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" sheetId="1" r:id="rId1"/>
  </sheets>
  <definedNames/>
  <calcPr fullCalcOnLoad="1"/>
</workbook>
</file>

<file path=xl/sharedStrings.xml><?xml version="1.0" encoding="utf-8"?>
<sst xmlns="http://schemas.openxmlformats.org/spreadsheetml/2006/main" count="78" uniqueCount="21">
  <si>
    <t>区    分</t>
  </si>
  <si>
    <t>昭  和  60  年</t>
  </si>
  <si>
    <t>昭  和  63  年</t>
  </si>
  <si>
    <t>平  成  ３  年</t>
  </si>
  <si>
    <t>平  成  ６  年</t>
  </si>
  <si>
    <t>平  成  ９  年</t>
  </si>
  <si>
    <t>実   数</t>
  </si>
  <si>
    <t>増減率</t>
  </si>
  <si>
    <t>構成比</t>
  </si>
  <si>
    <t>店</t>
  </si>
  <si>
    <t>％</t>
  </si>
  <si>
    <t>商店数</t>
  </si>
  <si>
    <t>卸売業</t>
  </si>
  <si>
    <t>小売業</t>
  </si>
  <si>
    <t>人</t>
  </si>
  <si>
    <t>従業者数</t>
  </si>
  <si>
    <t>百万円</t>
  </si>
  <si>
    <t>年間商品販売額</t>
  </si>
  <si>
    <t>※　昭和63年以前の数値は、旧産業分類によるものです。</t>
  </si>
  <si>
    <t>※　平成３年の対前回増減率は、旧産業分類の集計によるもので、記載されている平成３年数値（新産業分類）を昭和63年数値で除しても一致しません。</t>
  </si>
  <si>
    <t>表１　業 態 別 商 店 数、 従 業 者 数 及 び 年 間 商 品 販 売 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</si>
</sst>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_ "/>
  </numFmts>
  <fonts count="11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176" fontId="8" fillId="0" borderId="6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distributed" vertical="center"/>
    </xf>
    <xf numFmtId="176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distributed" vertical="center"/>
    </xf>
    <xf numFmtId="176" fontId="9" fillId="0" borderId="1" xfId="0" applyNumberFormat="1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178" fontId="6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showGridLines="0" tabSelected="1" workbookViewId="0" topLeftCell="A1">
      <selection activeCell="A1" sqref="A1:Q1"/>
    </sheetView>
  </sheetViews>
  <sheetFormatPr defaultColWidth="8.796875" defaultRowHeight="14.25"/>
  <cols>
    <col min="1" max="1" width="1.59765625" style="0" customWidth="1"/>
    <col min="2" max="2" width="8.59765625" style="0" customWidth="1"/>
    <col min="3" max="3" width="8" style="0" customWidth="1"/>
    <col min="4" max="4" width="5.19921875" style="0" customWidth="1"/>
    <col min="5" max="5" width="4.8984375" style="0" customWidth="1"/>
    <col min="6" max="6" width="8" style="0" customWidth="1"/>
    <col min="7" max="7" width="5.19921875" style="0" customWidth="1"/>
    <col min="8" max="8" width="4.8984375" style="0" customWidth="1"/>
    <col min="9" max="9" width="8" style="0" customWidth="1"/>
    <col min="10" max="10" width="5.19921875" style="0" customWidth="1"/>
    <col min="11" max="11" width="4.8984375" style="0" customWidth="1"/>
    <col min="12" max="12" width="8" style="0" customWidth="1"/>
    <col min="13" max="13" width="5.69921875" style="0" customWidth="1"/>
    <col min="14" max="14" width="4.8984375" style="0" customWidth="1"/>
    <col min="15" max="15" width="8" style="0" customWidth="1"/>
    <col min="16" max="16" width="5.69921875" style="0" customWidth="1"/>
    <col min="17" max="17" width="4.8984375" style="0" customWidth="1"/>
  </cols>
  <sheetData>
    <row r="1" spans="1:17" ht="33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1" customFormat="1" ht="18" customHeight="1">
      <c r="A2" s="37" t="s">
        <v>0</v>
      </c>
      <c r="B2" s="38"/>
      <c r="C2" s="41" t="s">
        <v>1</v>
      </c>
      <c r="D2" s="42"/>
      <c r="E2" s="43"/>
      <c r="F2" s="41" t="s">
        <v>2</v>
      </c>
      <c r="G2" s="42"/>
      <c r="H2" s="42"/>
      <c r="I2" s="41" t="s">
        <v>3</v>
      </c>
      <c r="J2" s="42"/>
      <c r="K2" s="42"/>
      <c r="L2" s="41" t="s">
        <v>4</v>
      </c>
      <c r="M2" s="42"/>
      <c r="N2" s="43"/>
      <c r="O2" s="41" t="s">
        <v>5</v>
      </c>
      <c r="P2" s="42"/>
      <c r="Q2" s="43"/>
    </row>
    <row r="3" spans="1:17" s="1" customFormat="1" ht="18" customHeight="1">
      <c r="A3" s="39"/>
      <c r="B3" s="40"/>
      <c r="C3" s="2" t="s">
        <v>6</v>
      </c>
      <c r="D3" s="3" t="s">
        <v>7</v>
      </c>
      <c r="E3" s="4" t="s">
        <v>8</v>
      </c>
      <c r="F3" s="2" t="s">
        <v>6</v>
      </c>
      <c r="G3" s="3" t="s">
        <v>7</v>
      </c>
      <c r="H3" s="4" t="s">
        <v>8</v>
      </c>
      <c r="I3" s="2" t="s">
        <v>6</v>
      </c>
      <c r="J3" s="3" t="s">
        <v>7</v>
      </c>
      <c r="K3" s="4" t="s">
        <v>8</v>
      </c>
      <c r="L3" s="2" t="s">
        <v>6</v>
      </c>
      <c r="M3" s="3" t="s">
        <v>7</v>
      </c>
      <c r="N3" s="4" t="s">
        <v>8</v>
      </c>
      <c r="O3" s="2" t="s">
        <v>6</v>
      </c>
      <c r="P3" s="3" t="s">
        <v>7</v>
      </c>
      <c r="Q3" s="4" t="s">
        <v>8</v>
      </c>
    </row>
    <row r="4" spans="1:17" s="9" customFormat="1" ht="10.5" customHeight="1">
      <c r="A4" s="5"/>
      <c r="B4" s="6"/>
      <c r="C4" s="7" t="s">
        <v>9</v>
      </c>
      <c r="D4" s="7" t="s">
        <v>10</v>
      </c>
      <c r="E4" s="8" t="s">
        <v>10</v>
      </c>
      <c r="F4" s="7" t="s">
        <v>9</v>
      </c>
      <c r="G4" s="7" t="s">
        <v>10</v>
      </c>
      <c r="H4" s="8" t="s">
        <v>10</v>
      </c>
      <c r="I4" s="7" t="s">
        <v>9</v>
      </c>
      <c r="J4" s="7" t="s">
        <v>10</v>
      </c>
      <c r="K4" s="8" t="s">
        <v>10</v>
      </c>
      <c r="L4" s="7" t="s">
        <v>9</v>
      </c>
      <c r="M4" s="7" t="s">
        <v>10</v>
      </c>
      <c r="N4" s="8" t="s">
        <v>10</v>
      </c>
      <c r="O4" s="7" t="s">
        <v>9</v>
      </c>
      <c r="P4" s="7" t="s">
        <v>10</v>
      </c>
      <c r="Q4" s="8" t="s">
        <v>10</v>
      </c>
    </row>
    <row r="5" spans="1:17" s="1" customFormat="1" ht="21" customHeight="1">
      <c r="A5" s="32" t="s">
        <v>11</v>
      </c>
      <c r="B5" s="33"/>
      <c r="C5" s="10">
        <v>12322</v>
      </c>
      <c r="D5" s="11">
        <f>((C5/13058)-1)*100</f>
        <v>-5.6363914841476515</v>
      </c>
      <c r="E5" s="11">
        <v>100</v>
      </c>
      <c r="F5" s="10">
        <v>12753</v>
      </c>
      <c r="G5" s="11">
        <f>((F5/C5)-1)*100</f>
        <v>3.497808797273172</v>
      </c>
      <c r="H5" s="11">
        <v>100</v>
      </c>
      <c r="I5" s="10">
        <v>12791</v>
      </c>
      <c r="J5" s="11">
        <f>((I5/F5)-1)*100</f>
        <v>0.2979691053085487</v>
      </c>
      <c r="K5" s="11">
        <v>100</v>
      </c>
      <c r="L5" s="10">
        <v>11892</v>
      </c>
      <c r="M5" s="11">
        <f>((L5/I5)-1)*100</f>
        <v>-7.02837932921585</v>
      </c>
      <c r="N5" s="11">
        <v>100</v>
      </c>
      <c r="O5" s="10">
        <v>10929</v>
      </c>
      <c r="P5" s="11">
        <f>((O5/L5)-1)*100</f>
        <v>-8.097880928355195</v>
      </c>
      <c r="Q5" s="11">
        <v>100</v>
      </c>
    </row>
    <row r="6" spans="1:17" s="1" customFormat="1" ht="18" customHeight="1">
      <c r="A6" s="12"/>
      <c r="B6" s="13" t="s">
        <v>12</v>
      </c>
      <c r="C6" s="14">
        <v>1876</v>
      </c>
      <c r="D6" s="15">
        <f>((C6/1937)-1)*100</f>
        <v>-3.1491997934950944</v>
      </c>
      <c r="E6" s="16">
        <f>C6/C5*100</f>
        <v>15.224801168641456</v>
      </c>
      <c r="F6" s="14">
        <v>2151</v>
      </c>
      <c r="G6" s="15">
        <f>((F6/C6)-1)*100</f>
        <v>14.658848614072495</v>
      </c>
      <c r="H6" s="16">
        <f>F6/F5*100</f>
        <v>16.866619618913198</v>
      </c>
      <c r="I6" s="14">
        <v>2240</v>
      </c>
      <c r="J6" s="15">
        <f>((2324/F6)-1)*100</f>
        <v>8.042770804277088</v>
      </c>
      <c r="K6" s="16">
        <f>I6/I5*100</f>
        <v>17.51231334532093</v>
      </c>
      <c r="L6" s="14">
        <v>2077</v>
      </c>
      <c r="M6" s="15">
        <f>((L6/I6)-1)*100</f>
        <v>-7.276785714285716</v>
      </c>
      <c r="N6" s="16">
        <f>L6/L5*100</f>
        <v>17.46552304069963</v>
      </c>
      <c r="O6" s="14">
        <v>1825</v>
      </c>
      <c r="P6" s="15">
        <f>((O6/L6)-1)*100</f>
        <v>-12.132883967260478</v>
      </c>
      <c r="Q6" s="16">
        <f>O6/O5*100</f>
        <v>16.698691554579558</v>
      </c>
    </row>
    <row r="7" spans="1:17" s="22" customFormat="1" ht="18" customHeight="1">
      <c r="A7" s="17"/>
      <c r="B7" s="18" t="s">
        <v>13</v>
      </c>
      <c r="C7" s="19">
        <v>10446</v>
      </c>
      <c r="D7" s="20">
        <f>((C7/11121)-1)*100</f>
        <v>-6.06959805772862</v>
      </c>
      <c r="E7" s="21">
        <f>C7/C5*100</f>
        <v>84.77519883135855</v>
      </c>
      <c r="F7" s="19">
        <v>10602</v>
      </c>
      <c r="G7" s="20">
        <f>((F7/C7)-1)*100</f>
        <v>1.493394600804132</v>
      </c>
      <c r="H7" s="21">
        <f>F7/F5*100</f>
        <v>83.13338038108681</v>
      </c>
      <c r="I7" s="19">
        <v>10551</v>
      </c>
      <c r="J7" s="20">
        <f>((10467/F7)-1)*100</f>
        <v>-1.2733446519524572</v>
      </c>
      <c r="K7" s="21">
        <f>I7/I5*100</f>
        <v>82.48768665467907</v>
      </c>
      <c r="L7" s="19">
        <v>9815</v>
      </c>
      <c r="M7" s="20">
        <f>((L7/I7)-1)*100</f>
        <v>-6.9756421192304074</v>
      </c>
      <c r="N7" s="21">
        <f>L7/L5*100</f>
        <v>82.53447695930038</v>
      </c>
      <c r="O7" s="19">
        <v>9104</v>
      </c>
      <c r="P7" s="20">
        <f>((O7/L7)-1)*100</f>
        <v>-7.244014263881815</v>
      </c>
      <c r="Q7" s="21">
        <f>O7/O5*100</f>
        <v>83.30130844542045</v>
      </c>
    </row>
    <row r="8" spans="1:17" s="9" customFormat="1" ht="10.5" customHeight="1">
      <c r="A8" s="23"/>
      <c r="B8" s="24"/>
      <c r="C8" s="25" t="s">
        <v>14</v>
      </c>
      <c r="D8" s="26" t="s">
        <v>10</v>
      </c>
      <c r="E8" s="27" t="s">
        <v>10</v>
      </c>
      <c r="F8" s="25" t="s">
        <v>14</v>
      </c>
      <c r="G8" s="26" t="s">
        <v>10</v>
      </c>
      <c r="H8" s="27" t="s">
        <v>10</v>
      </c>
      <c r="I8" s="25" t="s">
        <v>14</v>
      </c>
      <c r="J8" s="26" t="s">
        <v>10</v>
      </c>
      <c r="K8" s="27" t="s">
        <v>10</v>
      </c>
      <c r="L8" s="25" t="s">
        <v>14</v>
      </c>
      <c r="M8" s="26" t="s">
        <v>10</v>
      </c>
      <c r="N8" s="27" t="s">
        <v>10</v>
      </c>
      <c r="O8" s="25" t="s">
        <v>14</v>
      </c>
      <c r="P8" s="26" t="s">
        <v>10</v>
      </c>
      <c r="Q8" s="27" t="s">
        <v>10</v>
      </c>
    </row>
    <row r="9" spans="1:17" s="1" customFormat="1" ht="21" customHeight="1">
      <c r="A9" s="32" t="s">
        <v>15</v>
      </c>
      <c r="B9" s="33"/>
      <c r="C9" s="10">
        <v>60710</v>
      </c>
      <c r="D9" s="11">
        <f>((C9/59748)-1)*100</f>
        <v>1.6100957354221013</v>
      </c>
      <c r="E9" s="11">
        <v>100</v>
      </c>
      <c r="F9" s="10">
        <v>71826</v>
      </c>
      <c r="G9" s="11">
        <f>((F9/C9)-1)*100</f>
        <v>18.3099983528249</v>
      </c>
      <c r="H9" s="11">
        <v>100</v>
      </c>
      <c r="I9" s="10">
        <v>72282</v>
      </c>
      <c r="J9" s="11">
        <f>((I9/F9)-1)*100</f>
        <v>0.6348675966920014</v>
      </c>
      <c r="K9" s="11">
        <v>100</v>
      </c>
      <c r="L9" s="10">
        <v>77258</v>
      </c>
      <c r="M9" s="11">
        <f>((L9/I9)-1)*100</f>
        <v>6.884148197338202</v>
      </c>
      <c r="N9" s="11">
        <v>100</v>
      </c>
      <c r="O9" s="10">
        <v>73630</v>
      </c>
      <c r="P9" s="11">
        <f>((O9/L9)-1)*100</f>
        <v>-4.695953817080434</v>
      </c>
      <c r="Q9" s="11">
        <v>100</v>
      </c>
    </row>
    <row r="10" spans="1:17" s="1" customFormat="1" ht="18" customHeight="1">
      <c r="A10" s="12"/>
      <c r="B10" s="13" t="s">
        <v>12</v>
      </c>
      <c r="C10" s="14">
        <v>15551</v>
      </c>
      <c r="D10" s="15">
        <f>((C10/15221)-1)*100</f>
        <v>2.168057289271408</v>
      </c>
      <c r="E10" s="16">
        <f>C10/C9*100</f>
        <v>25.615219897875146</v>
      </c>
      <c r="F10" s="14">
        <v>18361</v>
      </c>
      <c r="G10" s="15">
        <f>((F10/C10)-1)*100</f>
        <v>18.069577519130608</v>
      </c>
      <c r="H10" s="16">
        <f>F10/F9*100</f>
        <v>25.563166541363852</v>
      </c>
      <c r="I10" s="14">
        <v>21141</v>
      </c>
      <c r="J10" s="15">
        <f>((21490/F10)-1)*100</f>
        <v>17.041555470834922</v>
      </c>
      <c r="K10" s="16">
        <f>I10/I9*100</f>
        <v>29.247945546609117</v>
      </c>
      <c r="L10" s="14">
        <v>20366</v>
      </c>
      <c r="M10" s="15">
        <f>((L10/I10)-1)*100</f>
        <v>-3.665862541980036</v>
      </c>
      <c r="N10" s="16">
        <f>L10/L9*100</f>
        <v>26.36102410106397</v>
      </c>
      <c r="O10" s="14">
        <v>16918</v>
      </c>
      <c r="P10" s="15">
        <f>((O10/L10)-1)*100</f>
        <v>-16.930177747225773</v>
      </c>
      <c r="Q10" s="16">
        <f>O10/O9*100</f>
        <v>22.97704739915795</v>
      </c>
    </row>
    <row r="11" spans="1:17" s="1" customFormat="1" ht="18" customHeight="1">
      <c r="A11" s="17"/>
      <c r="B11" s="18" t="s">
        <v>13</v>
      </c>
      <c r="C11" s="19">
        <v>45159</v>
      </c>
      <c r="D11" s="20">
        <f>((C11/44527)-1)*100</f>
        <v>1.4193635322388598</v>
      </c>
      <c r="E11" s="21">
        <f>C11/C9*100</f>
        <v>74.38478010212486</v>
      </c>
      <c r="F11" s="19">
        <v>53465</v>
      </c>
      <c r="G11" s="20">
        <f>((F11/C11)-1)*100</f>
        <v>18.39278992006024</v>
      </c>
      <c r="H11" s="21">
        <f>F11/F9*100</f>
        <v>74.43683345863616</v>
      </c>
      <c r="I11" s="19">
        <v>51141</v>
      </c>
      <c r="J11" s="20">
        <f>((50792/F11)-1)*100</f>
        <v>-4.999532404376694</v>
      </c>
      <c r="K11" s="21">
        <f>I11/I9*100</f>
        <v>70.75205445339088</v>
      </c>
      <c r="L11" s="19">
        <v>56892</v>
      </c>
      <c r="M11" s="20">
        <f>((L11/I11)-1)*100</f>
        <v>11.245380418842021</v>
      </c>
      <c r="N11" s="21">
        <f>L11/L9*100</f>
        <v>73.63897589893604</v>
      </c>
      <c r="O11" s="19">
        <v>56712</v>
      </c>
      <c r="P11" s="20">
        <f>((O11/L11)-1)*100</f>
        <v>-0.31638894747944013</v>
      </c>
      <c r="Q11" s="21">
        <f>O11/O9*100</f>
        <v>77.02295260084205</v>
      </c>
    </row>
    <row r="12" spans="1:17" s="9" customFormat="1" ht="10.5" customHeight="1">
      <c r="A12" s="23"/>
      <c r="B12" s="24"/>
      <c r="C12" s="25" t="s">
        <v>16</v>
      </c>
      <c r="D12" s="26" t="s">
        <v>10</v>
      </c>
      <c r="E12" s="27" t="s">
        <v>10</v>
      </c>
      <c r="F12" s="25" t="s">
        <v>16</v>
      </c>
      <c r="G12" s="26" t="s">
        <v>10</v>
      </c>
      <c r="H12" s="27" t="s">
        <v>10</v>
      </c>
      <c r="I12" s="25" t="s">
        <v>16</v>
      </c>
      <c r="J12" s="26" t="s">
        <v>10</v>
      </c>
      <c r="K12" s="27" t="s">
        <v>10</v>
      </c>
      <c r="L12" s="25" t="s">
        <v>16</v>
      </c>
      <c r="M12" s="26" t="s">
        <v>10</v>
      </c>
      <c r="N12" s="27" t="s">
        <v>10</v>
      </c>
      <c r="O12" s="25" t="s">
        <v>16</v>
      </c>
      <c r="P12" s="26" t="s">
        <v>10</v>
      </c>
      <c r="Q12" s="27" t="s">
        <v>10</v>
      </c>
    </row>
    <row r="13" spans="1:17" s="1" customFormat="1" ht="21" customHeight="1">
      <c r="A13" s="34" t="s">
        <v>17</v>
      </c>
      <c r="B13" s="35"/>
      <c r="C13" s="10">
        <v>1801612</v>
      </c>
      <c r="D13" s="11">
        <f>((C13/1476635)-1)*100</f>
        <v>22.007943736942437</v>
      </c>
      <c r="E13" s="11">
        <v>100</v>
      </c>
      <c r="F13" s="10">
        <v>2263567</v>
      </c>
      <c r="G13" s="11">
        <f>((F13/C13)-1)*100</f>
        <v>25.641203544381376</v>
      </c>
      <c r="H13" s="11">
        <v>100</v>
      </c>
      <c r="I13" s="10">
        <v>2918765</v>
      </c>
      <c r="J13" s="11">
        <f>((I13/F13)-1)*100</f>
        <v>28.945376920585964</v>
      </c>
      <c r="K13" s="11">
        <v>100</v>
      </c>
      <c r="L13" s="10">
        <v>2632705</v>
      </c>
      <c r="M13" s="11">
        <f>((L13/I13)-1)*100</f>
        <v>-9.800720510215788</v>
      </c>
      <c r="N13" s="11">
        <v>100</v>
      </c>
      <c r="O13" s="10">
        <v>2487059</v>
      </c>
      <c r="P13" s="11">
        <f>((O13/L13)-1)*100</f>
        <v>-5.532180779844309</v>
      </c>
      <c r="Q13" s="11">
        <v>100</v>
      </c>
    </row>
    <row r="14" spans="1:17" s="22" customFormat="1" ht="18" customHeight="1">
      <c r="A14" s="28"/>
      <c r="B14" s="13" t="s">
        <v>12</v>
      </c>
      <c r="C14" s="14">
        <v>1022200</v>
      </c>
      <c r="D14" s="15">
        <f>((C14/739817)-1)*100</f>
        <v>38.169304030591356</v>
      </c>
      <c r="E14" s="16">
        <f>C14/C13*100</f>
        <v>56.73807678900895</v>
      </c>
      <c r="F14" s="14">
        <v>1340942</v>
      </c>
      <c r="G14" s="15">
        <f>((F14/C14)-1)*100</f>
        <v>31.181960477401695</v>
      </c>
      <c r="H14" s="16">
        <f>F14/F13*100</f>
        <v>59.24021687893488</v>
      </c>
      <c r="I14" s="14">
        <v>1766507</v>
      </c>
      <c r="J14" s="15">
        <f>((1776530/F14)-1)*100</f>
        <v>32.48373158570617</v>
      </c>
      <c r="K14" s="16">
        <f>I14/I13*100</f>
        <v>60.52241273278253</v>
      </c>
      <c r="L14" s="14">
        <v>1475214</v>
      </c>
      <c r="M14" s="15">
        <f>((L14/I14)-1)*100</f>
        <v>-16.48977332102278</v>
      </c>
      <c r="N14" s="16">
        <f>L14/L13*100</f>
        <v>56.034154985081884</v>
      </c>
      <c r="O14" s="14">
        <v>1385245</v>
      </c>
      <c r="P14" s="15">
        <f>((O14/L14)-1)*100</f>
        <v>-6.098708390782626</v>
      </c>
      <c r="Q14" s="16">
        <f>O14/O13*100</f>
        <v>55.698115726245334</v>
      </c>
    </row>
    <row r="15" spans="1:17" s="22" customFormat="1" ht="18" customHeight="1">
      <c r="A15" s="29"/>
      <c r="B15" s="18" t="s">
        <v>13</v>
      </c>
      <c r="C15" s="19">
        <v>779412</v>
      </c>
      <c r="D15" s="20">
        <f>(C15/736819-1)*100</f>
        <v>5.780659836404878</v>
      </c>
      <c r="E15" s="21">
        <f>C15/C13*100</f>
        <v>43.26192321099104</v>
      </c>
      <c r="F15" s="19">
        <v>922625</v>
      </c>
      <c r="G15" s="20">
        <f>((F15/C15)-1)*100</f>
        <v>18.374492566190924</v>
      </c>
      <c r="H15" s="21">
        <f>F15/F13*100</f>
        <v>40.75978312106511</v>
      </c>
      <c r="I15" s="19">
        <v>1152258</v>
      </c>
      <c r="J15" s="20">
        <f>((1142234/F15)-1)*100</f>
        <v>23.802628370139555</v>
      </c>
      <c r="K15" s="21">
        <f>I15/I13*100</f>
        <v>39.477587267217466</v>
      </c>
      <c r="L15" s="19">
        <v>1157491</v>
      </c>
      <c r="M15" s="20">
        <f>((L15/I15)-1)*100</f>
        <v>0.45415176115071176</v>
      </c>
      <c r="N15" s="21">
        <f>L15/L13*100</f>
        <v>43.965845014918116</v>
      </c>
      <c r="O15" s="19">
        <v>1101814</v>
      </c>
      <c r="P15" s="20">
        <f>((O15/L15)-1)*100</f>
        <v>-4.810145392059207</v>
      </c>
      <c r="Q15" s="21">
        <f>O15/O13*100</f>
        <v>44.301884273754666</v>
      </c>
    </row>
    <row r="16" spans="1:17" s="1" customFormat="1" ht="18" customHeight="1">
      <c r="A16" s="30" t="s">
        <v>18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1" customFormat="1" ht="18" customHeight="1">
      <c r="A17" s="30" t="s">
        <v>19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</sheetData>
  <mergeCells count="10">
    <mergeCell ref="A5:B5"/>
    <mergeCell ref="A9:B9"/>
    <mergeCell ref="A13:B13"/>
    <mergeCell ref="A1:Q1"/>
    <mergeCell ref="A2:B3"/>
    <mergeCell ref="C2:E2"/>
    <mergeCell ref="F2:H2"/>
    <mergeCell ref="I2:K2"/>
    <mergeCell ref="L2:N2"/>
    <mergeCell ref="O2: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統計情報課№７</dc:creator>
  <cp:keywords/>
  <dc:description/>
  <cp:lastModifiedBy>川崎市</cp:lastModifiedBy>
  <dcterms:created xsi:type="dcterms:W3CDTF">1999-02-04T02:21:05Z</dcterms:created>
  <dcterms:modified xsi:type="dcterms:W3CDTF">2004-03-26T07:58:14Z</dcterms:modified>
  <cp:category/>
  <cp:version/>
  <cp:contentType/>
  <cp:contentStatus/>
</cp:coreProperties>
</file>