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1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<sst xmlns="http://schemas.openxmlformats.org/spreadsheetml/2006/main" count="30" uniqueCount="30">
  <si>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その１５　　区 別、男 女 別、年 齢 別、昼 間 人 口</t>
  </si>
  <si>
    <t>〔平成22年国勢調査〕</t>
  </si>
  <si>
    <t>区別</t>
  </si>
  <si>
    <t>昼間人口</t>
  </si>
  <si>
    <t>男女別人口</t>
  </si>
  <si>
    <t>年齢（3区分）別人口</t>
  </si>
  <si>
    <t xml:space="preserve">年齢（3区分）別人口割合（％） </t>
  </si>
  <si>
    <t>平成17年</t>
  </si>
  <si>
    <t>平成22年</t>
  </si>
  <si>
    <t>増減率
平成17～
平成22年</t>
  </si>
  <si>
    <t>男</t>
  </si>
  <si>
    <t>女</t>
  </si>
  <si>
    <t>性  比　(女性100人につき男性)</t>
  </si>
  <si>
    <t>0～14歳</t>
  </si>
  <si>
    <t>15～64歳</t>
  </si>
  <si>
    <t>65歳　　　　以上</t>
  </si>
  <si>
    <t>0～14    歳</t>
  </si>
  <si>
    <t>15～64歳</t>
  </si>
  <si>
    <t>65歳    以上</t>
  </si>
  <si>
    <t>全    市</t>
  </si>
  <si>
    <t>川崎区</t>
  </si>
  <si>
    <t>幸区</t>
  </si>
  <si>
    <t>中原区</t>
  </si>
  <si>
    <t>高津区</t>
  </si>
  <si>
    <t>宮前区</t>
  </si>
  <si>
    <t>多摩区</t>
  </si>
  <si>
    <t>麻生区</t>
  </si>
  <si>
    <t>（注）(1) 労働力状態「不詳」を含む。(2) 平成22年は従業地・通学地「不詳」で、本市に常住している者を含む。</t>
  </si>
  <si>
    <t xml:space="preserve">     (3) 平成22年は年齢不詳を含み、年齢別人口割合は年齢不詳を除いて算出している。</t>
  </si>
  <si>
    <t>資料：総合企画局都市経営部統計情報課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</si>
</sst>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  <numFmt numFmtId="177" formatCode="#\ ###\ ##0.0;&quot;△&quot;#\ ###\ ##0.0;_ * 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distributed" vertical="center" wrapText="1" shrinkToFit="1"/>
    </xf>
    <xf numFmtId="0" fontId="7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distributed"/>
    </xf>
    <xf numFmtId="176" fontId="10" fillId="33" borderId="0" xfId="0" applyNumberFormat="1" applyFont="1" applyFill="1" applyAlignment="1">
      <alignment/>
    </xf>
    <xf numFmtId="177" fontId="10" fillId="33" borderId="0" xfId="0" applyNumberFormat="1" applyFont="1" applyFill="1" applyAlignment="1">
      <alignment/>
    </xf>
    <xf numFmtId="177" fontId="10" fillId="33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distributed"/>
    </xf>
    <xf numFmtId="176" fontId="7" fillId="33" borderId="0" xfId="0" applyNumberFormat="1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distributed"/>
    </xf>
    <xf numFmtId="176" fontId="7" fillId="33" borderId="15" xfId="0" applyNumberFormat="1" applyFont="1" applyFill="1" applyBorder="1" applyAlignment="1">
      <alignment/>
    </xf>
    <xf numFmtId="177" fontId="7" fillId="33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6.625" style="6" customWidth="1"/>
    <col min="2" max="3" width="8.625" style="6" customWidth="1"/>
    <col min="4" max="4" width="5.875" style="6" customWidth="1"/>
    <col min="5" max="6" width="7.75390625" style="6" customWidth="1"/>
    <col min="7" max="7" width="6.625" style="6" customWidth="1"/>
    <col min="8" max="9" width="7.625" style="6" customWidth="1"/>
    <col min="10" max="10" width="7.125" style="6" customWidth="1"/>
    <col min="11" max="13" width="6.50390625" style="6" customWidth="1"/>
    <col min="14" max="16384" width="9.00390625" style="6" customWidth="1"/>
  </cols>
  <sheetData>
    <row r="1" spans="1:13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5" customFormat="1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</v>
      </c>
    </row>
    <row r="3" spans="1:13" ht="14.25" thickTop="1">
      <c r="A3" s="30" t="s">
        <v>2</v>
      </c>
      <c r="B3" s="32" t="s">
        <v>3</v>
      </c>
      <c r="C3" s="33"/>
      <c r="D3" s="34"/>
      <c r="E3" s="32" t="s">
        <v>4</v>
      </c>
      <c r="F3" s="33"/>
      <c r="G3" s="34"/>
      <c r="H3" s="32" t="s">
        <v>5</v>
      </c>
      <c r="I3" s="33"/>
      <c r="J3" s="34"/>
      <c r="K3" s="35" t="s">
        <v>6</v>
      </c>
      <c r="L3" s="36"/>
      <c r="M3" s="36"/>
    </row>
    <row r="4" spans="1:13" ht="42">
      <c r="A4" s="31"/>
      <c r="B4" s="7" t="s">
        <v>7</v>
      </c>
      <c r="C4" s="8" t="s">
        <v>8</v>
      </c>
      <c r="D4" s="9" t="s">
        <v>9</v>
      </c>
      <c r="E4" s="7" t="s">
        <v>10</v>
      </c>
      <c r="F4" s="10" t="s">
        <v>11</v>
      </c>
      <c r="G4" s="11" t="s">
        <v>12</v>
      </c>
      <c r="H4" s="12" t="s">
        <v>13</v>
      </c>
      <c r="I4" s="8" t="s">
        <v>14</v>
      </c>
      <c r="J4" s="12" t="s">
        <v>15</v>
      </c>
      <c r="K4" s="8" t="s">
        <v>16</v>
      </c>
      <c r="L4" s="12" t="s">
        <v>17</v>
      </c>
      <c r="M4" s="13" t="s">
        <v>18</v>
      </c>
    </row>
    <row r="5" spans="1:13" ht="18" customHeight="1">
      <c r="A5" s="14" t="s">
        <v>19</v>
      </c>
      <c r="B5" s="15">
        <f>SUM(B6:B12)</f>
        <v>1154436</v>
      </c>
      <c r="C5" s="15">
        <f>SUM(C6:C12)</f>
        <v>1275628</v>
      </c>
      <c r="D5" s="16">
        <f>((C5-B5)/B5)*100</f>
        <v>10.497940119677487</v>
      </c>
      <c r="E5" s="15">
        <f>SUM(E6:E12)</f>
        <v>648778</v>
      </c>
      <c r="F5" s="15">
        <f>SUM(F6:F12)</f>
        <v>626850</v>
      </c>
      <c r="G5" s="17">
        <f>((E5*100)/F5)</f>
        <v>103.4981255483768</v>
      </c>
      <c r="H5" s="15">
        <f>SUM(H6:H12)</f>
        <v>182558</v>
      </c>
      <c r="I5" s="15">
        <f>SUM(I6:I12)</f>
        <v>844532</v>
      </c>
      <c r="J5" s="15">
        <f>SUM(J6:J12)</f>
        <v>234435</v>
      </c>
      <c r="K5" s="16">
        <f>((H5/($C$5-14103)*100))</f>
        <v>14.471215394066705</v>
      </c>
      <c r="L5" s="16">
        <f>((I5/($C$5-14103)*100))</f>
        <v>66.94532411169021</v>
      </c>
      <c r="M5" s="16">
        <f>((J5/($C$5-14103)*100))</f>
        <v>18.583460494243077</v>
      </c>
    </row>
    <row r="6" spans="1:13" ht="15" customHeight="1">
      <c r="A6" s="18" t="s">
        <v>20</v>
      </c>
      <c r="B6" s="19">
        <v>257521</v>
      </c>
      <c r="C6" s="19">
        <v>260412</v>
      </c>
      <c r="D6" s="20">
        <f>(C6-B6)/B6*100</f>
        <v>1.1226268925641016</v>
      </c>
      <c r="E6" s="19">
        <v>151885</v>
      </c>
      <c r="F6" s="19">
        <v>108527</v>
      </c>
      <c r="G6" s="21">
        <f aca="true" t="shared" si="0" ref="G6:G12">E6/F6*100</f>
        <v>139.95134851235176</v>
      </c>
      <c r="H6" s="19">
        <v>24939</v>
      </c>
      <c r="I6" s="22">
        <v>186525</v>
      </c>
      <c r="J6" s="19">
        <v>46213</v>
      </c>
      <c r="K6" s="20">
        <f>(H6/($C$6-2735))*100</f>
        <v>9.678395821124896</v>
      </c>
      <c r="L6" s="20">
        <f>(I6/($C$6-2735))*100</f>
        <v>72.38713583284499</v>
      </c>
      <c r="M6" s="20">
        <f>(J6/($C$6-2735))*100</f>
        <v>17.93446834603011</v>
      </c>
    </row>
    <row r="7" spans="1:13" ht="12.75" customHeight="1">
      <c r="A7" s="18" t="s">
        <v>21</v>
      </c>
      <c r="B7" s="19">
        <v>128255</v>
      </c>
      <c r="C7" s="19">
        <v>147704</v>
      </c>
      <c r="D7" s="20">
        <f aca="true" t="shared" si="1" ref="D7:D12">(C7-B7)/B7*100</f>
        <v>15.16432107910023</v>
      </c>
      <c r="E7" s="19">
        <v>79119</v>
      </c>
      <c r="F7" s="19">
        <v>68585</v>
      </c>
      <c r="G7" s="21">
        <f t="shared" si="0"/>
        <v>115.35904352263616</v>
      </c>
      <c r="H7" s="19">
        <v>18591</v>
      </c>
      <c r="I7" s="22">
        <v>98654</v>
      </c>
      <c r="J7" s="19">
        <v>29005</v>
      </c>
      <c r="K7" s="20">
        <f>(H7/($C$7-1454))*100</f>
        <v>12.71179487179487</v>
      </c>
      <c r="L7" s="20">
        <f>(I7/($C$7-1454))*100</f>
        <v>67.4557264957265</v>
      </c>
      <c r="M7" s="20">
        <f>(J7/($C$7-1454))*100</f>
        <v>19.83247863247863</v>
      </c>
    </row>
    <row r="8" spans="1:13" ht="12.75" customHeight="1">
      <c r="A8" s="18" t="s">
        <v>22</v>
      </c>
      <c r="B8" s="19">
        <v>190372</v>
      </c>
      <c r="C8" s="19">
        <v>212534</v>
      </c>
      <c r="D8" s="20">
        <f t="shared" si="1"/>
        <v>11.641417855566996</v>
      </c>
      <c r="E8" s="19">
        <v>113578</v>
      </c>
      <c r="F8" s="19">
        <v>98956</v>
      </c>
      <c r="G8" s="21">
        <f t="shared" si="0"/>
        <v>114.77626419822951</v>
      </c>
      <c r="H8" s="19">
        <v>29465</v>
      </c>
      <c r="I8" s="22">
        <v>148424</v>
      </c>
      <c r="J8" s="19">
        <v>32001</v>
      </c>
      <c r="K8" s="20">
        <f>(H8/($C$8-2644))*100</f>
        <v>14.038305779217685</v>
      </c>
      <c r="L8" s="20">
        <f>(I8/($C$8-2644))*100</f>
        <v>70.71513650007147</v>
      </c>
      <c r="M8" s="20">
        <f>(J8/($C$8-2644))*100</f>
        <v>15.246557720710848</v>
      </c>
    </row>
    <row r="9" spans="1:13" ht="12.75" customHeight="1">
      <c r="A9" s="18" t="s">
        <v>23</v>
      </c>
      <c r="B9" s="19">
        <v>163541</v>
      </c>
      <c r="C9" s="19">
        <v>180525</v>
      </c>
      <c r="D9" s="20">
        <f t="shared" si="1"/>
        <v>10.38516335353214</v>
      </c>
      <c r="E9" s="19">
        <v>86343</v>
      </c>
      <c r="F9" s="19">
        <v>94182</v>
      </c>
      <c r="G9" s="21">
        <f t="shared" si="0"/>
        <v>91.67675351978085</v>
      </c>
      <c r="H9" s="19">
        <v>29179</v>
      </c>
      <c r="I9" s="22">
        <v>117676</v>
      </c>
      <c r="J9" s="19">
        <v>31633</v>
      </c>
      <c r="K9" s="20">
        <f>(H9/($C$9-2037))*100</f>
        <v>16.347877728474742</v>
      </c>
      <c r="L9" s="20">
        <f>(I9/($C$9-2037))*100</f>
        <v>65.92936219801892</v>
      </c>
      <c r="M9" s="20">
        <f>(J9/($C$9-2037))*100</f>
        <v>17.72276007350634</v>
      </c>
    </row>
    <row r="10" spans="1:13" ht="12.75" customHeight="1">
      <c r="A10" s="18" t="s">
        <v>24</v>
      </c>
      <c r="B10" s="19">
        <v>145647</v>
      </c>
      <c r="C10" s="19">
        <v>162710</v>
      </c>
      <c r="D10" s="20">
        <f t="shared" si="1"/>
        <v>11.715311678235734</v>
      </c>
      <c r="E10" s="19">
        <v>73227</v>
      </c>
      <c r="F10" s="19">
        <v>89483</v>
      </c>
      <c r="G10" s="21">
        <f t="shared" si="0"/>
        <v>81.8334208732385</v>
      </c>
      <c r="H10" s="19">
        <v>31177</v>
      </c>
      <c r="I10" s="22">
        <v>97236</v>
      </c>
      <c r="J10" s="19">
        <v>32887</v>
      </c>
      <c r="K10" s="20">
        <f>((H10/($C$10-1410))*100)</f>
        <v>19.328580285182888</v>
      </c>
      <c r="L10" s="20">
        <f>((I10/($C$10-1410))*100)</f>
        <v>60.28270303781773</v>
      </c>
      <c r="M10" s="20">
        <f>((J10/($C$10-1410))*100)</f>
        <v>20.38871667699938</v>
      </c>
    </row>
    <row r="11" spans="1:13" ht="12.75" customHeight="1">
      <c r="A11" s="18" t="s">
        <v>25</v>
      </c>
      <c r="B11" s="19">
        <v>154901</v>
      </c>
      <c r="C11" s="19">
        <v>175230</v>
      </c>
      <c r="D11" s="20">
        <f t="shared" si="1"/>
        <v>13.123866211322069</v>
      </c>
      <c r="E11" s="19">
        <v>84855</v>
      </c>
      <c r="F11" s="19">
        <v>90375</v>
      </c>
      <c r="G11" s="21">
        <f t="shared" si="0"/>
        <v>93.89211618257262</v>
      </c>
      <c r="H11" s="19">
        <v>25696</v>
      </c>
      <c r="I11" s="22">
        <v>114544</v>
      </c>
      <c r="J11" s="19">
        <v>32362</v>
      </c>
      <c r="K11" s="20">
        <f>((H11/($C$11-2628))*100)</f>
        <v>14.88742888263172</v>
      </c>
      <c r="L11" s="20">
        <f>((I11/($C$11-2628))*100)</f>
        <v>66.36307806398536</v>
      </c>
      <c r="M11" s="20">
        <f>((J11/($C$11-2628))*100)</f>
        <v>18.749493053382928</v>
      </c>
    </row>
    <row r="12" spans="1:13" ht="12.75" customHeight="1" thickBot="1">
      <c r="A12" s="23" t="s">
        <v>26</v>
      </c>
      <c r="B12" s="24">
        <v>114199</v>
      </c>
      <c r="C12" s="24">
        <v>136513</v>
      </c>
      <c r="D12" s="25">
        <f t="shared" si="1"/>
        <v>19.539575653026734</v>
      </c>
      <c r="E12" s="24">
        <v>59771</v>
      </c>
      <c r="F12" s="24">
        <v>76742</v>
      </c>
      <c r="G12" s="25">
        <f t="shared" si="0"/>
        <v>77.88564280315865</v>
      </c>
      <c r="H12" s="24">
        <v>23511</v>
      </c>
      <c r="I12" s="24">
        <v>81473</v>
      </c>
      <c r="J12" s="24">
        <v>30334</v>
      </c>
      <c r="K12" s="20">
        <f>(H12/($C$12-1195))*100</f>
        <v>17.374628652507425</v>
      </c>
      <c r="L12" s="20">
        <f>(I12/($C$12-1195))*100</f>
        <v>60.20854579582908</v>
      </c>
      <c r="M12" s="20">
        <f>(J12/($C$12-1195))*100</f>
        <v>22.41682555166349</v>
      </c>
    </row>
    <row r="13" spans="1:13" ht="12.75" customHeight="1" thickTop="1">
      <c r="A13" s="37" t="s">
        <v>27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2.75" customHeight="1">
      <c r="A14" s="26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="28" customFormat="1" ht="12.75" customHeight="1">
      <c r="A15" s="27" t="s">
        <v>29</v>
      </c>
    </row>
    <row r="16" spans="1:10" ht="13.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3.5">
      <c r="A17" s="29"/>
      <c r="B17" s="29"/>
      <c r="C17" s="29"/>
      <c r="D17" s="29"/>
      <c r="E17" s="29"/>
      <c r="F17" s="29"/>
      <c r="G17" s="29"/>
      <c r="H17" s="29"/>
      <c r="I17" s="29"/>
      <c r="J17" s="29"/>
    </row>
  </sheetData>
  <sheetProtection/>
  <mergeCells count="6">
    <mergeCell ref="A3:A4"/>
    <mergeCell ref="B3:D3"/>
    <mergeCell ref="E3:G3"/>
    <mergeCell ref="H3:J3"/>
    <mergeCell ref="K3:M3"/>
    <mergeCell ref="A13:M13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2014-03-18T07:29:46Z</dcterms:created>
  <dcterms:modified xsi:type="dcterms:W3CDTF">2014-03-18T07:29:47Z</dcterms:modified>
  <cp:category/>
  <cp:version/>
  <cp:contentType/>
  <cp:contentStatus/>
</cp:coreProperties>
</file>