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45（こ）保育・幼児教育部保育第２課\◆調整第３係\【要綱】\【要綱】川崎認定保育園保育士宿舎借り上げ支援事業補助金交付要綱\○様式\R5.4\"/>
    </mc:Choice>
  </mc:AlternateContent>
  <bookViews>
    <workbookView xWindow="0" yWindow="0" windowWidth="18045" windowHeight="6525"/>
  </bookViews>
  <sheets>
    <sheet name="第２号様式" sheetId="3" r:id="rId1"/>
    <sheet name="入力補助シート" sheetId="2" r:id="rId2"/>
    <sheet name="補助終了者別提出書類確認シート" sheetId="8" r:id="rId3"/>
    <sheet name="チェックリスト・口座確認シート" sheetId="11" r:id="rId4"/>
    <sheet name="第２号様式（同居用）" sheetId="7" state="hidden" r:id="rId5"/>
  </sheets>
  <definedNames>
    <definedName name="_xlnm.Print_Area" localSheetId="3">チェックリスト・口座確認シート!$A$1:$AP$59</definedName>
    <definedName name="_xlnm.Print_Area" localSheetId="0">第２号様式!$A$1:$Y$51</definedName>
    <definedName name="_xlnm.Print_Area" localSheetId="4">'第２号様式（同居用）'!$A$1:$P$30</definedName>
    <definedName name="_xlnm.Print_Area" localSheetId="1">入力補助シート!$A$17:$Z$35</definedName>
    <definedName name="_xlnm.Print_Area" localSheetId="2">補助終了者別提出書類確認シート!$A$1:$F$29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3" l="1"/>
  <c r="Q7" i="3"/>
  <c r="P7" i="3"/>
  <c r="D33" i="2" l="1"/>
  <c r="D31" i="2"/>
  <c r="D29" i="2"/>
  <c r="D27" i="2"/>
  <c r="D25" i="2"/>
  <c r="B54" i="2"/>
  <c r="C54" i="2" s="1"/>
  <c r="B55" i="2"/>
  <c r="C55" i="2" s="1"/>
  <c r="B53" i="2"/>
  <c r="C53" i="2" s="1"/>
  <c r="B45" i="2"/>
  <c r="C45" i="2" s="1"/>
  <c r="B46" i="2"/>
  <c r="C46" i="2" s="1"/>
  <c r="B47" i="2"/>
  <c r="C47" i="2" s="1"/>
  <c r="B48" i="2"/>
  <c r="C48" i="2" s="1"/>
  <c r="B49" i="2"/>
  <c r="C49" i="2" s="1"/>
  <c r="B50" i="2"/>
  <c r="C50" i="2" s="1"/>
  <c r="B51" i="2"/>
  <c r="C51" i="2" s="1"/>
  <c r="B52" i="2"/>
  <c r="C52" i="2" s="1"/>
  <c r="B44" i="2"/>
  <c r="C44" i="2" s="1"/>
  <c r="D23" i="2" s="1"/>
  <c r="J38" i="2" l="1"/>
  <c r="J34" i="2"/>
  <c r="L38" i="2"/>
  <c r="J37" i="2"/>
  <c r="L34" i="2"/>
  <c r="L32" i="2"/>
  <c r="L30" i="2"/>
  <c r="J33" i="2"/>
  <c r="J31" i="2"/>
  <c r="J30" i="2"/>
  <c r="J29" i="2"/>
  <c r="J28" i="2"/>
  <c r="P28" i="2" s="1"/>
  <c r="L28" i="2"/>
  <c r="J27" i="2"/>
  <c r="L26" i="2"/>
  <c r="J25" i="2"/>
  <c r="L24" i="2"/>
  <c r="N23" i="2"/>
  <c r="L23" i="2"/>
  <c r="J23" i="2"/>
  <c r="S36" i="3"/>
  <c r="S33" i="3"/>
  <c r="S30" i="3"/>
  <c r="S27" i="3"/>
  <c r="S24" i="3"/>
  <c r="S18" i="3"/>
  <c r="S21" i="3"/>
  <c r="R38" i="3"/>
  <c r="Q38" i="3"/>
  <c r="P38" i="3"/>
  <c r="R35" i="3"/>
  <c r="Q35" i="3"/>
  <c r="P35" i="3"/>
  <c r="R32" i="3"/>
  <c r="Q32" i="3"/>
  <c r="P32" i="3"/>
  <c r="R29" i="3"/>
  <c r="Q29" i="3"/>
  <c r="P29" i="3"/>
  <c r="R26" i="3"/>
  <c r="Q26" i="3"/>
  <c r="P26" i="3"/>
  <c r="R23" i="3"/>
  <c r="Q23" i="3"/>
  <c r="P23" i="3"/>
  <c r="R20" i="3"/>
  <c r="Q20" i="3"/>
  <c r="P20" i="3"/>
  <c r="L45" i="3"/>
  <c r="L47" i="3"/>
  <c r="L49" i="3"/>
  <c r="L43" i="3"/>
  <c r="B25" i="2"/>
  <c r="B27" i="2"/>
  <c r="B29" i="2"/>
  <c r="B31" i="2"/>
  <c r="B33" i="2"/>
  <c r="B23" i="2"/>
  <c r="K43" i="3" s="1"/>
  <c r="P30" i="2" l="1"/>
  <c r="P23" i="2"/>
  <c r="J24" i="2" s="1"/>
  <c r="P24" i="2" s="1"/>
  <c r="P38" i="2"/>
  <c r="K59" i="3"/>
  <c r="L59" i="3"/>
  <c r="L57" i="3"/>
  <c r="L56" i="3"/>
  <c r="L58" i="3"/>
  <c r="C28" i="8" l="1"/>
  <c r="B28" i="8"/>
  <c r="C27" i="8"/>
  <c r="B27" i="8"/>
  <c r="C26" i="8"/>
  <c r="D26" i="8" s="1"/>
  <c r="B26" i="8"/>
  <c r="C25" i="8"/>
  <c r="D25" i="8" s="1"/>
  <c r="B25" i="8"/>
  <c r="C24" i="8"/>
  <c r="D24" i="8" s="1"/>
  <c r="B24" i="8"/>
  <c r="C23" i="8"/>
  <c r="B23" i="8"/>
  <c r="C22" i="8"/>
  <c r="B22" i="8"/>
  <c r="C21" i="8"/>
  <c r="B21" i="8"/>
  <c r="B20" i="8"/>
  <c r="C20" i="8"/>
  <c r="D20" i="8" l="1"/>
  <c r="D23" i="8"/>
  <c r="D27" i="8"/>
  <c r="D22" i="8"/>
  <c r="C19" i="8"/>
  <c r="D19" i="8" s="1"/>
  <c r="D21" i="8"/>
  <c r="D28" i="8"/>
  <c r="J43" i="3" l="1"/>
  <c r="K56" i="3" s="1"/>
  <c r="Q14" i="3" l="1"/>
  <c r="R14" i="3"/>
  <c r="P14" i="3"/>
  <c r="L1" i="11"/>
  <c r="S12" i="3" l="1"/>
  <c r="J1" i="3"/>
  <c r="B19" i="8" l="1"/>
  <c r="E3" i="11" l="1"/>
  <c r="Z45" i="11" l="1"/>
  <c r="F22" i="7" l="1"/>
  <c r="C4" i="8" l="1"/>
  <c r="F1" i="7" l="1"/>
  <c r="C3" i="8" l="1"/>
  <c r="K15" i="7" l="1"/>
  <c r="L15" i="7" s="1"/>
  <c r="M15" i="7" s="1"/>
  <c r="K12" i="7"/>
  <c r="L12" i="7" s="1"/>
  <c r="O12" i="7" s="1"/>
  <c r="K10" i="7"/>
  <c r="L10" i="7" s="1"/>
  <c r="K8" i="7"/>
  <c r="L8" i="7" s="1"/>
  <c r="O8" i="7" s="1"/>
  <c r="F28" i="7"/>
  <c r="E28" i="7"/>
  <c r="L28" i="7" s="1"/>
  <c r="F26" i="7"/>
  <c r="E26" i="7"/>
  <c r="L26" i="7" s="1"/>
  <c r="F24" i="7"/>
  <c r="E24" i="7"/>
  <c r="L24" i="7" s="1"/>
  <c r="E22" i="7"/>
  <c r="O7" i="7"/>
  <c r="N7" i="7"/>
  <c r="M7" i="7"/>
  <c r="J24" i="7" l="1"/>
  <c r="M10" i="7"/>
  <c r="O10" i="7"/>
  <c r="N10" i="7"/>
  <c r="N15" i="7"/>
  <c r="O15" i="7" s="1"/>
  <c r="M8" i="7"/>
  <c r="M12" i="7"/>
  <c r="N8" i="7"/>
  <c r="N12" i="7"/>
  <c r="J26" i="7"/>
  <c r="J28" i="7"/>
  <c r="L22" i="7"/>
  <c r="J22" i="7"/>
  <c r="P12" i="7" l="1"/>
  <c r="P15" i="7"/>
  <c r="P8" i="7"/>
  <c r="P10" i="7"/>
  <c r="P18" i="7" l="1"/>
  <c r="U34" i="2" l="1"/>
  <c r="W33" i="2"/>
  <c r="U33" i="2"/>
  <c r="S33" i="2"/>
  <c r="N33" i="2"/>
  <c r="L33" i="2"/>
  <c r="P33" i="2" s="1"/>
  <c r="U32" i="2"/>
  <c r="W31" i="2"/>
  <c r="U31" i="2"/>
  <c r="S31" i="2"/>
  <c r="N31" i="2"/>
  <c r="L31" i="2"/>
  <c r="Y31" i="2" l="1"/>
  <c r="Y33" i="2"/>
  <c r="P31" i="2"/>
  <c r="S34" i="2"/>
  <c r="Y34" i="2" s="1"/>
  <c r="P34" i="2"/>
  <c r="S32" i="2"/>
  <c r="Y32" i="2" s="1"/>
  <c r="J32" i="2"/>
  <c r="P32" i="2" s="1"/>
  <c r="U38" i="2"/>
  <c r="W37" i="2"/>
  <c r="U37" i="2"/>
  <c r="S37" i="2"/>
  <c r="N37" i="2"/>
  <c r="L37" i="2"/>
  <c r="P37" i="2"/>
  <c r="U30" i="2"/>
  <c r="W29" i="2"/>
  <c r="U29" i="2"/>
  <c r="S29" i="2"/>
  <c r="N29" i="2"/>
  <c r="L29" i="2"/>
  <c r="P29" i="2" s="1"/>
  <c r="U28" i="2"/>
  <c r="W27" i="2"/>
  <c r="U27" i="2"/>
  <c r="S27" i="2"/>
  <c r="N27" i="2"/>
  <c r="L27" i="2"/>
  <c r="P27" i="2" s="1"/>
  <c r="U26" i="2"/>
  <c r="W25" i="2"/>
  <c r="U25" i="2"/>
  <c r="S25" i="2"/>
  <c r="N25" i="2"/>
  <c r="L25" i="2"/>
  <c r="U24" i="2"/>
  <c r="W23" i="2"/>
  <c r="U23" i="2"/>
  <c r="S23" i="2"/>
  <c r="K49" i="3"/>
  <c r="J49" i="3"/>
  <c r="K47" i="3"/>
  <c r="J47" i="3"/>
  <c r="K58" i="3" s="1"/>
  <c r="K45" i="3"/>
  <c r="J45" i="3"/>
  <c r="Q45" i="3" l="1"/>
  <c r="K57" i="3"/>
  <c r="Y25" i="2"/>
  <c r="S26" i="2" s="1"/>
  <c r="Y26" i="2" s="1"/>
  <c r="Y29" i="2"/>
  <c r="Y37" i="2"/>
  <c r="Y27" i="2"/>
  <c r="S28" i="2" s="1"/>
  <c r="Y28" i="2" s="1"/>
  <c r="P25" i="2"/>
  <c r="J26" i="2" s="1"/>
  <c r="P26" i="2" s="1"/>
  <c r="Y23" i="2"/>
  <c r="S38" i="2"/>
  <c r="Y38" i="2" s="1"/>
  <c r="Q47" i="3"/>
  <c r="S30" i="2"/>
  <c r="Y30" i="2" s="1"/>
  <c r="T47" i="3"/>
  <c r="T49" i="3"/>
  <c r="T45" i="3"/>
  <c r="Q49" i="3"/>
  <c r="H26" i="7" l="1"/>
  <c r="N26" i="7" s="1"/>
  <c r="H27" i="7"/>
  <c r="J27" i="7"/>
  <c r="H28" i="7"/>
  <c r="N28" i="7" s="1"/>
  <c r="H29" i="7"/>
  <c r="J29" i="7"/>
  <c r="Q43" i="3"/>
  <c r="J25" i="7"/>
  <c r="H25" i="7"/>
  <c r="H24" i="7"/>
  <c r="N24" i="7" s="1"/>
  <c r="Q50" i="3"/>
  <c r="O49" i="3"/>
  <c r="V49" i="3" s="1"/>
  <c r="O50" i="3"/>
  <c r="Q48" i="3"/>
  <c r="O48" i="3"/>
  <c r="O47" i="3"/>
  <c r="V47" i="3" s="1"/>
  <c r="Q46" i="3"/>
  <c r="O46" i="3"/>
  <c r="V46" i="3" s="1"/>
  <c r="O45" i="3"/>
  <c r="V45" i="3" s="1"/>
  <c r="T43" i="3"/>
  <c r="V48" i="3" l="1"/>
  <c r="M58" i="3" s="1"/>
  <c r="V50" i="3"/>
  <c r="M59" i="3" s="1"/>
  <c r="N29" i="7"/>
  <c r="N27" i="7"/>
  <c r="N25" i="7"/>
  <c r="M57" i="3"/>
  <c r="S24" i="2"/>
  <c r="Y24" i="2" s="1"/>
  <c r="H22" i="7" l="1"/>
  <c r="N22" i="7" s="1"/>
  <c r="O43" i="3"/>
  <c r="V43" i="3" s="1"/>
  <c r="Q44" i="3"/>
  <c r="J23" i="7"/>
  <c r="H23" i="7"/>
  <c r="O44" i="3"/>
  <c r="V44" i="3" l="1"/>
  <c r="M56" i="3" s="1"/>
  <c r="N23" i="7"/>
  <c r="P11" i="3" l="1"/>
  <c r="Q11" i="3"/>
  <c r="R11" i="3"/>
  <c r="P17" i="3"/>
  <c r="Q17" i="3"/>
  <c r="R17" i="3"/>
  <c r="S9" i="3" l="1"/>
  <c r="S15" i="3"/>
  <c r="S39" i="3" l="1"/>
</calcChain>
</file>

<file path=xl/comments1.xml><?xml version="1.0" encoding="utf-8"?>
<comments xmlns="http://schemas.openxmlformats.org/spreadsheetml/2006/main">
  <authors>
    <author>作成者</author>
  </authors>
  <commentList>
    <comment ref="K7" authorId="0" shapeId="0">
      <text>
        <r>
          <rPr>
            <sz val="9"/>
            <color indexed="81"/>
            <rFont val="ＭＳ Ｐゴシック"/>
            <family val="3"/>
            <charset val="128"/>
          </rPr>
          <t>適用の開始日のこと
⇒採用年月日・賃貸借契約期間・住民票の異動日のうち、全ての条件が整った日が開始日となります。</t>
        </r>
      </text>
    </comment>
    <comment ref="L7" authorId="0" shapeId="0">
      <text>
        <r>
          <rPr>
            <sz val="9"/>
            <color indexed="81"/>
            <rFont val="ＭＳ Ｐゴシック"/>
            <family val="3"/>
            <charset val="128"/>
          </rPr>
          <t xml:space="preserve">適用除外となる日のこと
⇒転居・退職・採用8年（特例対象者は9又は10年）超え等により、対象外となった日のこと
賃貸借契約書の終了日（満了日）ではないので御注意ください。
</t>
        </r>
      </text>
    </comment>
    <comment ref="B41" authorId="0" shapeId="0">
      <text>
        <r>
          <rPr>
            <b/>
            <sz val="12"/>
            <color indexed="81"/>
            <rFont val="MS P ゴシック"/>
            <family val="3"/>
            <charset val="128"/>
          </rPr>
          <t>法人の給与規定に基づく賃金の締め日、支払い日、本人負担額の控除日等を記載してください。</t>
        </r>
      </text>
    </comment>
  </commentList>
</comments>
</file>

<file path=xl/comments2.xml><?xml version="1.0" encoding="utf-8"?>
<comments xmlns="http://schemas.openxmlformats.org/spreadsheetml/2006/main">
  <authors>
    <author>作成者</author>
  </authors>
  <commentList>
    <comment ref="F37" authorId="0" shapeId="0">
      <text>
        <r>
          <rPr>
            <sz val="9"/>
            <color indexed="81"/>
            <rFont val="ＭＳ Ｐゴシック"/>
            <family val="3"/>
            <charset val="128"/>
          </rPr>
          <t>例月の家賃等金額
（日割りでない）</t>
        </r>
      </text>
    </comment>
    <comment ref="G37" authorId="0" shapeId="0">
      <text>
        <r>
          <rPr>
            <sz val="9"/>
            <color indexed="81"/>
            <rFont val="ＭＳ Ｐゴシック"/>
            <family val="3"/>
            <charset val="128"/>
          </rPr>
          <t>日割り月の
法人負担額</t>
        </r>
      </text>
    </comment>
    <comment ref="H37" authorId="0" shapeId="0">
      <text>
        <r>
          <rPr>
            <sz val="9"/>
            <color indexed="81"/>
            <rFont val="ＭＳ Ｐゴシック"/>
            <family val="3"/>
            <charset val="128"/>
          </rPr>
          <t>日割り月の補助対象経費に係る本人負担額</t>
        </r>
      </text>
    </comment>
  </commentList>
</comments>
</file>

<file path=xl/comments3.xml><?xml version="1.0" encoding="utf-8"?>
<comments xmlns="http://schemas.openxmlformats.org/spreadsheetml/2006/main">
  <authors>
    <author>作成者</author>
  </authors>
  <commentList>
    <comment ref="M6" authorId="0" shapeId="0">
      <text>
        <r>
          <rPr>
            <sz val="9"/>
            <color indexed="81"/>
            <rFont val="ＭＳ Ｐゴシック"/>
            <family val="3"/>
            <charset val="128"/>
          </rPr>
          <t>プルダウンから四半期を選択してください</t>
        </r>
      </text>
    </comment>
    <comment ref="G7" authorId="0" shapeId="0">
      <text>
        <r>
          <rPr>
            <sz val="9"/>
            <color indexed="81"/>
            <rFont val="ＭＳ Ｐゴシック"/>
            <family val="3"/>
            <charset val="128"/>
          </rPr>
          <t xml:space="preserve">適用の開始日のこと
⇒採用年月日・賃貸借契約期間・住民票の異動日のうち、全ての条件が整った日が開始日となります。
</t>
        </r>
      </text>
    </comment>
    <comment ref="H7" authorId="0" shapeId="0">
      <text>
        <r>
          <rPr>
            <sz val="9"/>
            <color indexed="81"/>
            <rFont val="ＭＳ Ｐゴシック"/>
            <family val="3"/>
            <charset val="128"/>
          </rPr>
          <t>適用除外となる日のこと
⇒転居・退職・採用8年（特例対象者は9又は10年）超え等により、対象外となった日のこと
賃貸借契約書の終了日（満了日）ではないので注意！！</t>
        </r>
      </text>
    </comment>
  </commentList>
</comments>
</file>

<file path=xl/sharedStrings.xml><?xml version="1.0" encoding="utf-8"?>
<sst xmlns="http://schemas.openxmlformats.org/spreadsheetml/2006/main" count="549" uniqueCount="251">
  <si>
    <t>円</t>
    <rPh sb="0" eb="1">
      <t>エン</t>
    </rPh>
    <phoneticPr fontId="2"/>
  </si>
  <si>
    <t>№</t>
    <phoneticPr fontId="2"/>
  </si>
  <si>
    <t>名前</t>
    <rPh sb="0" eb="2">
      <t>ナマエ</t>
    </rPh>
    <phoneticPr fontId="2"/>
  </si>
  <si>
    <t>補助対象者名</t>
    <rPh sb="0" eb="2">
      <t>ホジョ</t>
    </rPh>
    <rPh sb="2" eb="4">
      <t>タイショウ</t>
    </rPh>
    <rPh sb="4" eb="5">
      <t>シャ</t>
    </rPh>
    <rPh sb="5" eb="6">
      <t>メイ</t>
    </rPh>
    <phoneticPr fontId="2"/>
  </si>
  <si>
    <t>月の日数</t>
    <phoneticPr fontId="2"/>
  </si>
  <si>
    <t>補助日数</t>
    <phoneticPr fontId="2"/>
  </si>
  <si>
    <t>月額家賃等</t>
    <phoneticPr fontId="2"/>
  </si>
  <si>
    <t>日割り月</t>
    <rPh sb="0" eb="2">
      <t>ヒワ</t>
    </rPh>
    <rPh sb="3" eb="4">
      <t>ツキ</t>
    </rPh>
    <phoneticPr fontId="2"/>
  </si>
  <si>
    <t>法人負担家賃等</t>
    <rPh sb="6" eb="7">
      <t>トウ</t>
    </rPh>
    <phoneticPr fontId="2"/>
  </si>
  <si>
    <t>本人負担額</t>
    <rPh sb="0" eb="5">
      <t>ホンニンフタンガク</t>
    </rPh>
    <phoneticPr fontId="2"/>
  </si>
  <si>
    <t>限度額による日割り補助額</t>
    <rPh sb="0" eb="2">
      <t>ゲンド</t>
    </rPh>
    <rPh sb="2" eb="3">
      <t>ガク</t>
    </rPh>
    <rPh sb="6" eb="8">
      <t>ヒワ</t>
    </rPh>
    <rPh sb="9" eb="11">
      <t>ホジョ</t>
    </rPh>
    <rPh sb="11" eb="12">
      <t>ガク</t>
    </rPh>
    <phoneticPr fontId="2"/>
  </si>
  <si>
    <t>円　÷</t>
  </si>
  <si>
    <t>日　×</t>
  </si>
  <si>
    <t>日　＝</t>
  </si>
  <si>
    <t>円</t>
  </si>
  <si>
    <t>(</t>
    <phoneticPr fontId="2"/>
  </si>
  <si>
    <t>円　－</t>
    <phoneticPr fontId="2"/>
  </si>
  <si>
    <t>月額家賃等による日割り補助額</t>
    <rPh sb="0" eb="5">
      <t>ゲツガクヤチントウ</t>
    </rPh>
    <rPh sb="8" eb="10">
      <t>ヒワ</t>
    </rPh>
    <rPh sb="11" eb="14">
      <t>ホジョガク</t>
    </rPh>
    <phoneticPr fontId="2"/>
  </si>
  <si>
    <t>法人名　　</t>
    <rPh sb="0" eb="1">
      <t>ホウ</t>
    </rPh>
    <rPh sb="1" eb="2">
      <t>ニン</t>
    </rPh>
    <rPh sb="2" eb="3">
      <t>メイ</t>
    </rPh>
    <phoneticPr fontId="2"/>
  </si>
  <si>
    <t>（　      　　            　　）</t>
    <phoneticPr fontId="2"/>
  </si>
  <si>
    <t>対象施設名</t>
    <phoneticPr fontId="2"/>
  </si>
  <si>
    <t>（　　　　　　　　　　　　　）</t>
    <phoneticPr fontId="2"/>
  </si>
  <si>
    <t>採用年月日</t>
    <rPh sb="0" eb="2">
      <t>サイヨウ</t>
    </rPh>
    <rPh sb="2" eb="5">
      <t>ネンガッピ</t>
    </rPh>
    <phoneticPr fontId="2"/>
  </si>
  <si>
    <t>住所</t>
    <rPh sb="0" eb="2">
      <t>ジュウショ</t>
    </rPh>
    <phoneticPr fontId="2"/>
  </si>
  <si>
    <t>建物名・部屋番号</t>
    <rPh sb="0" eb="2">
      <t>タテモノ</t>
    </rPh>
    <rPh sb="2" eb="3">
      <t>メイ</t>
    </rPh>
    <rPh sb="4" eb="6">
      <t>ヘヤ</t>
    </rPh>
    <rPh sb="6" eb="8">
      <t>バンゴウ</t>
    </rPh>
    <phoneticPr fontId="2"/>
  </si>
  <si>
    <t>補助対象期間</t>
    <rPh sb="0" eb="2">
      <t>ホジョ</t>
    </rPh>
    <rPh sb="2" eb="4">
      <t>タイショウ</t>
    </rPh>
    <rPh sb="4" eb="6">
      <t>キカン</t>
    </rPh>
    <phoneticPr fontId="2"/>
  </si>
  <si>
    <t>月額
家賃
Ａ</t>
    <rPh sb="0" eb="2">
      <t>ゲツガク</t>
    </rPh>
    <rPh sb="3" eb="5">
      <t>ヤチン</t>
    </rPh>
    <phoneticPr fontId="2"/>
  </si>
  <si>
    <t>本人
負担額
Ｂ</t>
    <rPh sb="0" eb="2">
      <t>ホンニン</t>
    </rPh>
    <rPh sb="3" eb="5">
      <t>フタン</t>
    </rPh>
    <rPh sb="5" eb="6">
      <t>ガク</t>
    </rPh>
    <phoneticPr fontId="2"/>
  </si>
  <si>
    <t>計</t>
    <rPh sb="0" eb="1">
      <t>ケイ</t>
    </rPh>
    <phoneticPr fontId="2"/>
  </si>
  <si>
    <t>月額賃料（第1四半期）</t>
    <phoneticPr fontId="2"/>
  </si>
  <si>
    <t>4月</t>
    <rPh sb="1" eb="2">
      <t>ガツ</t>
    </rPh>
    <phoneticPr fontId="2"/>
  </si>
  <si>
    <t>5月</t>
  </si>
  <si>
    <t>6月</t>
  </si>
  <si>
    <t>開始日</t>
    <rPh sb="0" eb="3">
      <t>カイシビ</t>
    </rPh>
    <phoneticPr fontId="2"/>
  </si>
  <si>
    <t>終了日</t>
    <rPh sb="0" eb="3">
      <t>シュウリョウビ</t>
    </rPh>
    <phoneticPr fontId="2"/>
  </si>
  <si>
    <t>月額賃料（第2四半期）</t>
  </si>
  <si>
    <t>7月</t>
    <rPh sb="1" eb="2">
      <t>ガツ</t>
    </rPh>
    <phoneticPr fontId="2"/>
  </si>
  <si>
    <t>8月</t>
  </si>
  <si>
    <t>9月</t>
  </si>
  <si>
    <t>月額賃料（第3四半期）</t>
    <phoneticPr fontId="2"/>
  </si>
  <si>
    <t>10月</t>
    <rPh sb="2" eb="3">
      <t>ガツ</t>
    </rPh>
    <phoneticPr fontId="2"/>
  </si>
  <si>
    <t>11月</t>
  </si>
  <si>
    <t>12月</t>
  </si>
  <si>
    <t>月額賃料（第4四半期）</t>
  </si>
  <si>
    <t>1月</t>
    <rPh sb="1" eb="2">
      <t>ガツ</t>
    </rPh>
    <phoneticPr fontId="2"/>
  </si>
  <si>
    <t>2月</t>
  </si>
  <si>
    <t>3月</t>
  </si>
  <si>
    <t>合計</t>
    <rPh sb="0" eb="2">
      <t>ゴウケイ</t>
    </rPh>
    <phoneticPr fontId="2"/>
  </si>
  <si>
    <t>NO</t>
    <phoneticPr fontId="2"/>
  </si>
  <si>
    <t>月日数</t>
    <rPh sb="0" eb="1">
      <t>ツキ</t>
    </rPh>
    <rPh sb="1" eb="3">
      <t>ニッスウ</t>
    </rPh>
    <phoneticPr fontId="2"/>
  </si>
  <si>
    <t>補助日数</t>
    <rPh sb="0" eb="2">
      <t>ホジョ</t>
    </rPh>
    <rPh sb="2" eb="4">
      <t>ニッスウ</t>
    </rPh>
    <phoneticPr fontId="2"/>
  </si>
  <si>
    <t>補助対象額</t>
    <rPh sb="0" eb="2">
      <t>ホジョ</t>
    </rPh>
    <rPh sb="2" eb="4">
      <t>タイショウ</t>
    </rPh>
    <rPh sb="4" eb="5">
      <t>ガク</t>
    </rPh>
    <phoneticPr fontId="2"/>
  </si>
  <si>
    <t>÷</t>
    <phoneticPr fontId="2"/>
  </si>
  <si>
    <t>×</t>
    <phoneticPr fontId="2"/>
  </si>
  <si>
    <t>＝</t>
    <phoneticPr fontId="2"/>
  </si>
  <si>
    <t>（10円未満切捨て）</t>
    <rPh sb="3" eb="4">
      <t>エン</t>
    </rPh>
    <rPh sb="4" eb="6">
      <t>ミマン</t>
    </rPh>
    <rPh sb="6" eb="8">
      <t>キリス</t>
    </rPh>
    <phoneticPr fontId="2"/>
  </si>
  <si>
    <t>）　×</t>
    <phoneticPr fontId="2"/>
  </si>
  <si>
    <t>3/4</t>
    <phoneticPr fontId="2"/>
  </si>
  <si>
    <t>（100円未満切捨て）</t>
    <rPh sb="4" eb="5">
      <t>エン</t>
    </rPh>
    <rPh sb="5" eb="7">
      <t>ミマン</t>
    </rPh>
    <rPh sb="7" eb="9">
      <t>キリス</t>
    </rPh>
    <phoneticPr fontId="2"/>
  </si>
  <si>
    <t>円）×</t>
    <rPh sb="0" eb="1">
      <t>エン</t>
    </rPh>
    <phoneticPr fontId="2"/>
  </si>
  <si>
    <t>　＝</t>
    <phoneticPr fontId="2"/>
  </si>
  <si>
    <t>【日割り計算】</t>
    <rPh sb="1" eb="3">
      <t>ヒワ</t>
    </rPh>
    <rPh sb="4" eb="6">
      <t>ケイサン</t>
    </rPh>
    <phoneticPr fontId="2"/>
  </si>
  <si>
    <t>日割り対象額</t>
    <rPh sb="0" eb="2">
      <t>ヒワ</t>
    </rPh>
    <rPh sb="3" eb="5">
      <t>タイショウ</t>
    </rPh>
    <rPh sb="5" eb="6">
      <t>ガク</t>
    </rPh>
    <phoneticPr fontId="2"/>
  </si>
  <si>
    <t>日割り補助額（</t>
    <rPh sb="0" eb="2">
      <t>ヒワ</t>
    </rPh>
    <rPh sb="3" eb="5">
      <t>ホジョ</t>
    </rPh>
    <rPh sb="5" eb="6">
      <t>ガク</t>
    </rPh>
    <phoneticPr fontId="2"/>
  </si>
  <si>
    <t>本人負担</t>
    <rPh sb="0" eb="4">
      <t>ホンニンフタン</t>
    </rPh>
    <phoneticPr fontId="2"/>
  </si>
  <si>
    <t>日割り家賃等※</t>
    <rPh sb="0" eb="2">
      <t>ヒワ</t>
    </rPh>
    <rPh sb="3" eb="5">
      <t>ヤチン</t>
    </rPh>
    <rPh sb="5" eb="6">
      <t>トウ</t>
    </rPh>
    <phoneticPr fontId="2"/>
  </si>
  <si>
    <t>※法人が負担した日割り家賃と算出した日割り家賃の安価な金額を採用</t>
    <rPh sb="1" eb="3">
      <t>ホウジン</t>
    </rPh>
    <rPh sb="4" eb="6">
      <t>フタン</t>
    </rPh>
    <rPh sb="8" eb="10">
      <t>ヒワ</t>
    </rPh>
    <rPh sb="11" eb="13">
      <t>ヤチン</t>
    </rPh>
    <rPh sb="18" eb="20">
      <t>ヒワ</t>
    </rPh>
    <rPh sb="21" eb="23">
      <t>ヤチン</t>
    </rPh>
    <rPh sb="24" eb="26">
      <t>アンカ</t>
    </rPh>
    <rPh sb="27" eb="29">
      <t>キンガク</t>
    </rPh>
    <rPh sb="30" eb="32">
      <t>サイヨウ</t>
    </rPh>
    <phoneticPr fontId="2"/>
  </si>
  <si>
    <r>
      <t xml:space="preserve">補助
基準額
Ｃ
</t>
    </r>
    <r>
      <rPr>
        <sz val="6"/>
        <color theme="1"/>
        <rFont val="ＭＳ ゴシック"/>
        <family val="3"/>
        <charset val="128"/>
      </rPr>
      <t>（Ａ－Ｂ）</t>
    </r>
    <rPh sb="0" eb="2">
      <t>ホジョ</t>
    </rPh>
    <rPh sb="3" eb="5">
      <t>キジュン</t>
    </rPh>
    <rPh sb="5" eb="6">
      <t>ガク</t>
    </rPh>
    <phoneticPr fontId="2"/>
  </si>
  <si>
    <r>
      <t xml:space="preserve">補助額
Ｄ
</t>
    </r>
    <r>
      <rPr>
        <sz val="6"/>
        <color theme="1"/>
        <rFont val="ＭＳ ゴシック"/>
        <family val="3"/>
        <charset val="128"/>
      </rPr>
      <t>（Ｃ×３／４）</t>
    </r>
    <rPh sb="0" eb="2">
      <t>ホジョ</t>
    </rPh>
    <rPh sb="2" eb="3">
      <t>ガク</t>
    </rPh>
    <phoneticPr fontId="2"/>
  </si>
  <si>
    <t>－</t>
    <phoneticPr fontId="2"/>
  </si>
  <si>
    <t>≪日割り計算シート（個人用）≫</t>
    <rPh sb="1" eb="3">
      <t>ヒワ</t>
    </rPh>
    <rPh sb="4" eb="6">
      <t>ケイサン</t>
    </rPh>
    <rPh sb="10" eb="13">
      <t>コジンヨウ</t>
    </rPh>
    <phoneticPr fontId="2"/>
  </si>
  <si>
    <t>↑№が未入力だと計算額が表示されません。</t>
    <rPh sb="3" eb="6">
      <t>ミニュウリョク</t>
    </rPh>
    <rPh sb="8" eb="10">
      <t>ケイサン</t>
    </rPh>
    <rPh sb="10" eb="11">
      <t>ガク</t>
    </rPh>
    <rPh sb="12" eb="14">
      <t>ヒョウジ</t>
    </rPh>
    <phoneticPr fontId="2"/>
  </si>
  <si>
    <t>※複数対象者同居用</t>
    <phoneticPr fontId="2"/>
  </si>
  <si>
    <t>○○○○</t>
    <phoneticPr fontId="2"/>
  </si>
  <si>
    <t>記入例</t>
    <rPh sb="0" eb="2">
      <t>キニュウ</t>
    </rPh>
    <rPh sb="2" eb="3">
      <t>レイ</t>
    </rPh>
    <phoneticPr fontId="2"/>
  </si>
  <si>
    <t>月額賃料（第1四半期）</t>
  </si>
  <si>
    <t>（第６号様式）</t>
  </si>
  <si>
    <t>（第２号様式）</t>
  </si>
  <si>
    <t>補助対象保育士等内訳書</t>
  </si>
  <si>
    <t>補助対象保育士等実績報告内訳書</t>
  </si>
  <si>
    <t>日払い</t>
  </si>
  <si>
    <t>〇賃金締切日</t>
    <rPh sb="1" eb="3">
      <t>チンギン</t>
    </rPh>
    <rPh sb="3" eb="6">
      <t>シメキリビ</t>
    </rPh>
    <phoneticPr fontId="2"/>
  </si>
  <si>
    <t>〇本人負担額を給与控除する場合</t>
    <rPh sb="1" eb="3">
      <t>ホンニン</t>
    </rPh>
    <rPh sb="3" eb="6">
      <t>フタンガク</t>
    </rPh>
    <rPh sb="7" eb="9">
      <t>キュウヨ</t>
    </rPh>
    <rPh sb="9" eb="11">
      <t>コウジョ</t>
    </rPh>
    <rPh sb="13" eb="15">
      <t>バアイ</t>
    </rPh>
    <phoneticPr fontId="2"/>
  </si>
  <si>
    <t>　</t>
    <phoneticPr fontId="2"/>
  </si>
  <si>
    <t>日締め</t>
  </si>
  <si>
    <t>〇その他の方法による場合</t>
    <rPh sb="3" eb="4">
      <t>タ</t>
    </rPh>
    <rPh sb="5" eb="7">
      <t>ホウホウ</t>
    </rPh>
    <rPh sb="10" eb="12">
      <t>バア</t>
    </rPh>
    <phoneticPr fontId="2"/>
  </si>
  <si>
    <t>〇賃金支払日</t>
    <rPh sb="1" eb="3">
      <t>チンギン</t>
    </rPh>
    <rPh sb="3" eb="5">
      <t>シハラ</t>
    </rPh>
    <rPh sb="5" eb="6">
      <t>ビ</t>
    </rPh>
    <phoneticPr fontId="2"/>
  </si>
  <si>
    <t>月</t>
    <rPh sb="0" eb="1">
      <t>ツキ</t>
    </rPh>
    <phoneticPr fontId="2"/>
  </si>
  <si>
    <t>（プルダウンで月を選択し、日付を手入力してください）</t>
    <phoneticPr fontId="2"/>
  </si>
  <si>
    <t>（　　　　　             　　　　　　　　　　　　　　　　）</t>
    <phoneticPr fontId="2"/>
  </si>
  <si>
    <t>〈日割り計算〉</t>
    <rPh sb="1" eb="3">
      <t>ヒワ</t>
    </rPh>
    <rPh sb="4" eb="6">
      <t>ケイサン</t>
    </rPh>
    <phoneticPr fontId="2"/>
  </si>
  <si>
    <t>〈本人負担額の控除等確認欄〉</t>
    <rPh sb="9" eb="10">
      <t>トウ</t>
    </rPh>
    <rPh sb="10" eb="12">
      <t>カクニン</t>
    </rPh>
    <rPh sb="12" eb="13">
      <t>ラン</t>
    </rPh>
    <phoneticPr fontId="2"/>
  </si>
  <si>
    <t>〈賃金規定等確認欄〉青色のセルに入力してください。</t>
    <rPh sb="1" eb="3">
      <t>チンギン</t>
    </rPh>
    <rPh sb="3" eb="5">
      <t>キテイ</t>
    </rPh>
    <rPh sb="5" eb="6">
      <t>トウ</t>
    </rPh>
    <rPh sb="6" eb="8">
      <t>カクニン</t>
    </rPh>
    <rPh sb="8" eb="9">
      <t>ラン</t>
    </rPh>
    <rPh sb="10" eb="12">
      <t>アオイロ</t>
    </rPh>
    <rPh sb="16" eb="18">
      <t>ニュウリョク</t>
    </rPh>
    <phoneticPr fontId="2"/>
  </si>
  <si>
    <t>住所</t>
    <rPh sb="0" eb="2">
      <t>ジュウショ</t>
    </rPh>
    <phoneticPr fontId="2"/>
  </si>
  <si>
    <t>終了事由</t>
    <rPh sb="0" eb="2">
      <t>シュウリョウ</t>
    </rPh>
    <rPh sb="2" eb="4">
      <t>ジユウ</t>
    </rPh>
    <phoneticPr fontId="2"/>
  </si>
  <si>
    <t>8年終了</t>
    <rPh sb="1" eb="2">
      <t>ネン</t>
    </rPh>
    <rPh sb="2" eb="4">
      <t>シュウリョウ</t>
    </rPh>
    <phoneticPr fontId="2"/>
  </si>
  <si>
    <t>9年終了</t>
    <rPh sb="1" eb="2">
      <t>ネン</t>
    </rPh>
    <rPh sb="2" eb="4">
      <t>シュウリョウ</t>
    </rPh>
    <phoneticPr fontId="2"/>
  </si>
  <si>
    <t>10年終了</t>
    <rPh sb="2" eb="3">
      <t>ネン</t>
    </rPh>
    <rPh sb="3" eb="5">
      <t>シュウリョウ</t>
    </rPh>
    <phoneticPr fontId="2"/>
  </si>
  <si>
    <t>異動</t>
    <rPh sb="0" eb="2">
      <t>イドウ</t>
    </rPh>
    <phoneticPr fontId="2"/>
  </si>
  <si>
    <t>転居</t>
    <rPh sb="0" eb="2">
      <t>テンキョ</t>
    </rPh>
    <phoneticPr fontId="2"/>
  </si>
  <si>
    <t>退職</t>
    <rPh sb="0" eb="2">
      <t>タイショク</t>
    </rPh>
    <phoneticPr fontId="2"/>
  </si>
  <si>
    <t>名義変更</t>
    <rPh sb="0" eb="4">
      <t>メイギヘンコウ</t>
    </rPh>
    <phoneticPr fontId="2"/>
  </si>
  <si>
    <t>終了事由</t>
    <rPh sb="0" eb="4">
      <t>シュウリョウジユウ</t>
    </rPh>
    <phoneticPr fontId="2"/>
  </si>
  <si>
    <t>追加書類</t>
    <rPh sb="0" eb="2">
      <t>ツイカ</t>
    </rPh>
    <rPh sb="2" eb="4">
      <t>ショルイ</t>
    </rPh>
    <phoneticPr fontId="2"/>
  </si>
  <si>
    <t>備考</t>
    <rPh sb="0" eb="2">
      <t>ビコウ</t>
    </rPh>
    <phoneticPr fontId="2"/>
  </si>
  <si>
    <t>No</t>
    <phoneticPr fontId="2"/>
  </si>
  <si>
    <t>確認欄</t>
    <rPh sb="0" eb="2">
      <t>カクニン</t>
    </rPh>
    <rPh sb="2" eb="3">
      <t>ラン</t>
    </rPh>
    <phoneticPr fontId="2"/>
  </si>
  <si>
    <t>確認書類</t>
    <rPh sb="0" eb="4">
      <t>カクニンショルイ</t>
    </rPh>
    <phoneticPr fontId="2"/>
  </si>
  <si>
    <t>※直接振込の場合等詳細を記入してください</t>
    <rPh sb="9" eb="11">
      <t>ショウサイ</t>
    </rPh>
    <phoneticPr fontId="2"/>
  </si>
  <si>
    <t>※上記について、必要書類を補足しています。事由により、上記書類に加えて必要となる書類が発生する場合もございますので、その際は御対応ください。</t>
    <rPh sb="1" eb="3">
      <t>ジョウキ</t>
    </rPh>
    <rPh sb="8" eb="10">
      <t>ヒツヨウ</t>
    </rPh>
    <rPh sb="10" eb="12">
      <t>ショルイ</t>
    </rPh>
    <rPh sb="13" eb="15">
      <t>ホソク</t>
    </rPh>
    <rPh sb="21" eb="23">
      <t>ジユウ</t>
    </rPh>
    <rPh sb="27" eb="29">
      <t>ジョウキ</t>
    </rPh>
    <rPh sb="29" eb="31">
      <t>ショルイ</t>
    </rPh>
    <rPh sb="32" eb="33">
      <t>クワ</t>
    </rPh>
    <rPh sb="35" eb="37">
      <t>ヒツヨウ</t>
    </rPh>
    <rPh sb="40" eb="42">
      <t>ショルイ</t>
    </rPh>
    <rPh sb="43" eb="45">
      <t>ハッセイ</t>
    </rPh>
    <rPh sb="47" eb="49">
      <t>バアイ</t>
    </rPh>
    <rPh sb="60" eb="61">
      <t>サイ</t>
    </rPh>
    <rPh sb="62" eb="65">
      <t>ゴタイオウ</t>
    </rPh>
    <phoneticPr fontId="2"/>
  </si>
  <si>
    <t>保育園名：</t>
    <phoneticPr fontId="21"/>
  </si>
  <si>
    <t>※申請書類と一緒にご提出をお願いします。</t>
    <phoneticPr fontId="21"/>
  </si>
  <si>
    <t>チェック欄にレ点を入れてください。</t>
    <phoneticPr fontId="21"/>
  </si>
  <si>
    <t>№</t>
    <phoneticPr fontId="21"/>
  </si>
  <si>
    <t>チェック</t>
  </si>
  <si>
    <r>
      <t>書類</t>
    </r>
    <r>
      <rPr>
        <sz val="10"/>
        <color theme="1"/>
        <rFont val="ＭＳ Ｐゴシック"/>
        <family val="3"/>
        <charset val="128"/>
      </rPr>
      <t>（すべてＡ４サイズ）</t>
    </r>
    <rPh sb="0" eb="2">
      <t>ショルイ</t>
    </rPh>
    <phoneticPr fontId="21"/>
  </si>
  <si>
    <t>部数</t>
    <phoneticPr fontId="21"/>
  </si>
  <si>
    <t>交付申請書</t>
    <rPh sb="0" eb="2">
      <t>コウフ</t>
    </rPh>
    <rPh sb="2" eb="5">
      <t>シンセイショ</t>
    </rPh>
    <phoneticPr fontId="21"/>
  </si>
  <si>
    <t>川崎市に登録している所在地・代表者氏名である。</t>
    <phoneticPr fontId="21"/>
  </si>
  <si>
    <t>対象人数、実施期間、交付申請額が対象者内訳書と一致している。</t>
    <rPh sb="0" eb="2">
      <t>タイショウ</t>
    </rPh>
    <rPh sb="2" eb="4">
      <t>ニンズウ</t>
    </rPh>
    <rPh sb="5" eb="7">
      <t>ジッシ</t>
    </rPh>
    <rPh sb="7" eb="9">
      <t>キカン</t>
    </rPh>
    <rPh sb="10" eb="12">
      <t>コウフ</t>
    </rPh>
    <rPh sb="12" eb="14">
      <t>シンセイ</t>
    </rPh>
    <rPh sb="14" eb="15">
      <t>ガク</t>
    </rPh>
    <rPh sb="16" eb="18">
      <t>タイショウ</t>
    </rPh>
    <rPh sb="18" eb="19">
      <t>シャ</t>
    </rPh>
    <rPh sb="19" eb="21">
      <t>ウチワケ</t>
    </rPh>
    <rPh sb="21" eb="22">
      <t>ショ</t>
    </rPh>
    <rPh sb="23" eb="25">
      <t>イッチ</t>
    </rPh>
    <phoneticPr fontId="21"/>
  </si>
  <si>
    <t>対象期間、氏名、採用年月日、入居開始日等が添付資料と一致している。</t>
    <rPh sb="0" eb="2">
      <t>タイショウ</t>
    </rPh>
    <rPh sb="2" eb="4">
      <t>キカン</t>
    </rPh>
    <rPh sb="5" eb="7">
      <t>シメイ</t>
    </rPh>
    <rPh sb="8" eb="10">
      <t>サイヨウ</t>
    </rPh>
    <rPh sb="10" eb="13">
      <t>ネンガッピ</t>
    </rPh>
    <rPh sb="14" eb="16">
      <t>ニュウキョ</t>
    </rPh>
    <rPh sb="16" eb="18">
      <t>カイシ</t>
    </rPh>
    <rPh sb="18" eb="19">
      <t>ビ</t>
    </rPh>
    <rPh sb="19" eb="20">
      <t>トウ</t>
    </rPh>
    <rPh sb="21" eb="23">
      <t>テンプ</t>
    </rPh>
    <rPh sb="23" eb="25">
      <t>シリョウ</t>
    </rPh>
    <rPh sb="26" eb="28">
      <t>イッチ</t>
    </rPh>
    <phoneticPr fontId="21"/>
  </si>
  <si>
    <t>補助対象開始日が今年度の日付になっている。</t>
    <rPh sb="0" eb="2">
      <t>ホジョ</t>
    </rPh>
    <rPh sb="2" eb="4">
      <t>タイショウ</t>
    </rPh>
    <rPh sb="4" eb="7">
      <t>カイシビ</t>
    </rPh>
    <rPh sb="8" eb="11">
      <t>コンネンド</t>
    </rPh>
    <rPh sb="12" eb="14">
      <t>ヒヅケ</t>
    </rPh>
    <phoneticPr fontId="21"/>
  </si>
  <si>
    <t>日割計算が発生する場合、入退職日、転居日が分かる挙証資料を添付している。</t>
    <phoneticPr fontId="21"/>
  </si>
  <si>
    <t>賃貸借契約書の写し
（全員分） ※</t>
    <rPh sb="0" eb="3">
      <t>チンタイシャク</t>
    </rPh>
    <rPh sb="3" eb="6">
      <t>ケイヤクショ</t>
    </rPh>
    <rPh sb="7" eb="8">
      <t>ウツ</t>
    </rPh>
    <phoneticPr fontId="21"/>
  </si>
  <si>
    <t>貸主・借主の署名・押印のページが含まれている。</t>
    <rPh sb="16" eb="17">
      <t>フク</t>
    </rPh>
    <phoneticPr fontId="21"/>
  </si>
  <si>
    <t>物件住所、契約期間、家賃（共益費・管理費）が記載されているページが含まれている。</t>
    <phoneticPr fontId="21"/>
  </si>
  <si>
    <t>契約期間内の契約書である。年度途中で契約期間満了の場合、契約更新に関する書類を添付している。</t>
    <rPh sb="4" eb="5">
      <t>ナイ</t>
    </rPh>
    <rPh sb="6" eb="9">
      <t>ケイヤクショ</t>
    </rPh>
    <rPh sb="13" eb="15">
      <t>ネンド</t>
    </rPh>
    <rPh sb="15" eb="17">
      <t>トチュウ</t>
    </rPh>
    <rPh sb="18" eb="20">
      <t>ケイヤク</t>
    </rPh>
    <rPh sb="20" eb="22">
      <t>キカン</t>
    </rPh>
    <rPh sb="22" eb="24">
      <t>マンリョウ</t>
    </rPh>
    <rPh sb="25" eb="27">
      <t>バアイ</t>
    </rPh>
    <rPh sb="28" eb="30">
      <t>ケイヤク</t>
    </rPh>
    <rPh sb="30" eb="32">
      <t>コウシン</t>
    </rPh>
    <rPh sb="33" eb="34">
      <t>カン</t>
    </rPh>
    <rPh sb="36" eb="38">
      <t>ショルイ</t>
    </rPh>
    <rPh sb="39" eb="41">
      <t>テンプ</t>
    </rPh>
    <phoneticPr fontId="21"/>
  </si>
  <si>
    <t>自動更新により更新後の資料が何も出ない場合はその旨を補記している。</t>
    <phoneticPr fontId="21"/>
  </si>
  <si>
    <t>（該当する法人のみ）業務委託契約書等の写しを添付している。</t>
    <phoneticPr fontId="21"/>
  </si>
  <si>
    <t>法人の採用年月日が記載されている。</t>
    <rPh sb="0" eb="2">
      <t>ホウジン</t>
    </rPh>
    <rPh sb="3" eb="5">
      <t>サイヨウ</t>
    </rPh>
    <rPh sb="5" eb="8">
      <t>ネンガッピ</t>
    </rPh>
    <rPh sb="9" eb="11">
      <t>キサイ</t>
    </rPh>
    <phoneticPr fontId="21"/>
  </si>
  <si>
    <t>雇用期間の定めがないことが記載されている。</t>
    <rPh sb="0" eb="2">
      <t>コヨウ</t>
    </rPh>
    <rPh sb="2" eb="4">
      <t>キカン</t>
    </rPh>
    <rPh sb="5" eb="6">
      <t>サダ</t>
    </rPh>
    <rPh sb="13" eb="15">
      <t>キサイ</t>
    </rPh>
    <phoneticPr fontId="21"/>
  </si>
  <si>
    <t>住民票の写し
（全員分） ※</t>
    <rPh sb="0" eb="3">
      <t>ジュウミンヒョウ</t>
    </rPh>
    <rPh sb="4" eb="5">
      <t>ウツ</t>
    </rPh>
    <phoneticPr fontId="21"/>
  </si>
  <si>
    <t>発行日が当年度４月１日以降である。</t>
    <rPh sb="0" eb="2">
      <t>ハッコウ</t>
    </rPh>
    <rPh sb="2" eb="3">
      <t>ヒ</t>
    </rPh>
    <rPh sb="4" eb="7">
      <t>トウネンド</t>
    </rPh>
    <rPh sb="8" eb="9">
      <t>ガツ</t>
    </rPh>
    <rPh sb="10" eb="11">
      <t>ニチ</t>
    </rPh>
    <rPh sb="11" eb="13">
      <t>イコウ</t>
    </rPh>
    <phoneticPr fontId="21"/>
  </si>
  <si>
    <t>世帯主が記載された、世帯全員の住民票である。</t>
    <rPh sb="0" eb="3">
      <t>セタイヌシ</t>
    </rPh>
    <rPh sb="4" eb="6">
      <t>キサイ</t>
    </rPh>
    <phoneticPr fontId="21"/>
  </si>
  <si>
    <t>世帯主に準ずる者である場合、市民税課税証明書又は源泉徴収票を添付している。</t>
    <rPh sb="0" eb="3">
      <t>セタイヌシ</t>
    </rPh>
    <rPh sb="4" eb="5">
      <t>ジュン</t>
    </rPh>
    <rPh sb="7" eb="8">
      <t>モノ</t>
    </rPh>
    <rPh sb="11" eb="13">
      <t>バアイ</t>
    </rPh>
    <rPh sb="14" eb="17">
      <t>シミンゼイ</t>
    </rPh>
    <rPh sb="17" eb="19">
      <t>カゼイ</t>
    </rPh>
    <rPh sb="19" eb="22">
      <t>ショウメイショ</t>
    </rPh>
    <rPh sb="22" eb="23">
      <t>マタ</t>
    </rPh>
    <rPh sb="24" eb="26">
      <t>ゲンセン</t>
    </rPh>
    <rPh sb="26" eb="28">
      <t>チョウシュウ</t>
    </rPh>
    <rPh sb="28" eb="29">
      <t>ヒョウ</t>
    </rPh>
    <rPh sb="30" eb="32">
      <t>テンプ</t>
    </rPh>
    <phoneticPr fontId="21"/>
  </si>
  <si>
    <t>対象者の資格証の写しを添付している。</t>
    <rPh sb="0" eb="3">
      <t>タイショウシャ</t>
    </rPh>
    <rPh sb="4" eb="6">
      <t>シカク</t>
    </rPh>
    <rPh sb="6" eb="7">
      <t>ショウ</t>
    </rPh>
    <rPh sb="8" eb="9">
      <t>ウツ</t>
    </rPh>
    <rPh sb="11" eb="13">
      <t>テンプ</t>
    </rPh>
    <phoneticPr fontId="21"/>
  </si>
  <si>
    <t>（主に新卒の保育士）先に登録済通知を提出し、後日資格証を提出すること（該当者を備考欄に記入）。</t>
    <rPh sb="6" eb="9">
      <t>ホイクシ</t>
    </rPh>
    <rPh sb="10" eb="11">
      <t>サキ</t>
    </rPh>
    <rPh sb="12" eb="14">
      <t>トウロク</t>
    </rPh>
    <rPh sb="14" eb="15">
      <t>ズ</t>
    </rPh>
    <rPh sb="15" eb="17">
      <t>ツウチ</t>
    </rPh>
    <rPh sb="18" eb="20">
      <t>テイシュツ</t>
    </rPh>
    <rPh sb="22" eb="24">
      <t>ゴジツ</t>
    </rPh>
    <rPh sb="24" eb="26">
      <t>シカク</t>
    </rPh>
    <rPh sb="26" eb="27">
      <t>ショウ</t>
    </rPh>
    <rPh sb="28" eb="30">
      <t>テイシュツ</t>
    </rPh>
    <rPh sb="35" eb="38">
      <t>ガイトウシャ</t>
    </rPh>
    <rPh sb="39" eb="41">
      <t>ビコウ</t>
    </rPh>
    <rPh sb="41" eb="42">
      <t>ラン</t>
    </rPh>
    <rPh sb="43" eb="45">
      <t>キニュウ</t>
    </rPh>
    <phoneticPr fontId="21"/>
  </si>
  <si>
    <t>補助対象期間に対する月分の家賃の支払証明である。</t>
    <rPh sb="7" eb="8">
      <t>タイ</t>
    </rPh>
    <phoneticPr fontId="21"/>
  </si>
  <si>
    <t>対象者、対象月、内訳等を、マーカー、補記、内訳書などで示している。</t>
    <rPh sb="4" eb="6">
      <t>タイショウ</t>
    </rPh>
    <rPh sb="8" eb="10">
      <t>ウチワケ</t>
    </rPh>
    <rPh sb="10" eb="11">
      <t>トウ</t>
    </rPh>
    <rPh sb="18" eb="20">
      <t>ホキ</t>
    </rPh>
    <rPh sb="21" eb="24">
      <t>ウチワケショ</t>
    </rPh>
    <rPh sb="27" eb="28">
      <t>シメ</t>
    </rPh>
    <phoneticPr fontId="21"/>
  </si>
  <si>
    <t>（複数施設を運営する法人）施設ごとに添付している。</t>
    <rPh sb="1" eb="3">
      <t>フクスウ</t>
    </rPh>
    <rPh sb="3" eb="5">
      <t>シセツ</t>
    </rPh>
    <rPh sb="6" eb="8">
      <t>ウンエイ</t>
    </rPh>
    <rPh sb="10" eb="12">
      <t>ホウジン</t>
    </rPh>
    <rPh sb="13" eb="15">
      <t>シセツ</t>
    </rPh>
    <rPh sb="18" eb="20">
      <t>テンプ</t>
    </rPh>
    <phoneticPr fontId="21"/>
  </si>
  <si>
    <t>給与明細書の写し
（全員分）</t>
    <rPh sb="0" eb="2">
      <t>キュウヨ</t>
    </rPh>
    <rPh sb="2" eb="4">
      <t>メイサイ</t>
    </rPh>
    <rPh sb="4" eb="5">
      <t>ショ</t>
    </rPh>
    <rPh sb="6" eb="7">
      <t>ウツ</t>
    </rPh>
    <phoneticPr fontId="21"/>
  </si>
  <si>
    <t>補助対象期間に対する月分の給与明細である。</t>
    <phoneticPr fontId="21"/>
  </si>
  <si>
    <t>宿舎に係る控除がある場合の内訳を、補記・内訳表添付で示している。</t>
    <phoneticPr fontId="21"/>
  </si>
  <si>
    <t>当該補助金の振込先が下記に記載されている。</t>
    <rPh sb="0" eb="2">
      <t>トウガイ</t>
    </rPh>
    <rPh sb="2" eb="5">
      <t>ホジョキン</t>
    </rPh>
    <rPh sb="6" eb="9">
      <t>フリコミサキ</t>
    </rPh>
    <rPh sb="10" eb="12">
      <t>カキ</t>
    </rPh>
    <rPh sb="13" eb="15">
      <t>キサイ</t>
    </rPh>
    <phoneticPr fontId="21"/>
  </si>
  <si>
    <t>新規申請または振込先変更の場合は、銀行名・支店名・口座番号・名義の分かる資料（通帳の表紙裏面等）を添付している。</t>
    <rPh sb="0" eb="2">
      <t>シンキ</t>
    </rPh>
    <rPh sb="2" eb="4">
      <t>シンセイ</t>
    </rPh>
    <rPh sb="7" eb="9">
      <t>フリコミ</t>
    </rPh>
    <rPh sb="9" eb="10">
      <t>サキ</t>
    </rPh>
    <rPh sb="10" eb="12">
      <t>ヘンコウ</t>
    </rPh>
    <rPh sb="13" eb="15">
      <t>バアイ</t>
    </rPh>
    <rPh sb="17" eb="20">
      <t>ギンコウメイ</t>
    </rPh>
    <rPh sb="21" eb="24">
      <t>シテンメイ</t>
    </rPh>
    <rPh sb="25" eb="27">
      <t>コウザ</t>
    </rPh>
    <rPh sb="27" eb="29">
      <t>バンゴウ</t>
    </rPh>
    <rPh sb="30" eb="32">
      <t>メイギ</t>
    </rPh>
    <rPh sb="33" eb="34">
      <t>ワ</t>
    </rPh>
    <rPh sb="36" eb="38">
      <t>シリョウ</t>
    </rPh>
    <rPh sb="39" eb="41">
      <t>ツウチョウ</t>
    </rPh>
    <rPh sb="42" eb="44">
      <t>ヒョウシ</t>
    </rPh>
    <rPh sb="44" eb="46">
      <t>ウラメン</t>
    </rPh>
    <rPh sb="46" eb="47">
      <t>トウ</t>
    </rPh>
    <rPh sb="49" eb="51">
      <t>テンプ</t>
    </rPh>
    <phoneticPr fontId="21"/>
  </si>
  <si>
    <t>不足資料</t>
    <rPh sb="2" eb="4">
      <t>シリョウ</t>
    </rPh>
    <phoneticPr fontId="21"/>
  </si>
  <si>
    <t>備考</t>
    <rPh sb="0" eb="2">
      <t>ビコウ</t>
    </rPh>
    <phoneticPr fontId="21"/>
  </si>
  <si>
    <t>※3～7について、当年度の提出以降変更がない場合は、原則として添付を省略できますが、対象者に退職・異動等の事由が生じた場合は、3,4,6及びその他必要書類の添付が必要です。</t>
    <rPh sb="9" eb="12">
      <t>トウネンド</t>
    </rPh>
    <rPh sb="13" eb="15">
      <t>テイシュツ</t>
    </rPh>
    <rPh sb="15" eb="17">
      <t>イコウ</t>
    </rPh>
    <rPh sb="17" eb="19">
      <t>ヘンコウ</t>
    </rPh>
    <rPh sb="22" eb="24">
      <t>バアイ</t>
    </rPh>
    <rPh sb="26" eb="28">
      <t>ゲンソク</t>
    </rPh>
    <rPh sb="31" eb="33">
      <t>テンプ</t>
    </rPh>
    <rPh sb="34" eb="36">
      <t>ショウリャク</t>
    </rPh>
    <rPh sb="42" eb="45">
      <t>タイショウシャ</t>
    </rPh>
    <rPh sb="46" eb="48">
      <t>タイショク</t>
    </rPh>
    <rPh sb="49" eb="51">
      <t>イドウ</t>
    </rPh>
    <rPh sb="51" eb="52">
      <t>トウ</t>
    </rPh>
    <rPh sb="53" eb="55">
      <t>ジユウ</t>
    </rPh>
    <rPh sb="56" eb="57">
      <t>ショウ</t>
    </rPh>
    <rPh sb="59" eb="61">
      <t>バアイ</t>
    </rPh>
    <phoneticPr fontId="21"/>
  </si>
  <si>
    <t>※添付書類に不足・不備がある場合は、受理できません。</t>
    <phoneticPr fontId="21"/>
  </si>
  <si>
    <t>↓前回と変更ない場合も振込先口座を記入してください。</t>
  </si>
  <si>
    <t>　</t>
    <phoneticPr fontId="21"/>
  </si>
  <si>
    <t>振　込　先　口　座</t>
    <rPh sb="0" eb="1">
      <t>シン</t>
    </rPh>
    <rPh sb="2" eb="3">
      <t>コ</t>
    </rPh>
    <rPh sb="4" eb="5">
      <t>サキ</t>
    </rPh>
    <rPh sb="6" eb="7">
      <t>クチ</t>
    </rPh>
    <rPh sb="8" eb="9">
      <t>ザ</t>
    </rPh>
    <phoneticPr fontId="21"/>
  </si>
  <si>
    <t>※当該申請分の補助金について、以下の口座に振り込んでください。</t>
    <phoneticPr fontId="21"/>
  </si>
  <si>
    <t>保育園名</t>
    <rPh sb="0" eb="2">
      <t>ホイク</t>
    </rPh>
    <rPh sb="2" eb="4">
      <t>エンメイ</t>
    </rPh>
    <phoneticPr fontId="21"/>
  </si>
  <si>
    <t>銀行名：</t>
    <rPh sb="0" eb="3">
      <t>ギンコウメイ</t>
    </rPh>
    <phoneticPr fontId="21"/>
  </si>
  <si>
    <t>金融機関コード</t>
    <rPh sb="0" eb="2">
      <t>キンユウ</t>
    </rPh>
    <rPh sb="2" eb="4">
      <t>キカン</t>
    </rPh>
    <phoneticPr fontId="21"/>
  </si>
  <si>
    <t>前回の当該補助金振込先との変更</t>
    <phoneticPr fontId="21"/>
  </si>
  <si>
    <t>支店名：</t>
    <rPh sb="0" eb="3">
      <t>シテンメイ</t>
    </rPh>
    <phoneticPr fontId="21"/>
  </si>
  <si>
    <t>支店コード</t>
    <rPh sb="0" eb="2">
      <t>シテン</t>
    </rPh>
    <phoneticPr fontId="21"/>
  </si>
  <si>
    <t>　　　　　な し</t>
    <phoneticPr fontId="21"/>
  </si>
  <si>
    <t>　　　　　あ り</t>
    <phoneticPr fontId="21"/>
  </si>
  <si>
    <t>口座種別</t>
    <rPh sb="0" eb="2">
      <t>コウザ</t>
    </rPh>
    <rPh sb="2" eb="4">
      <t>シュベツ</t>
    </rPh>
    <phoneticPr fontId="21"/>
  </si>
  <si>
    <t>普通</t>
    <rPh sb="0" eb="2">
      <t>フツウ</t>
    </rPh>
    <phoneticPr fontId="21"/>
  </si>
  <si>
    <t>当座</t>
    <rPh sb="0" eb="2">
      <t>トウザ</t>
    </rPh>
    <phoneticPr fontId="21"/>
  </si>
  <si>
    <r>
      <t>口座名義</t>
    </r>
    <r>
      <rPr>
        <b/>
        <sz val="12"/>
        <color theme="1"/>
        <rFont val="ＭＳ Ｐゴシック"/>
        <family val="3"/>
        <charset val="128"/>
      </rPr>
      <t>（カナ）</t>
    </r>
    <rPh sb="0" eb="2">
      <t>コウザ</t>
    </rPh>
    <rPh sb="2" eb="4">
      <t>メイギ</t>
    </rPh>
    <phoneticPr fontId="21"/>
  </si>
  <si>
    <t>口座名義</t>
    <rPh sb="0" eb="2">
      <t>コウザ</t>
    </rPh>
    <rPh sb="2" eb="4">
      <t>メイギ</t>
    </rPh>
    <phoneticPr fontId="21"/>
  </si>
  <si>
    <t>担当・連絡先</t>
    <rPh sb="0" eb="2">
      <t>タントウ</t>
    </rPh>
    <rPh sb="3" eb="6">
      <t>レンラクサキ</t>
    </rPh>
    <phoneticPr fontId="21"/>
  </si>
  <si>
    <t>保育園又は法人　</t>
    <rPh sb="0" eb="3">
      <t>ホイクエン</t>
    </rPh>
    <rPh sb="3" eb="4">
      <t>マタ</t>
    </rPh>
    <rPh sb="5" eb="7">
      <t>ホウジン</t>
    </rPh>
    <phoneticPr fontId="21"/>
  </si>
  <si>
    <t>電話番号</t>
    <rPh sb="0" eb="2">
      <t>デンワ</t>
    </rPh>
    <rPh sb="2" eb="4">
      <t>バンゴウ</t>
    </rPh>
    <phoneticPr fontId="21"/>
  </si>
  <si>
    <t>担当者名</t>
    <rPh sb="0" eb="3">
      <t>タントウシャ</t>
    </rPh>
    <rPh sb="3" eb="4">
      <t>メイ</t>
    </rPh>
    <phoneticPr fontId="21"/>
  </si>
  <si>
    <t>（　　　　　●●保育園　　　　　　）</t>
    <rPh sb="8" eb="11">
      <t>ホイクエン</t>
    </rPh>
    <phoneticPr fontId="2"/>
  </si>
  <si>
    <t>◎終了事由を入力した職員について、確認ください。</t>
    <rPh sb="1" eb="3">
      <t>シュウリョウ</t>
    </rPh>
    <rPh sb="3" eb="5">
      <t>ジユウ</t>
    </rPh>
    <rPh sb="6" eb="8">
      <t>ニュウリョク</t>
    </rPh>
    <rPh sb="10" eb="12">
      <t>ショクイン</t>
    </rPh>
    <rPh sb="17" eb="19">
      <t>カクニン</t>
    </rPh>
    <phoneticPr fontId="2"/>
  </si>
  <si>
    <t>勤務先及び異動日がわかる書類（辞令等）・住民票。
※解約、転居等伴う場合、精算書類等（解約日等が確認できるもの）も必要になります。</t>
    <rPh sb="0" eb="3">
      <t>キンムサキ</t>
    </rPh>
    <rPh sb="3" eb="4">
      <t>オヨ</t>
    </rPh>
    <rPh sb="5" eb="8">
      <t>イドウビ</t>
    </rPh>
    <rPh sb="12" eb="14">
      <t>ショルイ</t>
    </rPh>
    <rPh sb="15" eb="17">
      <t>ジレイ</t>
    </rPh>
    <rPh sb="17" eb="18">
      <t>トウ</t>
    </rPh>
    <rPh sb="20" eb="23">
      <t>ジュウミンヒョウ</t>
    </rPh>
    <rPh sb="57" eb="59">
      <t>ヒツヨウ</t>
    </rPh>
    <phoneticPr fontId="2"/>
  </si>
  <si>
    <t>住民票。
※解約を伴う場合、精算書類等（解約日等が確認できるもの）も必要になります。</t>
    <rPh sb="0" eb="3">
      <t>ジュウミンヒョウ</t>
    </rPh>
    <phoneticPr fontId="2"/>
  </si>
  <si>
    <t>名義変更していることがわかる書類・精算書類等（解約日等が確認できるもの）・住民票。</t>
    <rPh sb="0" eb="2">
      <t>メイギ</t>
    </rPh>
    <rPh sb="2" eb="4">
      <t>ヘンコウ</t>
    </rPh>
    <rPh sb="14" eb="16">
      <t>ショルイ</t>
    </rPh>
    <rPh sb="17" eb="21">
      <t>セイサンショルイ</t>
    </rPh>
    <rPh sb="21" eb="22">
      <t>トウ</t>
    </rPh>
    <rPh sb="37" eb="40">
      <t>ジュウミンヒョウ</t>
    </rPh>
    <phoneticPr fontId="2"/>
  </si>
  <si>
    <t>（　　　　　　　　　　　　　　　　）</t>
    <phoneticPr fontId="2"/>
  </si>
  <si>
    <t>　第１四半期</t>
    <phoneticPr fontId="2"/>
  </si>
  <si>
    <t>宿舎借り上げ支援事業　チェックリスト</t>
    <phoneticPr fontId="2"/>
  </si>
  <si>
    <t>　第２四半期</t>
    <phoneticPr fontId="2"/>
  </si>
  <si>
    <t>　第３四半期</t>
    <phoneticPr fontId="2"/>
  </si>
  <si>
    <t>　第４四半期</t>
    <phoneticPr fontId="2"/>
  </si>
  <si>
    <t>補助対象保育士内訳書</t>
    <phoneticPr fontId="2"/>
  </si>
  <si>
    <t>補助対象保育士実績報告内訳書</t>
    <phoneticPr fontId="2"/>
  </si>
  <si>
    <t>補助対象保育士内訳書</t>
    <rPh sb="0" eb="2">
      <t>ホジョ</t>
    </rPh>
    <rPh sb="2" eb="4">
      <t>タイショウ</t>
    </rPh>
    <rPh sb="4" eb="6">
      <t>ホイク</t>
    </rPh>
    <rPh sb="6" eb="7">
      <t>シ</t>
    </rPh>
    <rPh sb="7" eb="10">
      <t>ウチワケショ</t>
    </rPh>
    <phoneticPr fontId="21"/>
  </si>
  <si>
    <t>日付が各四半期終了後、提出期日以前の日付（第４四半期は３月３１日）である。</t>
    <rPh sb="0" eb="2">
      <t>ヒヅケ</t>
    </rPh>
    <rPh sb="11" eb="13">
      <t>テイシュツ</t>
    </rPh>
    <rPh sb="13" eb="15">
      <t>キジツ</t>
    </rPh>
    <rPh sb="15" eb="17">
      <t>イゼン</t>
    </rPh>
    <rPh sb="18" eb="20">
      <t>ヒヅケ</t>
    </rPh>
    <rPh sb="21" eb="22">
      <t>ダイ</t>
    </rPh>
    <rPh sb="23" eb="26">
      <t>シハンキ</t>
    </rPh>
    <rPh sb="28" eb="29">
      <t>ガツ</t>
    </rPh>
    <rPh sb="31" eb="32">
      <t>ニチ</t>
    </rPh>
    <phoneticPr fontId="21"/>
  </si>
  <si>
    <r>
      <t>補助終了者別提出書類確認シート　　</t>
    </r>
    <r>
      <rPr>
        <sz val="18"/>
        <color rgb="FFFF0000"/>
        <rFont val="游ゴシック"/>
        <family val="3"/>
        <charset val="128"/>
        <scheme val="minor"/>
      </rPr>
      <t>※補助終了者がいる場合の添付書類を確認する際に御活用ください。</t>
    </r>
    <rPh sb="0" eb="2">
      <t>ホジョ</t>
    </rPh>
    <rPh sb="2" eb="4">
      <t>シュウリョウ</t>
    </rPh>
    <rPh sb="4" eb="5">
      <t>シャ</t>
    </rPh>
    <rPh sb="5" eb="6">
      <t>ベツ</t>
    </rPh>
    <rPh sb="6" eb="8">
      <t>テイシュツ</t>
    </rPh>
    <rPh sb="8" eb="10">
      <t>ショルイ</t>
    </rPh>
    <rPh sb="10" eb="12">
      <t>カクニン</t>
    </rPh>
    <rPh sb="18" eb="20">
      <t>ホジョ</t>
    </rPh>
    <rPh sb="20" eb="22">
      <t>シュウリョウ</t>
    </rPh>
    <rPh sb="22" eb="23">
      <t>シャ</t>
    </rPh>
    <rPh sb="26" eb="28">
      <t>バアイ</t>
    </rPh>
    <rPh sb="29" eb="31">
      <t>テンプ</t>
    </rPh>
    <rPh sb="31" eb="33">
      <t>ショルイ</t>
    </rPh>
    <rPh sb="34" eb="36">
      <t>カクニン</t>
    </rPh>
    <rPh sb="38" eb="39">
      <t>サイ</t>
    </rPh>
    <rPh sb="40" eb="41">
      <t>ゴ</t>
    </rPh>
    <rPh sb="41" eb="43">
      <t>カツヨウ</t>
    </rPh>
    <phoneticPr fontId="2"/>
  </si>
  <si>
    <t>退職日がわかる書類・解約、転居の場合、継続して住み続ける場合は住民票。
※解約、転居等伴う場合、精算書類等（解約日等が確認できるもの）も必要になります。</t>
    <rPh sb="0" eb="3">
      <t>タイショクビ</t>
    </rPh>
    <rPh sb="7" eb="9">
      <t>ショルイ</t>
    </rPh>
    <rPh sb="10" eb="12">
      <t>カイヤク</t>
    </rPh>
    <rPh sb="13" eb="15">
      <t>テンキョ</t>
    </rPh>
    <rPh sb="16" eb="18">
      <t>バアイ</t>
    </rPh>
    <rPh sb="31" eb="34">
      <t>ジュウミンヒョウ</t>
    </rPh>
    <rPh sb="68" eb="7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</si>
  <si>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44" eb="46">
      <t>カイヤク</t>
    </rPh>
    <rPh sb="46" eb="47">
      <t>ヒ</t>
    </rPh>
    <rPh sb="47" eb="48">
      <t>トウ</t>
    </rPh>
    <rPh sb="49" eb="51">
      <t>カクニン</t>
    </rPh>
    <rPh sb="58" eb="60">
      <t>ヒツヨウ</t>
    </rPh>
    <phoneticPr fontId="2"/>
  </si>
  <si>
    <t>解約、転居の場合、継続して住み続ける場合は住民票。
※解約、転居等伴う場合、精算書類等（解約日等が確認できるもの）も必要になります。</t>
    <rPh sb="9" eb="11">
      <t>ケイゾク</t>
    </rPh>
    <rPh sb="21" eb="24">
      <t>ジュウミンヒョウ</t>
    </rPh>
    <rPh sb="27" eb="29">
      <t>カイヤク</t>
    </rPh>
    <rPh sb="30" eb="32">
      <t>テンキョ</t>
    </rPh>
    <rPh sb="32" eb="33">
      <t>トウ</t>
    </rPh>
    <rPh sb="33" eb="34">
      <t>トモナ</t>
    </rPh>
    <rPh sb="35" eb="37">
      <t>バアイ</t>
    </rPh>
    <rPh sb="38" eb="40">
      <t>セイサン</t>
    </rPh>
    <rPh sb="40" eb="42">
      <t>ショルイ</t>
    </rPh>
    <rPh sb="42" eb="43">
      <t>トウ</t>
    </rPh>
    <rPh sb="58" eb="60">
      <t>ヒツヨウ</t>
    </rPh>
    <phoneticPr fontId="2"/>
  </si>
  <si>
    <t>各種挙証資料提出状況</t>
    <rPh sb="0" eb="2">
      <t>カクシュ</t>
    </rPh>
    <rPh sb="2" eb="6">
      <t>キョショウシリョウ</t>
    </rPh>
    <rPh sb="6" eb="8">
      <t>テイシュツ</t>
    </rPh>
    <rPh sb="8" eb="10">
      <t>ジョウキョウ</t>
    </rPh>
    <phoneticPr fontId="2"/>
  </si>
  <si>
    <t>提出時期</t>
    <rPh sb="0" eb="2">
      <t>テイシュツ</t>
    </rPh>
    <rPh sb="2" eb="4">
      <t>ジキ</t>
    </rPh>
    <phoneticPr fontId="2"/>
  </si>
  <si>
    <t>挙証資料</t>
    <rPh sb="0" eb="4">
      <t>キョショウシリョウ</t>
    </rPh>
    <phoneticPr fontId="2"/>
  </si>
  <si>
    <t>補助対象経費（第1四半期）</t>
    <rPh sb="0" eb="4">
      <t>ホジョタイショウ</t>
    </rPh>
    <rPh sb="4" eb="6">
      <t>ケイヒ</t>
    </rPh>
    <phoneticPr fontId="2"/>
  </si>
  <si>
    <t>補助対象経費（第2四半期）</t>
    <rPh sb="0" eb="4">
      <t>ホジョタイショウ</t>
    </rPh>
    <rPh sb="4" eb="6">
      <t>ケイヒ</t>
    </rPh>
    <phoneticPr fontId="2"/>
  </si>
  <si>
    <t>補助対象経費（第3四半期）</t>
    <rPh sb="0" eb="4">
      <t>ホジョタイショウ</t>
    </rPh>
    <rPh sb="4" eb="6">
      <t>ケイヒ</t>
    </rPh>
    <phoneticPr fontId="2"/>
  </si>
  <si>
    <t>補助対象経費（第4四半期）</t>
    <rPh sb="0" eb="4">
      <t>ホジョタイショウ</t>
    </rPh>
    <rPh sb="4" eb="6">
      <t>ケイヒ</t>
    </rPh>
    <phoneticPr fontId="2"/>
  </si>
  <si>
    <t>対象月</t>
    <rPh sb="0" eb="3">
      <t>タイショウヅキ</t>
    </rPh>
    <phoneticPr fontId="2"/>
  </si>
  <si>
    <t>補助対象保育士内訳書　別紙</t>
    <rPh sb="0" eb="2">
      <t>ホジョ</t>
    </rPh>
    <rPh sb="2" eb="4">
      <t>タイショウ</t>
    </rPh>
    <rPh sb="4" eb="6">
      <t>ホイク</t>
    </rPh>
    <rPh sb="6" eb="7">
      <t>シ</t>
    </rPh>
    <rPh sb="7" eb="10">
      <t>ウチワケショ</t>
    </rPh>
    <rPh sb="11" eb="13">
      <t>ベッシ</t>
    </rPh>
    <phoneticPr fontId="21"/>
  </si>
  <si>
    <t>補助対象者内訳書に記載した申請内容について、実際に対象者本人に説明し、合意の下申請を行っている。</t>
    <rPh sb="0" eb="5">
      <t>ホジョタイショウシャ</t>
    </rPh>
    <rPh sb="5" eb="8">
      <t>ウチワケショ</t>
    </rPh>
    <rPh sb="9" eb="11">
      <t>キサイ</t>
    </rPh>
    <rPh sb="13" eb="17">
      <t>シンセイナイヨウ</t>
    </rPh>
    <rPh sb="22" eb="24">
      <t>ジッサイ</t>
    </rPh>
    <rPh sb="25" eb="28">
      <t>タイショウシャ</t>
    </rPh>
    <rPh sb="28" eb="30">
      <t>ホンニン</t>
    </rPh>
    <rPh sb="31" eb="33">
      <t>セツメイ</t>
    </rPh>
    <rPh sb="35" eb="37">
      <t>ゴウイ</t>
    </rPh>
    <rPh sb="38" eb="39">
      <t>モト</t>
    </rPh>
    <rPh sb="39" eb="41">
      <t>シンセイ</t>
    </rPh>
    <rPh sb="42" eb="43">
      <t>オコナ</t>
    </rPh>
    <phoneticPr fontId="21"/>
  </si>
  <si>
    <t>法人印による証明を行っている。</t>
    <rPh sb="0" eb="3">
      <t>ホウジンイン</t>
    </rPh>
    <rPh sb="6" eb="8">
      <t>ショウメイ</t>
    </rPh>
    <rPh sb="9" eb="10">
      <t>オコナ</t>
    </rPh>
    <phoneticPr fontId="21"/>
  </si>
  <si>
    <t>雇用契約書の写し
（対象者のみ） ※</t>
    <rPh sb="0" eb="2">
      <t>コヨウ</t>
    </rPh>
    <rPh sb="2" eb="5">
      <t>ケイヤクショ</t>
    </rPh>
    <rPh sb="6" eb="7">
      <t>ウツ</t>
    </rPh>
    <rPh sb="10" eb="13">
      <t>タイショウシャ</t>
    </rPh>
    <phoneticPr fontId="21"/>
  </si>
  <si>
    <t>資格証の写し
（対象者のみ） ※</t>
    <rPh sb="0" eb="2">
      <t>シカク</t>
    </rPh>
    <rPh sb="2" eb="3">
      <t>ショウ</t>
    </rPh>
    <rPh sb="4" eb="5">
      <t>ウツ</t>
    </rPh>
    <rPh sb="8" eb="11">
      <t>タイショウシャ</t>
    </rPh>
    <phoneticPr fontId="21"/>
  </si>
  <si>
    <t>令和５年度</t>
    <phoneticPr fontId="2"/>
  </si>
  <si>
    <t>補助対象者雇用内容</t>
    <rPh sb="0" eb="5">
      <t>ホジョタイショウシャ</t>
    </rPh>
    <rPh sb="5" eb="7">
      <t>コヨウ</t>
    </rPh>
    <rPh sb="7" eb="9">
      <t>ナイヨウ</t>
    </rPh>
    <phoneticPr fontId="2"/>
  </si>
  <si>
    <t>不動産賃貸借契約書</t>
    <rPh sb="0" eb="3">
      <t>フドウサン</t>
    </rPh>
    <rPh sb="3" eb="6">
      <t>チンタイシャク</t>
    </rPh>
    <rPh sb="6" eb="9">
      <t>ケイヤクショ</t>
    </rPh>
    <phoneticPr fontId="2"/>
  </si>
  <si>
    <t>雇用契約書</t>
    <rPh sb="0" eb="5">
      <t>コヨウケイヤクショ</t>
    </rPh>
    <phoneticPr fontId="2"/>
  </si>
  <si>
    <t>保育士登録証、資格証等</t>
    <rPh sb="0" eb="3">
      <t>ホイクシ</t>
    </rPh>
    <rPh sb="3" eb="6">
      <t>トウロクショウ</t>
    </rPh>
    <rPh sb="7" eb="10">
      <t>シカクショウ</t>
    </rPh>
    <rPh sb="10" eb="11">
      <t>ナド</t>
    </rPh>
    <phoneticPr fontId="2"/>
  </si>
  <si>
    <t>月分の本人負担額が控除されている</t>
    <rPh sb="0" eb="2">
      <t>ガツブン</t>
    </rPh>
    <rPh sb="3" eb="5">
      <t>ホンニン</t>
    </rPh>
    <rPh sb="5" eb="8">
      <t>フタンガク</t>
    </rPh>
    <rPh sb="9" eb="11">
      <t>コウジョ</t>
    </rPh>
    <phoneticPr fontId="2"/>
  </si>
  <si>
    <t>7年終了</t>
    <rPh sb="1" eb="2">
      <t>ネン</t>
    </rPh>
    <rPh sb="2" eb="4">
      <t>シュウリョウ</t>
    </rPh>
    <phoneticPr fontId="2"/>
  </si>
  <si>
    <t>世帯主変更</t>
    <rPh sb="0" eb="3">
      <t>セタイヌシ</t>
    </rPh>
    <rPh sb="3" eb="5">
      <t>ヘンコウ</t>
    </rPh>
    <phoneticPr fontId="2"/>
  </si>
  <si>
    <t>その他</t>
    <rPh sb="2" eb="3">
      <t>タ</t>
    </rPh>
    <phoneticPr fontId="2"/>
  </si>
  <si>
    <t>備考</t>
    <rPh sb="0" eb="2">
      <t>ビコウ</t>
    </rPh>
    <phoneticPr fontId="2"/>
  </si>
  <si>
    <t>本事業
利用開始
年度</t>
    <phoneticPr fontId="2"/>
  </si>
  <si>
    <t>世帯主変更</t>
    <rPh sb="0" eb="3">
      <t>セタイヌシ</t>
    </rPh>
    <rPh sb="3" eb="5">
      <t>ヘンコウ</t>
    </rPh>
    <phoneticPr fontId="2"/>
  </si>
  <si>
    <t>その他</t>
    <rPh sb="2" eb="3">
      <t>タ</t>
    </rPh>
    <phoneticPr fontId="2"/>
  </si>
  <si>
    <t>世帯主変更日の記載がある住民票（窓口で依頼することで記載可能）
※解約、転居等伴う場合、精算書類等（解約日等が確認できるもの）も必要になります。</t>
    <rPh sb="0" eb="3">
      <t>セタイヌシ</t>
    </rPh>
    <rPh sb="3" eb="5">
      <t>ヘンコウ</t>
    </rPh>
    <rPh sb="5" eb="6">
      <t>ヒ</t>
    </rPh>
    <rPh sb="7" eb="9">
      <t>キサイ</t>
    </rPh>
    <rPh sb="12" eb="15">
      <t>ジュウミンヒョウ</t>
    </rPh>
    <rPh sb="16" eb="18">
      <t>マドグチ</t>
    </rPh>
    <rPh sb="19" eb="21">
      <t>イライ</t>
    </rPh>
    <rPh sb="26" eb="28">
      <t>キサイ</t>
    </rPh>
    <rPh sb="28" eb="30">
      <t>カノウ</t>
    </rPh>
    <rPh sb="33" eb="35">
      <t>カイヤク</t>
    </rPh>
    <rPh sb="36" eb="38">
      <t>テンキョ</t>
    </rPh>
    <rPh sb="38" eb="39">
      <t>トウ</t>
    </rPh>
    <rPh sb="39" eb="40">
      <t>トモナ</t>
    </rPh>
    <rPh sb="41" eb="43">
      <t>バアイ</t>
    </rPh>
    <rPh sb="44" eb="46">
      <t>セイサン</t>
    </rPh>
    <rPh sb="46" eb="48">
      <t>ショルイ</t>
    </rPh>
    <rPh sb="48" eb="49">
      <t>トウ</t>
    </rPh>
    <rPh sb="50" eb="52">
      <t>カイヤク</t>
    </rPh>
    <rPh sb="52" eb="53">
      <t>ヒ</t>
    </rPh>
    <rPh sb="53" eb="54">
      <t>トウ</t>
    </rPh>
    <rPh sb="55" eb="57">
      <t>カクニン</t>
    </rPh>
    <rPh sb="64" eb="66">
      <t>ヒツヨウ</t>
    </rPh>
    <phoneticPr fontId="2"/>
  </si>
  <si>
    <t>住民票。
※解約、転居等伴う場合、精算書類等（解約日等が確認できるもの）も必要になります。
※個別具体的な事由によって、その他の添付書類を求めることがあります。</t>
    <rPh sb="0" eb="3">
      <t>ジュウミンヒョウ</t>
    </rPh>
    <rPh sb="9" eb="11">
      <t>テンキョ</t>
    </rPh>
    <rPh sb="11" eb="12">
      <t>ナド</t>
    </rPh>
    <rPh sb="47" eb="49">
      <t>コベツ</t>
    </rPh>
    <rPh sb="49" eb="52">
      <t>グタイテキ</t>
    </rPh>
    <rPh sb="53" eb="55">
      <t>ジユウ</t>
    </rPh>
    <rPh sb="62" eb="63">
      <t>タ</t>
    </rPh>
    <rPh sb="64" eb="66">
      <t>テンプ</t>
    </rPh>
    <rPh sb="66" eb="68">
      <t>ショルイ</t>
    </rPh>
    <rPh sb="69" eb="70">
      <t>モト</t>
    </rPh>
    <phoneticPr fontId="2"/>
  </si>
  <si>
    <t>４月支給分の給与明細において</t>
    <rPh sb="1" eb="2">
      <t>ガツ</t>
    </rPh>
    <rPh sb="2" eb="4">
      <t>シキュウ</t>
    </rPh>
    <rPh sb="4" eb="5">
      <t>ブン</t>
    </rPh>
    <rPh sb="6" eb="8">
      <t>キュウヨ</t>
    </rPh>
    <rPh sb="8" eb="10">
      <t>メイサイ</t>
    </rPh>
    <phoneticPr fontId="2"/>
  </si>
  <si>
    <t>確認事項</t>
    <rPh sb="0" eb="2">
      <t>カクニン</t>
    </rPh>
    <rPh sb="2" eb="4">
      <t>ジコウ</t>
    </rPh>
    <phoneticPr fontId="21"/>
  </si>
  <si>
    <t>有無</t>
    <rPh sb="0" eb="2">
      <t>ウム</t>
    </rPh>
    <phoneticPr fontId="2"/>
  </si>
  <si>
    <t>試用期間の有無等</t>
    <rPh sb="0" eb="2">
      <t>シヨウ</t>
    </rPh>
    <rPh sb="2" eb="4">
      <t>キカン</t>
    </rPh>
    <rPh sb="5" eb="7">
      <t>ウム</t>
    </rPh>
    <rPh sb="7" eb="8">
      <t>ナド</t>
    </rPh>
    <phoneticPr fontId="2"/>
  </si>
  <si>
    <t>月額家賃（Ａ）</t>
    <rPh sb="0" eb="2">
      <t>ゲツガク</t>
    </rPh>
    <rPh sb="2" eb="4">
      <t>ヤチン</t>
    </rPh>
    <phoneticPr fontId="2"/>
  </si>
  <si>
    <t>本人負担額（Ｂ）</t>
    <rPh sb="0" eb="2">
      <t>ホンニン</t>
    </rPh>
    <rPh sb="2" eb="5">
      <t>フタンガク</t>
    </rPh>
    <phoneticPr fontId="2"/>
  </si>
  <si>
    <t>補助額合計</t>
    <rPh sb="0" eb="3">
      <t>ホジョガク</t>
    </rPh>
    <rPh sb="3" eb="5">
      <t>ゴウケイ</t>
    </rPh>
    <phoneticPr fontId="2"/>
  </si>
  <si>
    <r>
      <t xml:space="preserve">採用年月日
</t>
    </r>
    <r>
      <rPr>
        <sz val="12"/>
        <color theme="1"/>
        <rFont val="ＭＳ ゴシック"/>
        <family val="3"/>
        <charset val="128"/>
      </rPr>
      <t>※採用後、保育士資格等をを取得した場合その日付を入力してください。</t>
    </r>
    <rPh sb="0" eb="2">
      <t>サイヨウ</t>
    </rPh>
    <rPh sb="2" eb="5">
      <t>ネンガッピ</t>
    </rPh>
    <rPh sb="7" eb="10">
      <t>サイヨウゴ</t>
    </rPh>
    <rPh sb="11" eb="16">
      <t>ホイクシシカク</t>
    </rPh>
    <rPh sb="16" eb="17">
      <t>ナド</t>
    </rPh>
    <rPh sb="19" eb="21">
      <t>シュトク</t>
    </rPh>
    <rPh sb="23" eb="25">
      <t>バアイ</t>
    </rPh>
    <rPh sb="27" eb="29">
      <t>ヒヅケ</t>
    </rPh>
    <rPh sb="30" eb="32">
      <t>ニュウリョク</t>
    </rPh>
    <phoneticPr fontId="2"/>
  </si>
  <si>
    <t>宿舎賃貸借契約期間</t>
    <rPh sb="0" eb="2">
      <t>シュクシャ</t>
    </rPh>
    <rPh sb="2" eb="5">
      <t>チンタイシャク</t>
    </rPh>
    <rPh sb="5" eb="7">
      <t>ケイヤク</t>
    </rPh>
    <rPh sb="7" eb="9">
      <t>キカン</t>
    </rPh>
    <phoneticPr fontId="2"/>
  </si>
  <si>
    <t>始期</t>
    <rPh sb="0" eb="2">
      <t>シキ</t>
    </rPh>
    <phoneticPr fontId="2"/>
  </si>
  <si>
    <t>終期</t>
    <rPh sb="0" eb="2">
      <t>シュウキ</t>
    </rPh>
    <phoneticPr fontId="2"/>
  </si>
  <si>
    <t>更新
契約書</t>
    <rPh sb="0" eb="2">
      <t>コウシン</t>
    </rPh>
    <rPh sb="3" eb="5">
      <t>ケイヤク</t>
    </rPh>
    <rPh sb="5" eb="6">
      <t>ショ</t>
    </rPh>
    <phoneticPr fontId="2"/>
  </si>
  <si>
    <t>※新規申請の場合チェック不要</t>
    <rPh sb="1" eb="5">
      <t>シンキシンセイ</t>
    </rPh>
    <rPh sb="6" eb="8">
      <t>バアイ</t>
    </rPh>
    <rPh sb="12" eb="14">
      <t>フヨウ</t>
    </rPh>
    <phoneticPr fontId="2"/>
  </si>
  <si>
    <t>検索用</t>
    <rPh sb="0" eb="3">
      <t>ケンサクヨウ</t>
    </rPh>
    <phoneticPr fontId="2"/>
  </si>
  <si>
    <t>No</t>
    <phoneticPr fontId="2"/>
  </si>
  <si>
    <t>対象月</t>
    <rPh sb="0" eb="3">
      <t>タイショウヅキ</t>
    </rPh>
    <phoneticPr fontId="2"/>
  </si>
  <si>
    <t>金額</t>
    <rPh sb="0" eb="2">
      <t>キンガク</t>
    </rPh>
    <phoneticPr fontId="2"/>
  </si>
  <si>
    <t>日割
対象月</t>
    <rPh sb="0" eb="2">
      <t>ヒワ</t>
    </rPh>
    <rPh sb="3" eb="6">
      <t>タイショウヅキ</t>
    </rPh>
    <phoneticPr fontId="2"/>
  </si>
  <si>
    <t>日割
対象月</t>
    <rPh sb="0" eb="2">
      <t>ヒワリ</t>
    </rPh>
    <rPh sb="3" eb="5">
      <t>タイショウ</t>
    </rPh>
    <rPh sb="5" eb="6">
      <t>ヅキ</t>
    </rPh>
    <phoneticPr fontId="2"/>
  </si>
  <si>
    <t>補助額（（Ａ-Ｂ）×１／２）</t>
    <rPh sb="0" eb="3">
      <t>ホジョガク</t>
    </rPh>
    <phoneticPr fontId="2"/>
  </si>
  <si>
    <t>賃借人が家賃を振り込んだことを証する書類の写し（全員分）</t>
    <rPh sb="0" eb="3">
      <t>チンシャクニン</t>
    </rPh>
    <rPh sb="4" eb="6">
      <t>ヤチン</t>
    </rPh>
    <rPh sb="7" eb="8">
      <t>フ</t>
    </rPh>
    <rPh sb="9" eb="10">
      <t>コ</t>
    </rPh>
    <rPh sb="15" eb="16">
      <t>ショウ</t>
    </rPh>
    <rPh sb="18" eb="20">
      <t>ショルイ</t>
    </rPh>
    <rPh sb="21" eb="22">
      <t>ウツ</t>
    </rPh>
    <phoneticPr fontId="21"/>
  </si>
  <si>
    <t>4月</t>
    <rPh sb="1" eb="2">
      <t>ガツ</t>
    </rPh>
    <phoneticPr fontId="2"/>
  </si>
  <si>
    <t>7月</t>
  </si>
  <si>
    <t>10月</t>
  </si>
  <si>
    <t>1月</t>
  </si>
  <si>
    <t>その他</t>
    <rPh sb="2" eb="3">
      <t>ホカ</t>
    </rPh>
    <phoneticPr fontId="2"/>
  </si>
  <si>
    <t>4月</t>
    <phoneticPr fontId="2"/>
  </si>
  <si>
    <t>5月</t>
    <phoneticPr fontId="2"/>
  </si>
  <si>
    <t>（第５号様式）</t>
    <phoneticPr fontId="2"/>
  </si>
  <si>
    <t>補助対象経費（第　四半期）</t>
    <phoneticPr fontId="2"/>
  </si>
  <si>
    <t>　月</t>
    <phoneticPr fontId="2"/>
  </si>
  <si>
    <t>（第２号様式の１）</t>
    <phoneticPr fontId="2"/>
  </si>
  <si>
    <t>補助対象経費（第　四半期）</t>
  </si>
  <si>
    <t>（第５号様式）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</si>
</sst>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
    <numFmt numFmtId="179" formatCode="0_ "/>
    <numFmt numFmtId="180" formatCode="0&quot;月&quot;"/>
    <numFmt numFmtId="181" formatCode="0_);[Red]\(0\)"/>
    <numFmt numFmtId="182" formatCode="d&quot;日&quot;"/>
  </numFmts>
  <fonts count="47">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9"/>
      <color indexed="81"/>
      <name val="ＭＳ Ｐゴシック"/>
      <family val="3"/>
      <charset val="128"/>
    </font>
    <font>
      <sz val="12"/>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font>
    <font>
      <sz val="11"/>
      <name val="ＭＳ Ｐゴシック"/>
      <family val="3"/>
      <charset val="128"/>
    </font>
    <font>
      <sz val="12"/>
      <color rgb="FFFF0000"/>
      <name val="ＭＳ ゴシック"/>
      <family val="3"/>
      <charset val="128"/>
    </font>
    <font>
      <b/>
      <u/>
      <sz val="11"/>
      <color rgb="FFFF0000"/>
      <name val="ＭＳ ゴシック"/>
      <family val="3"/>
      <charset val="128"/>
    </font>
    <font>
      <b/>
      <u/>
      <sz val="12"/>
      <color rgb="FFFF0000"/>
      <name val="ＭＳ ゴシック"/>
      <family val="3"/>
      <charset val="128"/>
    </font>
    <font>
      <b/>
      <sz val="12"/>
      <color indexed="81"/>
      <name val="MS P ゴシック"/>
      <family val="3"/>
      <charset val="128"/>
    </font>
    <font>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6"/>
      <color rgb="FFFF0000"/>
      <name val="游ゴシック"/>
      <family val="3"/>
      <charset val="128"/>
      <scheme val="minor"/>
    </font>
    <font>
      <b/>
      <sz val="18"/>
      <color theme="1"/>
      <name val="ＭＳ Ｐゴシック"/>
      <family val="3"/>
      <charset val="128"/>
    </font>
    <font>
      <sz val="6"/>
      <name val="ＭＳ Ｐゴシック"/>
      <family val="2"/>
      <charset val="128"/>
    </font>
    <font>
      <sz val="12"/>
      <color theme="1"/>
      <name val="ＭＳ Ｐゴシック"/>
      <family val="2"/>
      <charset val="128"/>
    </font>
    <font>
      <u/>
      <sz val="12"/>
      <color theme="1"/>
      <name val="ＭＳ Ｐゴシック"/>
      <family val="2"/>
      <charset val="128"/>
    </font>
    <font>
      <u/>
      <sz val="14"/>
      <color rgb="FFFF0000"/>
      <name val="ＭＳ Ｐゴシック"/>
      <family val="2"/>
      <charset val="128"/>
    </font>
    <font>
      <sz val="9"/>
      <color theme="1"/>
      <name val="ＭＳ Ｐゴシック"/>
      <family val="2"/>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11"/>
      <color rgb="FFFF0000"/>
      <name val="ＭＳ Ｐゴシック"/>
      <family val="3"/>
      <charset val="128"/>
    </font>
    <font>
      <sz val="14"/>
      <color theme="1"/>
      <name val="ＭＳ Ｐゴシック"/>
      <family val="2"/>
      <charset val="128"/>
    </font>
    <font>
      <sz val="18"/>
      <color theme="1"/>
      <name val="ＭＳ Ｐゴシック"/>
      <family val="2"/>
      <charset val="128"/>
    </font>
    <font>
      <sz val="16"/>
      <color theme="1"/>
      <name val="ＭＳ Ｐゴシック"/>
      <family val="2"/>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b/>
      <sz val="12"/>
      <color theme="1"/>
      <name val="ＭＳ Ｐゴシック"/>
      <family val="3"/>
      <charset val="128"/>
    </font>
    <font>
      <sz val="18"/>
      <color rgb="FFFF0000"/>
      <name val="游ゴシック"/>
      <family val="3"/>
      <charset val="128"/>
      <scheme val="minor"/>
    </font>
    <font>
      <sz val="18"/>
      <color theme="1"/>
      <name val="ＭＳ ゴシック"/>
      <family val="3"/>
      <charset val="128"/>
    </font>
    <font>
      <sz val="16"/>
      <color theme="1"/>
      <name val="ＭＳ ゴシック"/>
      <family val="3"/>
      <charset val="128"/>
    </font>
    <font>
      <sz val="14"/>
      <color theme="1"/>
      <name val="ＭＳ ゴシック"/>
      <family val="3"/>
      <charset val="128"/>
    </font>
    <font>
      <b/>
      <u/>
      <sz val="16"/>
      <color theme="1"/>
      <name val="ＭＳ ゴシック"/>
      <family val="3"/>
      <charset val="128"/>
    </font>
    <font>
      <b/>
      <u/>
      <sz val="16"/>
      <color rgb="FFFF0000"/>
      <name val="ＭＳ ゴシック"/>
      <family val="3"/>
      <charset val="128"/>
    </font>
    <font>
      <sz val="12"/>
      <name val="ＭＳ Ｐゴシック"/>
      <family val="2"/>
      <charset val="128"/>
    </font>
    <font>
      <sz val="12"/>
      <name val="ＭＳ Ｐゴシック"/>
      <family val="3"/>
      <charset val="128"/>
    </font>
    <font>
      <b/>
      <sz val="14"/>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44">
    <xf numFmtId="0" fontId="0" fillId="0" borderId="0" xfId="0"/>
    <xf numFmtId="38" fontId="5" fillId="0" borderId="0" xfId="1" applyFont="1" applyAlignment="1"/>
    <xf numFmtId="38" fontId="5" fillId="0" borderId="14" xfId="1" applyFont="1" applyBorder="1" applyAlignment="1"/>
    <xf numFmtId="38" fontId="5" fillId="0" borderId="15" xfId="1" applyFont="1" applyBorder="1" applyAlignment="1"/>
    <xf numFmtId="38" fontId="5" fillId="0" borderId="16" xfId="1" applyFont="1" applyBorder="1" applyAlignment="1"/>
    <xf numFmtId="38" fontId="5" fillId="0" borderId="17" xfId="1" applyFont="1" applyBorder="1" applyAlignment="1">
      <alignment horizontal="right"/>
    </xf>
    <xf numFmtId="38" fontId="5" fillId="0" borderId="18" xfId="1" applyFont="1" applyBorder="1" applyAlignment="1" applyProtection="1"/>
    <xf numFmtId="38" fontId="5" fillId="0" borderId="18" xfId="1" applyFont="1" applyBorder="1" applyAlignment="1"/>
    <xf numFmtId="38" fontId="5" fillId="0" borderId="18" xfId="1" applyFont="1" applyFill="1" applyBorder="1" applyAlignment="1"/>
    <xf numFmtId="38" fontId="5" fillId="0" borderId="18" xfId="1" applyFont="1" applyBorder="1" applyAlignment="1">
      <alignment horizontal="center"/>
    </xf>
    <xf numFmtId="38" fontId="5" fillId="0" borderId="18" xfId="1" applyFont="1" applyFill="1" applyBorder="1" applyAlignment="1" applyProtection="1"/>
    <xf numFmtId="38" fontId="5" fillId="0" borderId="19" xfId="1" applyFont="1" applyBorder="1" applyAlignment="1"/>
    <xf numFmtId="38" fontId="5" fillId="0" borderId="1" xfId="1" applyFont="1" applyBorder="1" applyAlignment="1">
      <alignment horizontal="center" vertical="center" wrapText="1"/>
    </xf>
    <xf numFmtId="38" fontId="5" fillId="4" borderId="6" xfId="1" applyFont="1" applyFill="1" applyBorder="1" applyAlignment="1">
      <alignment vertical="center"/>
    </xf>
    <xf numFmtId="38" fontId="5" fillId="4" borderId="7" xfId="1" applyFont="1" applyFill="1" applyBorder="1" applyAlignment="1">
      <alignment vertical="center"/>
    </xf>
    <xf numFmtId="38" fontId="5" fillId="4" borderId="8" xfId="1" applyFont="1" applyFill="1" applyBorder="1" applyAlignment="1">
      <alignment vertical="center"/>
    </xf>
    <xf numFmtId="38" fontId="5" fillId="0" borderId="0" xfId="1" applyFont="1" applyAlignment="1">
      <alignment vertical="center"/>
    </xf>
    <xf numFmtId="38" fontId="5" fillId="0" borderId="10" xfId="1" applyFont="1" applyBorder="1" applyAlignment="1">
      <alignment horizontal="center" vertical="center" wrapText="1"/>
    </xf>
    <xf numFmtId="38" fontId="5" fillId="5" borderId="6" xfId="1" applyFont="1" applyFill="1" applyBorder="1" applyAlignment="1">
      <alignment vertical="center"/>
    </xf>
    <xf numFmtId="38" fontId="5" fillId="5" borderId="7" xfId="1" applyFont="1" applyFill="1" applyBorder="1" applyAlignment="1">
      <alignment vertical="center"/>
    </xf>
    <xf numFmtId="38" fontId="5" fillId="5" borderId="8" xfId="1" applyFont="1" applyFill="1" applyBorder="1" applyAlignment="1">
      <alignment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right"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right" vertical="center" shrinkToFi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14" xfId="0"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xf>
    <xf numFmtId="38" fontId="3" fillId="0" borderId="15" xfId="1" applyFont="1" applyBorder="1" applyAlignment="1">
      <alignment shrinkToFit="1"/>
    </xf>
    <xf numFmtId="0" fontId="3" fillId="0" borderId="17" xfId="0" applyFont="1" applyBorder="1" applyAlignment="1" applyProtection="1">
      <alignment horizontal="right" vertical="center" shrinkToFit="1"/>
      <protection locked="0"/>
    </xf>
    <xf numFmtId="38" fontId="3" fillId="0" borderId="18" xfId="1" applyFont="1" applyBorder="1" applyAlignment="1" applyProtection="1">
      <alignment horizontal="center" vertical="center" shrinkToFit="1"/>
    </xf>
    <xf numFmtId="38" fontId="3" fillId="2" borderId="18" xfId="1" applyFont="1" applyFill="1" applyBorder="1" applyAlignment="1" applyProtection="1">
      <alignment vertical="center" shrinkToFit="1"/>
    </xf>
    <xf numFmtId="0" fontId="7" fillId="0" borderId="0" xfId="0"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7" fillId="0" borderId="0" xfId="0" applyFont="1" applyAlignment="1" applyProtection="1">
      <alignment vertical="center" wrapText="1" shrinkToFit="1"/>
      <protection locked="0"/>
    </xf>
    <xf numFmtId="0" fontId="7" fillId="0" borderId="0" xfId="0" applyFont="1" applyAlignment="1" applyProtection="1">
      <alignment vertical="top"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right" vertical="center" shrinkToFit="1"/>
      <protection locked="0"/>
    </xf>
    <xf numFmtId="0" fontId="8" fillId="0" borderId="1"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7" fontId="8" fillId="0" borderId="13" xfId="0" applyNumberFormat="1" applyFont="1" applyBorder="1" applyAlignment="1" applyProtection="1">
      <alignment vertical="center" shrinkToFit="1"/>
    </xf>
    <xf numFmtId="0" fontId="8" fillId="6" borderId="1" xfId="0" applyFont="1" applyFill="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shrinkToFit="1"/>
      <protection locked="0"/>
    </xf>
    <xf numFmtId="38" fontId="10" fillId="0" borderId="0" xfId="1" applyFont="1" applyAlignment="1"/>
    <xf numFmtId="0" fontId="8" fillId="0" borderId="1" xfId="0" applyFont="1" applyBorder="1" applyAlignment="1" applyProtection="1">
      <alignment horizontal="center" vertical="center"/>
      <protection locked="0"/>
    </xf>
    <xf numFmtId="58" fontId="8" fillId="0" borderId="1" xfId="0" applyNumberFormat="1" applyFont="1" applyBorder="1" applyAlignment="1" applyProtection="1">
      <alignment vertical="center" shrinkToFit="1"/>
      <protection locked="0"/>
    </xf>
    <xf numFmtId="0" fontId="9" fillId="6" borderId="1" xfId="0" applyFont="1" applyFill="1" applyBorder="1" applyAlignment="1" applyProtection="1">
      <alignment vertical="center"/>
      <protection locked="0"/>
    </xf>
    <xf numFmtId="0" fontId="3" fillId="0" borderId="0" xfId="0" applyFont="1" applyAlignment="1" applyProtection="1">
      <alignment vertical="center"/>
      <protection locked="0"/>
    </xf>
    <xf numFmtId="38" fontId="12" fillId="0" borderId="0" xfId="1" applyFont="1" applyAlignment="1"/>
    <xf numFmtId="0" fontId="15" fillId="0" borderId="1" xfId="0" applyFont="1" applyBorder="1" applyAlignment="1" applyProtection="1">
      <alignment vertical="center"/>
      <protection locked="0"/>
    </xf>
    <xf numFmtId="0" fontId="22" fillId="0" borderId="0" xfId="0" applyFont="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Border="1" applyAlignment="1">
      <alignment horizontal="right"/>
    </xf>
    <xf numFmtId="0" fontId="22" fillId="0" borderId="3" xfId="0" applyFont="1" applyBorder="1" applyAlignment="1">
      <alignment vertical="center"/>
    </xf>
    <xf numFmtId="0" fontId="22" fillId="0" borderId="4" xfId="0" applyFont="1" applyBorder="1" applyAlignment="1">
      <alignment vertical="center"/>
    </xf>
    <xf numFmtId="0" fontId="22" fillId="0" borderId="9" xfId="0" applyFont="1" applyBorder="1" applyAlignment="1">
      <alignment vertical="center"/>
    </xf>
    <xf numFmtId="0" fontId="22" fillId="0" borderId="39"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30" fillId="0" borderId="0" xfId="0" applyFont="1" applyBorder="1" applyAlignment="1">
      <alignment vertical="center"/>
    </xf>
    <xf numFmtId="0" fontId="22" fillId="0" borderId="0" xfId="0" applyFont="1" applyBorder="1" applyAlignment="1">
      <alignment vertical="center"/>
    </xf>
    <xf numFmtId="0" fontId="0" fillId="0" borderId="0" xfId="0" applyFont="1" applyBorder="1" applyAlignment="1">
      <alignment horizontal="right" vertical="center"/>
    </xf>
    <xf numFmtId="0" fontId="22" fillId="0" borderId="0" xfId="0" applyFont="1" applyBorder="1" applyAlignment="1">
      <alignment horizontal="left" vertical="center" shrinkToFit="1"/>
    </xf>
    <xf numFmtId="0" fontId="31" fillId="0" borderId="40" xfId="0" applyFont="1" applyBorder="1" applyAlignment="1"/>
    <xf numFmtId="0" fontId="0" fillId="0" borderId="40" xfId="0" applyBorder="1" applyAlignment="1">
      <alignment vertical="center" shrinkToFit="1"/>
    </xf>
    <xf numFmtId="0" fontId="32" fillId="0" borderId="44" xfId="0" applyFont="1" applyBorder="1" applyAlignment="1">
      <alignment horizontal="center" vertical="center"/>
    </xf>
    <xf numFmtId="0" fontId="32" fillId="0" borderId="0" xfId="0" applyFont="1" applyBorder="1" applyAlignment="1">
      <alignment horizontal="center" vertical="center"/>
    </xf>
    <xf numFmtId="0" fontId="22" fillId="0" borderId="46" xfId="0" applyFont="1" applyBorder="1" applyAlignment="1">
      <alignment vertical="center"/>
    </xf>
    <xf numFmtId="0" fontId="22" fillId="0" borderId="47" xfId="0" applyFont="1" applyBorder="1" applyAlignment="1">
      <alignment vertical="center"/>
    </xf>
    <xf numFmtId="0" fontId="32" fillId="0" borderId="47" xfId="0" applyFont="1" applyBorder="1" applyAlignment="1">
      <alignment vertical="center"/>
    </xf>
    <xf numFmtId="0" fontId="22" fillId="0" borderId="44" xfId="0" applyFont="1" applyBorder="1" applyAlignment="1">
      <alignment vertical="center"/>
    </xf>
    <xf numFmtId="0" fontId="32" fillId="0" borderId="0" xfId="0" applyFont="1" applyBorder="1" applyAlignment="1">
      <alignment vertical="center"/>
    </xf>
    <xf numFmtId="0" fontId="22" fillId="0" borderId="51" xfId="0" applyFont="1" applyBorder="1" applyAlignment="1">
      <alignment vertical="center"/>
    </xf>
    <xf numFmtId="0" fontId="34" fillId="0" borderId="0" xfId="0" applyFont="1" applyBorder="1" applyAlignment="1">
      <alignment vertical="center"/>
    </xf>
    <xf numFmtId="0" fontId="22" fillId="0" borderId="54" xfId="0" applyFont="1" applyBorder="1" applyAlignment="1">
      <alignment vertical="center"/>
    </xf>
    <xf numFmtId="0" fontId="22" fillId="0" borderId="40" xfId="0" applyFont="1" applyBorder="1" applyAlignment="1">
      <alignment vertical="center"/>
    </xf>
    <xf numFmtId="0" fontId="22" fillId="0" borderId="45" xfId="0" applyFont="1" applyBorder="1" applyAlignment="1">
      <alignment vertical="center"/>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vertical="center" shrinkToFit="1"/>
    </xf>
    <xf numFmtId="0" fontId="3" fillId="0" borderId="0" xfId="0" applyFont="1" applyAlignment="1" applyProtection="1">
      <alignment horizontal="left" vertical="center"/>
    </xf>
    <xf numFmtId="0" fontId="11" fillId="0" borderId="0" xfId="0" applyFont="1" applyFill="1" applyBorder="1" applyAlignment="1" applyProtection="1">
      <alignment horizontal="left" vertical="center" shrinkToFit="1"/>
    </xf>
    <xf numFmtId="0" fontId="7" fillId="0" borderId="0" xfId="0" applyFont="1" applyAlignment="1" applyProtection="1">
      <alignment vertical="top" shrinkToFit="1"/>
    </xf>
    <xf numFmtId="0" fontId="7" fillId="0" borderId="0" xfId="0" applyFont="1" applyAlignment="1" applyProtection="1">
      <alignment vertical="center" wrapText="1" shrinkToFit="1"/>
    </xf>
    <xf numFmtId="0" fontId="14" fillId="0" borderId="0" xfId="0" applyFont="1" applyAlignment="1" applyProtection="1">
      <alignment vertical="center" shrinkToFit="1"/>
    </xf>
    <xf numFmtId="0" fontId="15" fillId="0" borderId="0" xfId="0" applyFont="1" applyAlignme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horizontal="left" vertical="center" shrinkToFit="1"/>
    </xf>
    <xf numFmtId="0" fontId="15" fillId="0" borderId="0" xfId="0" applyFont="1" applyAlignment="1" applyProtection="1">
      <alignment horizontal="center" vertical="center" wrapText="1" shrinkToFit="1"/>
    </xf>
    <xf numFmtId="0" fontId="15" fillId="0" borderId="0" xfId="0" applyFont="1" applyAlignment="1" applyProtection="1">
      <alignment horizontal="center" vertical="center" shrinkToFit="1"/>
    </xf>
    <xf numFmtId="0" fontId="16" fillId="0" borderId="0" xfId="0" applyFont="1" applyAlignment="1" applyProtection="1">
      <alignment horizontal="left" vertical="center"/>
    </xf>
    <xf numFmtId="0" fontId="15" fillId="0" borderId="1" xfId="0" applyFont="1" applyBorder="1" applyAlignment="1" applyProtection="1">
      <alignment horizontal="center" vertical="center"/>
    </xf>
    <xf numFmtId="0" fontId="15" fillId="0" borderId="1" xfId="0" applyFont="1" applyBorder="1" applyAlignment="1" applyProtection="1">
      <alignment vertical="center" shrinkToFit="1"/>
    </xf>
    <xf numFmtId="58" fontId="15" fillId="0" borderId="1" xfId="0" applyNumberFormat="1" applyFont="1" applyBorder="1" applyAlignment="1" applyProtection="1">
      <alignment horizontal="left" vertical="center" shrinkToFit="1"/>
    </xf>
    <xf numFmtId="58" fontId="16" fillId="0" borderId="1" xfId="0" applyNumberFormat="1" applyFont="1" applyBorder="1" applyAlignment="1" applyProtection="1">
      <alignment vertical="center" wrapText="1" shrinkToFit="1"/>
    </xf>
    <xf numFmtId="0" fontId="15" fillId="0" borderId="38" xfId="0" applyFont="1" applyBorder="1" applyAlignment="1" applyProtection="1">
      <alignment vertical="center"/>
    </xf>
    <xf numFmtId="179" fontId="19" fillId="0" borderId="0" xfId="0" applyNumberFormat="1" applyFont="1" applyAlignment="1" applyProtection="1">
      <alignment vertical="center"/>
    </xf>
    <xf numFmtId="0" fontId="16" fillId="0" borderId="0" xfId="0" applyFont="1" applyAlignment="1" applyProtection="1">
      <alignment vertical="center" shrinkToFit="1"/>
    </xf>
    <xf numFmtId="0" fontId="16" fillId="0" borderId="0" xfId="0" applyFont="1" applyAlignment="1" applyProtection="1">
      <alignment horizontal="left" vertical="center" shrinkToFit="1"/>
    </xf>
    <xf numFmtId="0" fontId="15" fillId="0" borderId="0" xfId="0" applyFont="1" applyAlignment="1" applyProtection="1">
      <alignment vertical="center" shrinkToFit="1"/>
    </xf>
    <xf numFmtId="0" fontId="15" fillId="0" borderId="0" xfId="0" applyFont="1" applyAlignment="1" applyProtection="1">
      <alignment horizontal="left" vertical="center"/>
    </xf>
    <xf numFmtId="0" fontId="15" fillId="0" borderId="0" xfId="0" applyFont="1" applyAlignment="1" applyProtection="1">
      <alignment horizontal="left" vertical="center" wrapText="1" shrinkToFit="1"/>
    </xf>
    <xf numFmtId="0" fontId="20" fillId="0" borderId="0" xfId="0" applyFont="1" applyAlignme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39" fillId="0" borderId="0" xfId="0" applyFont="1" applyAlignment="1" applyProtection="1">
      <alignment vertical="center" shrinkToFit="1"/>
    </xf>
    <xf numFmtId="0" fontId="39" fillId="0" borderId="0" xfId="0" applyFont="1" applyAlignment="1" applyProtection="1">
      <alignment horizontal="center" vertical="center" shrinkToFit="1"/>
    </xf>
    <xf numFmtId="0" fontId="40" fillId="0" borderId="0" xfId="0" applyFont="1" applyAlignment="1" applyProtection="1">
      <alignment vertical="center" shrinkToFit="1"/>
    </xf>
    <xf numFmtId="0" fontId="5"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40" fillId="0" borderId="0" xfId="0" applyFont="1" applyAlignment="1" applyProtection="1">
      <alignment horizontal="center" vertical="center" shrinkToFit="1"/>
    </xf>
    <xf numFmtId="0" fontId="40" fillId="0" borderId="0" xfId="0" applyFont="1" applyBorder="1" applyAlignment="1" applyProtection="1">
      <alignment vertical="center" shrinkToFit="1"/>
    </xf>
    <xf numFmtId="0" fontId="3" fillId="0" borderId="0" xfId="0" applyFont="1" applyBorder="1" applyAlignment="1" applyProtection="1">
      <alignment horizontal="center" vertical="center" shrinkToFit="1"/>
    </xf>
    <xf numFmtId="177" fontId="3" fillId="0" borderId="0" xfId="0" applyNumberFormat="1" applyFont="1" applyBorder="1" applyAlignment="1" applyProtection="1">
      <alignment horizontal="right" vertical="center" shrinkToFit="1"/>
    </xf>
    <xf numFmtId="177" fontId="3" fillId="0" borderId="0" xfId="0" applyNumberFormat="1" applyFont="1" applyBorder="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vertical="center" shrinkToFit="1"/>
    </xf>
    <xf numFmtId="0" fontId="40" fillId="0" borderId="0" xfId="0" applyFont="1" applyAlignment="1" applyProtection="1">
      <alignment horizontal="right" vertical="center"/>
    </xf>
    <xf numFmtId="0" fontId="40" fillId="0" borderId="0" xfId="0" applyFont="1" applyAlignment="1" applyProtection="1">
      <alignment horizontal="left" vertical="center"/>
    </xf>
    <xf numFmtId="0" fontId="41" fillId="0" borderId="1" xfId="0" applyFont="1" applyBorder="1" applyAlignment="1" applyProtection="1">
      <alignment horizontal="center" vertical="center" shrinkToFit="1"/>
    </xf>
    <xf numFmtId="0" fontId="41" fillId="0" borderId="0" xfId="0" applyFont="1" applyAlignment="1" applyProtection="1">
      <alignment vertical="center"/>
    </xf>
    <xf numFmtId="0" fontId="41" fillId="0" borderId="0" xfId="0" applyFont="1" applyAlignment="1" applyProtection="1">
      <alignment vertical="center" shrinkToFit="1"/>
    </xf>
    <xf numFmtId="0" fontId="41" fillId="0" borderId="0" xfId="0" applyFont="1" applyAlignment="1" applyProtection="1">
      <alignment horizontal="center" vertical="center" shrinkToFit="1"/>
    </xf>
    <xf numFmtId="0" fontId="41" fillId="0" borderId="1" xfId="0" applyFont="1" applyBorder="1" applyAlignment="1" applyProtection="1">
      <alignment horizontal="center" vertical="center" shrinkToFit="1"/>
    </xf>
    <xf numFmtId="177" fontId="41" fillId="0" borderId="21" xfId="0" applyNumberFormat="1" applyFont="1" applyBorder="1" applyAlignment="1" applyProtection="1">
      <alignment horizontal="right" vertical="center" shrinkToFit="1"/>
    </xf>
    <xf numFmtId="0" fontId="40" fillId="0" borderId="0" xfId="0" applyFont="1" applyAlignment="1" applyProtection="1">
      <alignment horizontal="center" vertical="center" shrinkToFit="1"/>
    </xf>
    <xf numFmtId="0" fontId="41" fillId="0" borderId="22" xfId="0" applyFont="1" applyFill="1" applyBorder="1" applyAlignment="1" applyProtection="1">
      <alignment vertical="center"/>
    </xf>
    <xf numFmtId="0" fontId="40" fillId="0" borderId="21" xfId="0" applyFont="1" applyFill="1" applyBorder="1" applyAlignment="1" applyProtection="1">
      <alignment vertical="center" wrapText="1"/>
    </xf>
    <xf numFmtId="58" fontId="41" fillId="0" borderId="8" xfId="0" applyNumberFormat="1" applyFont="1" applyBorder="1" applyAlignment="1" applyProtection="1">
      <alignment horizontal="center" vertical="center" shrinkToFit="1"/>
      <protection locked="0"/>
    </xf>
    <xf numFmtId="0" fontId="43" fillId="0" borderId="0" xfId="0" applyFont="1" applyFill="1" applyBorder="1" applyAlignment="1" applyProtection="1">
      <alignment horizontal="left" vertical="center" shrinkToFit="1"/>
    </xf>
    <xf numFmtId="0" fontId="40" fillId="0" borderId="0" xfId="0" applyFont="1" applyAlignment="1" applyProtection="1">
      <alignment vertical="center"/>
    </xf>
    <xf numFmtId="0" fontId="40" fillId="0" borderId="0" xfId="0" applyFont="1" applyBorder="1" applyAlignment="1" applyProtection="1">
      <alignment vertical="center"/>
    </xf>
    <xf numFmtId="0" fontId="40" fillId="0" borderId="1" xfId="0" applyFont="1" applyBorder="1" applyAlignment="1" applyProtection="1">
      <alignment vertical="center"/>
    </xf>
    <xf numFmtId="0" fontId="40" fillId="0" borderId="27" xfId="0" applyFont="1" applyFill="1" applyBorder="1" applyAlignment="1" applyProtection="1">
      <alignment vertical="center" shrinkToFit="1"/>
    </xf>
    <xf numFmtId="0" fontId="40" fillId="0" borderId="28" xfId="0" applyFont="1" applyFill="1" applyBorder="1" applyAlignment="1" applyProtection="1">
      <alignment vertical="center" shrinkToFit="1"/>
    </xf>
    <xf numFmtId="0" fontId="40" fillId="0" borderId="28" xfId="0" applyFont="1" applyFill="1" applyBorder="1" applyAlignment="1" applyProtection="1">
      <alignment horizontal="center" vertical="center" shrinkToFit="1"/>
    </xf>
    <xf numFmtId="0" fontId="40" fillId="0" borderId="28" xfId="0" applyFont="1" applyFill="1" applyBorder="1" applyAlignment="1" applyProtection="1">
      <alignment horizontal="center" vertical="center" shrinkToFit="1"/>
      <protection locked="0"/>
    </xf>
    <xf numFmtId="0" fontId="40" fillId="0" borderId="29" xfId="0" applyFont="1" applyFill="1" applyBorder="1" applyAlignment="1" applyProtection="1">
      <alignment horizontal="left" vertical="center" shrinkToFit="1"/>
    </xf>
    <xf numFmtId="38" fontId="40" fillId="6" borderId="34" xfId="1" applyFont="1" applyFill="1" applyBorder="1" applyAlignment="1" applyProtection="1">
      <alignment horizontal="center" vertical="center" shrinkToFit="1"/>
    </xf>
    <xf numFmtId="38" fontId="40" fillId="6" borderId="34" xfId="1" applyFont="1" applyFill="1" applyBorder="1" applyAlignment="1" applyProtection="1">
      <alignment shrinkToFit="1"/>
    </xf>
    <xf numFmtId="38" fontId="40" fillId="6" borderId="36" xfId="1" applyFont="1" applyFill="1" applyBorder="1" applyAlignment="1" applyProtection="1">
      <alignment horizontal="center" vertical="center" shrinkToFit="1"/>
    </xf>
    <xf numFmtId="38" fontId="40" fillId="6" borderId="36" xfId="1" applyFont="1" applyFill="1" applyBorder="1" applyAlignment="1" applyProtection="1">
      <alignment vertical="center" shrinkToFit="1"/>
    </xf>
    <xf numFmtId="0" fontId="40" fillId="0" borderId="0" xfId="0" applyFont="1" applyFill="1" applyBorder="1" applyAlignment="1" applyProtection="1">
      <alignment horizontal="left" vertical="center" shrinkToFit="1"/>
    </xf>
    <xf numFmtId="0" fontId="40" fillId="0" borderId="27" xfId="0" applyFont="1" applyFill="1" applyBorder="1" applyAlignment="1" applyProtection="1">
      <alignment horizontal="center" vertical="center" shrinkToFit="1"/>
    </xf>
    <xf numFmtId="0" fontId="40" fillId="0" borderId="0" xfId="0" applyFont="1" applyAlignment="1" applyProtection="1">
      <alignment horizontal="right" vertical="center" shrinkToFit="1"/>
    </xf>
    <xf numFmtId="0" fontId="40" fillId="0" borderId="0" xfId="0" applyFont="1" applyAlignment="1" applyProtection="1">
      <alignment vertical="top" shrinkToFit="1"/>
    </xf>
    <xf numFmtId="0" fontId="40" fillId="0" borderId="0" xfId="0" applyFont="1" applyAlignment="1" applyProtection="1">
      <alignment vertical="center" wrapText="1" shrinkToFit="1"/>
    </xf>
    <xf numFmtId="0" fontId="40" fillId="0" borderId="38" xfId="0" applyFont="1" applyBorder="1" applyAlignment="1" applyProtection="1">
      <alignment horizontal="right" vertical="center"/>
    </xf>
    <xf numFmtId="58" fontId="40" fillId="0" borderId="8" xfId="0" applyNumberFormat="1" applyFont="1" applyBorder="1" applyAlignment="1" applyProtection="1">
      <alignment horizontal="center" vertical="center" shrinkToFit="1"/>
      <protection locked="0"/>
    </xf>
    <xf numFmtId="176" fontId="40" fillId="0" borderId="1" xfId="0" applyNumberFormat="1" applyFont="1" applyBorder="1" applyAlignment="1" applyProtection="1">
      <alignment horizontal="right" vertical="center" shrinkToFit="1"/>
      <protection locked="0"/>
    </xf>
    <xf numFmtId="176" fontId="40" fillId="0" borderId="1" xfId="0" applyNumberFormat="1" applyFont="1" applyBorder="1" applyAlignment="1" applyProtection="1">
      <alignment horizontal="right" vertical="center" shrinkToFit="1"/>
    </xf>
    <xf numFmtId="177" fontId="40" fillId="0" borderId="13" xfId="0" applyNumberFormat="1" applyFont="1" applyBorder="1" applyAlignment="1" applyProtection="1">
      <alignment vertical="center" shrinkToFit="1"/>
    </xf>
    <xf numFmtId="0" fontId="40" fillId="0" borderId="1" xfId="0" applyFont="1" applyFill="1" applyBorder="1" applyAlignment="1" applyProtection="1">
      <alignment horizontal="center" vertical="center" wrapText="1" shrinkToFit="1"/>
    </xf>
    <xf numFmtId="0" fontId="40" fillId="0" borderId="8" xfId="0" applyFont="1" applyFill="1" applyBorder="1" applyAlignment="1" applyProtection="1">
      <alignment horizontal="center" vertical="center" shrinkToFit="1"/>
    </xf>
    <xf numFmtId="0" fontId="40" fillId="0" borderId="0" xfId="0" applyFont="1" applyAlignment="1" applyProtection="1">
      <alignment horizontal="center" vertical="center" shrinkToFit="1"/>
    </xf>
    <xf numFmtId="178" fontId="39" fillId="0" borderId="1" xfId="0" applyNumberFormat="1" applyFont="1" applyBorder="1" applyAlignment="1" applyProtection="1">
      <alignment vertical="center" shrinkToFit="1"/>
    </xf>
    <xf numFmtId="38" fontId="39" fillId="0" borderId="1" xfId="0" applyNumberFormat="1" applyFont="1" applyBorder="1" applyAlignment="1" applyProtection="1">
      <alignment vertical="center" shrinkToFit="1"/>
    </xf>
    <xf numFmtId="0" fontId="39" fillId="0" borderId="1" xfId="0" applyFont="1" applyBorder="1" applyAlignment="1" applyProtection="1">
      <alignment horizontal="center" vertical="center"/>
    </xf>
    <xf numFmtId="0" fontId="39" fillId="0" borderId="1" xfId="0" applyFont="1" applyBorder="1" applyAlignment="1" applyProtection="1">
      <alignment horizontal="center" vertical="center" shrinkToFit="1"/>
    </xf>
    <xf numFmtId="0" fontId="40" fillId="0" borderId="1" xfId="0" applyFont="1" applyBorder="1" applyAlignment="1" applyProtection="1">
      <alignment horizontal="center" vertical="center"/>
    </xf>
    <xf numFmtId="180" fontId="39" fillId="0" borderId="1" xfId="0" applyNumberFormat="1" applyFont="1" applyBorder="1" applyAlignment="1" applyProtection="1">
      <alignment vertical="center" shrinkToFit="1"/>
    </xf>
    <xf numFmtId="180" fontId="3" fillId="0" borderId="1" xfId="0" applyNumberFormat="1" applyFont="1" applyBorder="1" applyAlignment="1" applyProtection="1">
      <alignment horizontal="center" vertical="center" shrinkToFit="1"/>
    </xf>
    <xf numFmtId="0" fontId="39" fillId="0" borderId="1" xfId="0" applyFont="1" applyBorder="1" applyAlignment="1" applyProtection="1">
      <alignment horizontal="center" vertical="center" wrapText="1" shrinkToFit="1"/>
    </xf>
    <xf numFmtId="177" fontId="3" fillId="0" borderId="22" xfId="0" applyNumberFormat="1" applyFont="1" applyBorder="1" applyAlignment="1" applyProtection="1">
      <alignment horizontal="right" vertical="center" shrinkToFit="1"/>
    </xf>
    <xf numFmtId="0" fontId="41" fillId="0" borderId="0" xfId="0" applyFont="1" applyBorder="1" applyAlignment="1" applyProtection="1">
      <alignment horizontal="center" vertical="center" shrinkToFit="1"/>
    </xf>
    <xf numFmtId="58" fontId="40" fillId="0" borderId="7" xfId="0" applyNumberFormat="1" applyFont="1" applyBorder="1" applyAlignment="1" applyProtection="1">
      <alignment horizontal="center" vertical="center" shrinkToFit="1"/>
      <protection locked="0"/>
    </xf>
    <xf numFmtId="12" fontId="40" fillId="6" borderId="36" xfId="1" applyNumberFormat="1" applyFont="1" applyFill="1" applyBorder="1" applyAlignment="1" applyProtection="1">
      <alignment horizontal="center" vertical="center" shrinkToFit="1"/>
    </xf>
    <xf numFmtId="12" fontId="5" fillId="0" borderId="18" xfId="1" quotePrefix="1" applyNumberFormat="1" applyFont="1" applyBorder="1" applyAlignment="1">
      <alignment horizontal="right"/>
    </xf>
    <xf numFmtId="0" fontId="46" fillId="0" borderId="52" xfId="0" applyFont="1" applyBorder="1" applyAlignment="1" applyProtection="1">
      <alignment vertical="center"/>
      <protection locked="0"/>
    </xf>
    <xf numFmtId="0" fontId="35" fillId="0" borderId="52" xfId="0" applyFont="1" applyBorder="1" applyAlignment="1" applyProtection="1">
      <alignment vertical="center"/>
      <protection locked="0"/>
    </xf>
    <xf numFmtId="181" fontId="5" fillId="0" borderId="0" xfId="1" applyNumberFormat="1" applyFont="1" applyAlignment="1"/>
    <xf numFmtId="182" fontId="5" fillId="0" borderId="0" xfId="1" applyNumberFormat="1" applyFont="1" applyAlignment="1"/>
    <xf numFmtId="0" fontId="3" fillId="0" borderId="38" xfId="0" applyFont="1" applyBorder="1" applyAlignment="1" applyProtection="1">
      <alignment vertical="center" shrinkToFit="1"/>
    </xf>
    <xf numFmtId="0" fontId="40" fillId="0" borderId="5" xfId="0" applyFont="1" applyFill="1" applyBorder="1" applyAlignment="1" applyProtection="1">
      <alignment horizontal="center" vertical="center"/>
    </xf>
    <xf numFmtId="0" fontId="40" fillId="0" borderId="10" xfId="0" applyFont="1" applyFill="1" applyBorder="1" applyAlignment="1" applyProtection="1">
      <alignment horizontal="center" vertical="center"/>
    </xf>
    <xf numFmtId="0" fontId="40" fillId="0" borderId="6" xfId="0" applyFont="1" applyFill="1" applyBorder="1" applyAlignment="1" applyProtection="1">
      <alignment horizontal="center" vertical="center"/>
    </xf>
    <xf numFmtId="0" fontId="40" fillId="0" borderId="8"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5" xfId="0" applyFont="1" applyBorder="1" applyAlignment="1" applyProtection="1">
      <alignment horizontal="center" vertical="center" shrinkToFit="1"/>
    </xf>
    <xf numFmtId="0" fontId="40" fillId="0" borderId="10" xfId="0" applyFont="1" applyBorder="1" applyAlignment="1" applyProtection="1">
      <alignment horizontal="center" vertical="center" shrinkToFit="1"/>
    </xf>
    <xf numFmtId="0" fontId="40" fillId="0" borderId="5" xfId="0" applyFont="1" applyBorder="1" applyAlignment="1" applyProtection="1">
      <alignment horizontal="center" vertical="center" wrapText="1" shrinkToFit="1"/>
    </xf>
    <xf numFmtId="0" fontId="40" fillId="0" borderId="10" xfId="0" applyFont="1" applyBorder="1" applyAlignment="1" applyProtection="1">
      <alignment horizontal="center" vertical="center" wrapText="1" shrinkToFit="1"/>
    </xf>
    <xf numFmtId="58" fontId="40" fillId="0" borderId="5" xfId="0" applyNumberFormat="1" applyFont="1" applyBorder="1" applyAlignment="1" applyProtection="1">
      <alignment horizontal="center" vertical="center" shrinkToFit="1"/>
      <protection locked="0"/>
    </xf>
    <xf numFmtId="58" fontId="40" fillId="0" borderId="21" xfId="0" applyNumberFormat="1" applyFont="1" applyBorder="1" applyAlignment="1" applyProtection="1">
      <alignment horizontal="center" vertical="center" shrinkToFit="1"/>
      <protection locked="0"/>
    </xf>
    <xf numFmtId="58" fontId="40" fillId="0" borderId="10" xfId="0" applyNumberFormat="1" applyFont="1" applyBorder="1" applyAlignment="1" applyProtection="1">
      <alignment horizontal="center" vertical="center" shrinkToFit="1"/>
      <protection locked="0"/>
    </xf>
    <xf numFmtId="0" fontId="40" fillId="0" borderId="21" xfId="0" applyFont="1" applyBorder="1" applyAlignment="1" applyProtection="1">
      <alignment horizontal="center" vertical="center" shrinkToFit="1"/>
    </xf>
    <xf numFmtId="0" fontId="40" fillId="0" borderId="5" xfId="0" applyFont="1" applyFill="1" applyBorder="1" applyAlignment="1" applyProtection="1">
      <alignment horizontal="center" vertical="center" shrinkToFit="1"/>
    </xf>
    <xf numFmtId="0" fontId="40" fillId="0" borderId="10" xfId="0" applyFont="1" applyFill="1" applyBorder="1" applyAlignment="1" applyProtection="1">
      <alignment horizontal="center" vertical="center" shrinkToFit="1"/>
    </xf>
    <xf numFmtId="177" fontId="40" fillId="0" borderId="5" xfId="0" applyNumberFormat="1" applyFont="1" applyBorder="1" applyAlignment="1" applyProtection="1">
      <alignment horizontal="right" vertical="center" shrinkToFit="1"/>
    </xf>
    <xf numFmtId="177" fontId="40" fillId="0" borderId="21" xfId="0" applyNumberFormat="1" applyFont="1" applyBorder="1" applyAlignment="1" applyProtection="1">
      <alignment horizontal="right" vertical="center" shrinkToFit="1"/>
    </xf>
    <xf numFmtId="177" fontId="40" fillId="0" borderId="10" xfId="0" applyNumberFormat="1" applyFont="1" applyBorder="1" applyAlignment="1" applyProtection="1">
      <alignment horizontal="right" vertical="center" shrinkToFit="1"/>
    </xf>
    <xf numFmtId="0" fontId="40" fillId="0" borderId="6" xfId="0" applyFont="1" applyFill="1" applyBorder="1" applyAlignment="1" applyProtection="1">
      <alignment horizontal="center" vertical="center" shrinkToFit="1"/>
    </xf>
    <xf numFmtId="0" fontId="40" fillId="0" borderId="7" xfId="0" applyFont="1" applyFill="1" applyBorder="1" applyAlignment="1" applyProtection="1">
      <alignment horizontal="center" vertical="center" shrinkToFit="1"/>
    </xf>
    <xf numFmtId="0" fontId="40" fillId="0" borderId="8" xfId="0"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58" fontId="40" fillId="0" borderId="5" xfId="0" applyNumberFormat="1" applyFont="1" applyFill="1" applyBorder="1" applyAlignment="1" applyProtection="1">
      <alignment horizontal="center" vertical="center" wrapText="1" shrinkToFit="1"/>
      <protection locked="0"/>
    </xf>
    <xf numFmtId="58" fontId="40" fillId="0" borderId="21" xfId="0" applyNumberFormat="1" applyFont="1" applyFill="1" applyBorder="1" applyAlignment="1" applyProtection="1">
      <alignment horizontal="center" vertical="center" wrapText="1" shrinkToFit="1"/>
      <protection locked="0"/>
    </xf>
    <xf numFmtId="58" fontId="40" fillId="0" borderId="10" xfId="0" applyNumberFormat="1" applyFont="1" applyFill="1" applyBorder="1" applyAlignment="1" applyProtection="1">
      <alignment horizontal="center" vertical="center" wrapText="1" shrinkToFit="1"/>
      <protection locked="0"/>
    </xf>
    <xf numFmtId="0" fontId="40" fillId="6" borderId="33" xfId="0" applyFont="1" applyFill="1" applyBorder="1" applyAlignment="1" applyProtection="1">
      <alignment horizontal="center" vertical="center" shrinkToFit="1"/>
    </xf>
    <xf numFmtId="0" fontId="40" fillId="6" borderId="34" xfId="0" applyFont="1" applyFill="1" applyBorder="1" applyAlignment="1" applyProtection="1">
      <alignment horizontal="center" vertical="center" shrinkToFit="1"/>
    </xf>
    <xf numFmtId="0" fontId="40" fillId="6" borderId="35" xfId="0" applyFont="1" applyFill="1" applyBorder="1" applyAlignment="1" applyProtection="1">
      <alignment horizontal="center" vertical="center" shrinkToFit="1"/>
    </xf>
    <xf numFmtId="0" fontId="40" fillId="6" borderId="36" xfId="0" applyFont="1" applyFill="1" applyBorder="1" applyAlignment="1" applyProtection="1">
      <alignment horizontal="center" vertical="center" shrinkToFit="1"/>
    </xf>
    <xf numFmtId="0" fontId="40" fillId="6" borderId="38" xfId="0" applyFont="1" applyFill="1" applyBorder="1" applyAlignment="1" applyProtection="1">
      <alignment horizontal="left" vertical="center"/>
    </xf>
    <xf numFmtId="0" fontId="40" fillId="6" borderId="4" xfId="0" applyFont="1" applyFill="1" applyBorder="1" applyAlignment="1" applyProtection="1">
      <alignment horizontal="left" vertical="center"/>
    </xf>
    <xf numFmtId="0" fontId="40" fillId="6" borderId="36" xfId="0" applyFont="1" applyFill="1" applyBorder="1" applyAlignment="1" applyProtection="1">
      <alignment horizontal="left" vertical="center"/>
    </xf>
    <xf numFmtId="0" fontId="40" fillId="6" borderId="37" xfId="0" applyFont="1" applyFill="1" applyBorder="1" applyAlignment="1" applyProtection="1">
      <alignment horizontal="left" vertical="center"/>
    </xf>
    <xf numFmtId="0" fontId="40" fillId="0" borderId="0" xfId="0" applyFont="1" applyAlignment="1" applyProtection="1">
      <alignment horizontal="center" vertical="center" shrinkToFit="1"/>
    </xf>
    <xf numFmtId="0" fontId="40" fillId="0" borderId="0" xfId="0" applyFont="1" applyBorder="1" applyAlignment="1" applyProtection="1">
      <alignment horizontal="center" vertical="center" shrinkToFit="1"/>
    </xf>
    <xf numFmtId="58" fontId="40" fillId="0" borderId="5" xfId="0" applyNumberFormat="1" applyFont="1" applyFill="1" applyBorder="1" applyAlignment="1" applyProtection="1">
      <alignment horizontal="center" vertical="center" shrinkToFit="1"/>
      <protection locked="0"/>
    </xf>
    <xf numFmtId="58" fontId="40" fillId="0" borderId="21" xfId="0" applyNumberFormat="1" applyFont="1" applyFill="1" applyBorder="1" applyAlignment="1" applyProtection="1">
      <alignment horizontal="center" vertical="center" shrinkToFit="1"/>
      <protection locked="0"/>
    </xf>
    <xf numFmtId="58" fontId="40" fillId="0" borderId="10" xfId="0" applyNumberFormat="1" applyFont="1" applyFill="1" applyBorder="1" applyAlignment="1" applyProtection="1">
      <alignment horizontal="center" vertical="center" shrinkToFit="1"/>
      <protection locked="0"/>
    </xf>
    <xf numFmtId="0" fontId="40" fillId="0" borderId="48" xfId="0" applyFont="1" applyBorder="1" applyAlignment="1" applyProtection="1">
      <alignment horizontal="center" vertical="center" shrinkToFit="1"/>
    </xf>
    <xf numFmtId="0" fontId="40" fillId="0" borderId="60" xfId="0" applyFont="1" applyBorder="1" applyAlignment="1" applyProtection="1">
      <alignment horizontal="center" vertical="center" shrinkToFit="1"/>
    </xf>
    <xf numFmtId="0" fontId="41" fillId="0" borderId="5" xfId="0" applyFont="1" applyBorder="1" applyAlignment="1" applyProtection="1">
      <alignment horizontal="center" vertical="center"/>
    </xf>
    <xf numFmtId="0" fontId="41" fillId="0" borderId="21" xfId="0" applyFont="1" applyBorder="1" applyAlignment="1" applyProtection="1">
      <alignment horizontal="center" vertical="center"/>
    </xf>
    <xf numFmtId="0" fontId="41" fillId="0" borderId="10" xfId="0" applyFont="1" applyBorder="1" applyAlignment="1" applyProtection="1">
      <alignment horizontal="center" vertical="center"/>
    </xf>
    <xf numFmtId="0" fontId="40" fillId="0" borderId="5" xfId="0" applyFont="1" applyBorder="1" applyAlignment="1" applyProtection="1">
      <alignment horizontal="center" vertical="center" shrinkToFit="1"/>
      <protection locked="0"/>
    </xf>
    <xf numFmtId="0" fontId="40" fillId="0" borderId="21"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22" xfId="0" applyFont="1" applyBorder="1" applyAlignment="1" applyProtection="1">
      <alignment horizontal="center" vertical="center" wrapText="1"/>
      <protection locked="0"/>
    </xf>
    <xf numFmtId="0" fontId="40" fillId="0" borderId="23" xfId="0" applyFont="1" applyBorder="1" applyAlignment="1" applyProtection="1">
      <alignment horizontal="center" vertical="center" wrapText="1"/>
      <protection locked="0"/>
    </xf>
    <xf numFmtId="0" fontId="40" fillId="0" borderId="9" xfId="0" applyFont="1" applyBorder="1" applyAlignment="1" applyProtection="1">
      <alignment horizontal="center" vertical="center" wrapText="1"/>
      <protection locked="0"/>
    </xf>
    <xf numFmtId="0" fontId="40" fillId="0" borderId="39" xfId="0" applyFont="1" applyBorder="1" applyAlignment="1" applyProtection="1">
      <alignment horizontal="center" vertical="center" wrapText="1"/>
      <protection locked="0"/>
    </xf>
    <xf numFmtId="58" fontId="40" fillId="0" borderId="3" xfId="0" applyNumberFormat="1" applyFont="1" applyBorder="1" applyAlignment="1" applyProtection="1">
      <alignment horizontal="center" vertical="center" wrapText="1" shrinkToFit="1"/>
      <protection locked="0"/>
    </xf>
    <xf numFmtId="58" fontId="40" fillId="0" borderId="38" xfId="0" applyNumberFormat="1" applyFont="1" applyBorder="1" applyAlignment="1" applyProtection="1">
      <alignment horizontal="center" vertical="center" wrapText="1" shrinkToFit="1"/>
      <protection locked="0"/>
    </xf>
    <xf numFmtId="58" fontId="40" fillId="0" borderId="4" xfId="0" applyNumberFormat="1" applyFont="1" applyBorder="1" applyAlignment="1" applyProtection="1">
      <alignment horizontal="center" vertical="center" wrapText="1" shrinkToFit="1"/>
      <protection locked="0"/>
    </xf>
    <xf numFmtId="58" fontId="40" fillId="0" borderId="22" xfId="0" applyNumberFormat="1" applyFont="1" applyBorder="1" applyAlignment="1" applyProtection="1">
      <alignment horizontal="center" vertical="center" wrapText="1" shrinkToFit="1"/>
      <protection locked="0"/>
    </xf>
    <xf numFmtId="58" fontId="40" fillId="0" borderId="0" xfId="0" applyNumberFormat="1" applyFont="1" applyBorder="1" applyAlignment="1" applyProtection="1">
      <alignment horizontal="center" vertical="center" wrapText="1" shrinkToFit="1"/>
      <protection locked="0"/>
    </xf>
    <xf numFmtId="58" fontId="40" fillId="0" borderId="23" xfId="0" applyNumberFormat="1" applyFont="1" applyBorder="1" applyAlignment="1" applyProtection="1">
      <alignment horizontal="center" vertical="center" wrapText="1" shrinkToFit="1"/>
      <protection locked="0"/>
    </xf>
    <xf numFmtId="58" fontId="40" fillId="0" borderId="9" xfId="0" applyNumberFormat="1" applyFont="1" applyBorder="1" applyAlignment="1" applyProtection="1">
      <alignment horizontal="center" vertical="center" wrapText="1" shrinkToFit="1"/>
      <protection locked="0"/>
    </xf>
    <xf numFmtId="58" fontId="40" fillId="0" borderId="2" xfId="0" applyNumberFormat="1" applyFont="1" applyBorder="1" applyAlignment="1" applyProtection="1">
      <alignment horizontal="center" vertical="center" wrapText="1" shrinkToFit="1"/>
      <protection locked="0"/>
    </xf>
    <xf numFmtId="58" fontId="40" fillId="0" borderId="39" xfId="0" applyNumberFormat="1" applyFont="1" applyBorder="1" applyAlignment="1" applyProtection="1">
      <alignment horizontal="center" vertical="center" wrapText="1" shrinkToFit="1"/>
      <protection locked="0"/>
    </xf>
    <xf numFmtId="0" fontId="40" fillId="0" borderId="0" xfId="0" applyFont="1" applyAlignment="1" applyProtection="1">
      <alignment horizontal="center" vertical="center"/>
      <protection locked="0"/>
    </xf>
    <xf numFmtId="0" fontId="40" fillId="0" borderId="0" xfId="0" applyFont="1" applyAlignment="1" applyProtection="1">
      <alignment vertical="center"/>
      <protection locked="0"/>
    </xf>
    <xf numFmtId="0" fontId="40" fillId="0" borderId="0" xfId="0" applyFont="1" applyAlignment="1" applyProtection="1">
      <alignment horizontal="left" vertical="center"/>
      <protection locked="0"/>
    </xf>
    <xf numFmtId="58" fontId="40" fillId="0" borderId="3" xfId="0" applyNumberFormat="1" applyFont="1" applyBorder="1" applyAlignment="1" applyProtection="1">
      <alignment horizontal="center" vertical="center" shrinkToFit="1"/>
      <protection locked="0"/>
    </xf>
    <xf numFmtId="58" fontId="40" fillId="0" borderId="38" xfId="0" applyNumberFormat="1" applyFont="1" applyBorder="1" applyAlignment="1" applyProtection="1">
      <alignment horizontal="center" vertical="center" shrinkToFit="1"/>
      <protection locked="0"/>
    </xf>
    <xf numFmtId="58" fontId="40" fillId="0" borderId="4" xfId="0" applyNumberFormat="1" applyFont="1" applyBorder="1" applyAlignment="1" applyProtection="1">
      <alignment horizontal="center" vertical="center" shrinkToFit="1"/>
      <protection locked="0"/>
    </xf>
    <xf numFmtId="58" fontId="40" fillId="0" borderId="22" xfId="0" applyNumberFormat="1" applyFont="1" applyBorder="1" applyAlignment="1" applyProtection="1">
      <alignment horizontal="center" vertical="center" shrinkToFit="1"/>
      <protection locked="0"/>
    </xf>
    <xf numFmtId="58" fontId="40" fillId="0" borderId="0" xfId="0" applyNumberFormat="1" applyFont="1" applyBorder="1" applyAlignment="1" applyProtection="1">
      <alignment horizontal="center" vertical="center" shrinkToFit="1"/>
      <protection locked="0"/>
    </xf>
    <xf numFmtId="58" fontId="40" fillId="0" borderId="23" xfId="0" applyNumberFormat="1" applyFont="1" applyBorder="1" applyAlignment="1" applyProtection="1">
      <alignment horizontal="center" vertical="center" shrinkToFit="1"/>
      <protection locked="0"/>
    </xf>
    <xf numFmtId="58" fontId="40" fillId="0" borderId="9" xfId="0" applyNumberFormat="1" applyFont="1" applyBorder="1" applyAlignment="1" applyProtection="1">
      <alignment horizontal="center" vertical="center" shrinkToFit="1"/>
      <protection locked="0"/>
    </xf>
    <xf numFmtId="58" fontId="40" fillId="0" borderId="2" xfId="0" applyNumberFormat="1" applyFont="1" applyBorder="1" applyAlignment="1" applyProtection="1">
      <alignment horizontal="center" vertical="center" shrinkToFit="1"/>
      <protection locked="0"/>
    </xf>
    <xf numFmtId="58" fontId="40" fillId="0" borderId="39" xfId="0" applyNumberFormat="1" applyFont="1" applyBorder="1" applyAlignment="1" applyProtection="1">
      <alignment horizontal="center" vertical="center" shrinkToFit="1"/>
      <protection locked="0"/>
    </xf>
    <xf numFmtId="0" fontId="40" fillId="0" borderId="1" xfId="0" applyFont="1" applyBorder="1" applyAlignment="1" applyProtection="1">
      <alignment horizontal="center" vertical="center" shrinkToFit="1"/>
    </xf>
    <xf numFmtId="0" fontId="40" fillId="0" borderId="3" xfId="0" applyFont="1" applyFill="1" applyBorder="1" applyAlignment="1" applyProtection="1">
      <alignment horizontal="center" vertical="center" wrapText="1"/>
    </xf>
    <xf numFmtId="0" fontId="40" fillId="0" borderId="38"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40" fillId="0" borderId="3"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39" xfId="0" applyFont="1" applyBorder="1" applyAlignment="1" applyProtection="1">
      <alignment horizontal="center" vertical="center" wrapText="1"/>
    </xf>
    <xf numFmtId="0" fontId="40" fillId="0" borderId="3" xfId="0" applyFont="1" applyBorder="1" applyAlignment="1" applyProtection="1">
      <alignment horizontal="center" vertical="center"/>
    </xf>
    <xf numFmtId="0" fontId="40" fillId="0" borderId="38" xfId="0" applyFont="1" applyBorder="1" applyAlignment="1" applyProtection="1">
      <alignment horizontal="center" vertical="center"/>
    </xf>
    <xf numFmtId="0" fontId="40" fillId="0" borderId="4" xfId="0" applyFont="1" applyBorder="1" applyAlignment="1" applyProtection="1">
      <alignment horizontal="center" vertical="center"/>
    </xf>
    <xf numFmtId="0" fontId="40" fillId="0" borderId="22"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23" xfId="0" applyFont="1" applyBorder="1" applyAlignment="1" applyProtection="1">
      <alignment horizontal="center" vertical="center"/>
    </xf>
    <xf numFmtId="0" fontId="40" fillId="0" borderId="9"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9" xfId="0" applyFont="1" applyBorder="1" applyAlignment="1" applyProtection="1">
      <alignment horizontal="center" vertical="center"/>
    </xf>
    <xf numFmtId="180" fontId="40" fillId="0" borderId="5" xfId="0" applyNumberFormat="1" applyFont="1" applyFill="1" applyBorder="1" applyAlignment="1" applyProtection="1">
      <alignment horizontal="center" vertical="center" shrinkToFit="1"/>
    </xf>
    <xf numFmtId="180" fontId="40" fillId="0" borderId="10" xfId="0" applyNumberFormat="1" applyFont="1" applyFill="1" applyBorder="1" applyAlignment="1" applyProtection="1">
      <alignment horizontal="center" vertical="center" shrinkToFit="1"/>
    </xf>
    <xf numFmtId="0" fontId="40" fillId="0" borderId="3" xfId="0" applyFont="1" applyFill="1" applyBorder="1" applyAlignment="1" applyProtection="1">
      <alignment horizontal="center" vertical="center" shrinkToFit="1"/>
    </xf>
    <xf numFmtId="0" fontId="40" fillId="0" borderId="38" xfId="0" applyFont="1" applyFill="1" applyBorder="1" applyAlignment="1" applyProtection="1">
      <alignment horizontal="center" vertical="center" shrinkToFit="1"/>
    </xf>
    <xf numFmtId="0" fontId="40" fillId="0" borderId="5" xfId="0" applyFont="1" applyFill="1" applyBorder="1" applyAlignment="1" applyProtection="1">
      <alignment horizontal="center" vertical="center" wrapText="1" shrinkToFit="1"/>
    </xf>
    <xf numFmtId="180" fontId="40" fillId="6" borderId="5" xfId="0" applyNumberFormat="1" applyFont="1" applyFill="1" applyBorder="1" applyAlignment="1" applyProtection="1">
      <alignment horizontal="center" vertical="center" shrinkToFit="1"/>
    </xf>
    <xf numFmtId="180" fontId="40" fillId="6" borderId="10" xfId="0" applyNumberFormat="1" applyFont="1" applyFill="1" applyBorder="1" applyAlignment="1" applyProtection="1">
      <alignment horizontal="center" vertical="center" shrinkToFit="1"/>
    </xf>
    <xf numFmtId="0" fontId="40" fillId="0" borderId="28" xfId="0" applyFont="1" applyFill="1" applyBorder="1" applyAlignment="1" applyProtection="1">
      <alignment horizontal="right" vertical="center" shrinkToFit="1"/>
    </xf>
    <xf numFmtId="0" fontId="40" fillId="0" borderId="28"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0" fontId="40" fillId="6" borderId="27" xfId="0" applyFont="1" applyFill="1" applyBorder="1" applyAlignment="1" applyProtection="1">
      <alignment horizontal="left" vertical="center" shrinkToFit="1"/>
    </xf>
    <xf numFmtId="0" fontId="40" fillId="6" borderId="28" xfId="0" applyFont="1" applyFill="1" applyBorder="1" applyAlignment="1" applyProtection="1">
      <alignment horizontal="left" vertical="center" shrinkToFit="1"/>
    </xf>
    <xf numFmtId="0" fontId="40" fillId="6" borderId="29" xfId="0" applyFont="1" applyFill="1" applyBorder="1" applyAlignment="1" applyProtection="1">
      <alignment horizontal="left" vertical="center" shrinkToFit="1"/>
    </xf>
    <xf numFmtId="0" fontId="40" fillId="0" borderId="2" xfId="0" applyFont="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178" fontId="40" fillId="6" borderId="1" xfId="0" applyNumberFormat="1" applyFont="1" applyFill="1" applyBorder="1" applyAlignment="1" applyProtection="1">
      <alignment horizontal="center" vertical="center"/>
    </xf>
    <xf numFmtId="178" fontId="40" fillId="6" borderId="1" xfId="0" applyNumberFormat="1" applyFont="1" applyFill="1" applyBorder="1" applyAlignment="1" applyProtection="1">
      <alignment horizontal="center" vertical="center" shrinkToFit="1"/>
    </xf>
    <xf numFmtId="0" fontId="40" fillId="6" borderId="30" xfId="0" applyFont="1" applyFill="1" applyBorder="1" applyAlignment="1" applyProtection="1">
      <alignment horizontal="center" vertical="center" shrinkToFit="1"/>
      <protection locked="0"/>
    </xf>
    <xf numFmtId="0" fontId="40" fillId="6" borderId="31" xfId="0" applyFont="1" applyFill="1" applyBorder="1" applyAlignment="1" applyProtection="1">
      <alignment horizontal="center" vertical="center" shrinkToFit="1"/>
      <protection locked="0"/>
    </xf>
    <xf numFmtId="0" fontId="40" fillId="6" borderId="32" xfId="0" applyFont="1" applyFill="1" applyBorder="1" applyAlignment="1" applyProtection="1">
      <alignment horizontal="center" vertical="center" shrinkToFit="1"/>
      <protection locked="0"/>
    </xf>
    <xf numFmtId="0" fontId="42" fillId="0" borderId="27" xfId="0" applyFont="1" applyFill="1" applyBorder="1" applyAlignment="1" applyProtection="1">
      <alignment horizontal="left" vertical="center" shrinkToFit="1"/>
    </xf>
    <xf numFmtId="0" fontId="42" fillId="0" borderId="28" xfId="0" applyFont="1" applyFill="1" applyBorder="1" applyAlignment="1" applyProtection="1">
      <alignment horizontal="left" vertical="center" shrinkToFit="1"/>
    </xf>
    <xf numFmtId="0" fontId="42" fillId="0" borderId="29" xfId="0" applyFont="1" applyFill="1" applyBorder="1" applyAlignment="1" applyProtection="1">
      <alignment horizontal="left" vertical="center" shrinkToFit="1"/>
    </xf>
    <xf numFmtId="0" fontId="42" fillId="6" borderId="24" xfId="0" applyFont="1" applyFill="1" applyBorder="1" applyAlignment="1" applyProtection="1">
      <alignment horizontal="left" vertical="center" shrinkToFit="1"/>
    </xf>
    <xf numFmtId="0" fontId="42" fillId="6" borderId="25" xfId="0" applyFont="1" applyFill="1" applyBorder="1" applyAlignment="1" applyProtection="1">
      <alignment horizontal="left" vertical="center" shrinkToFit="1"/>
    </xf>
    <xf numFmtId="0" fontId="42" fillId="6" borderId="26" xfId="0" applyFont="1" applyFill="1" applyBorder="1" applyAlignment="1" applyProtection="1">
      <alignment horizontal="left" vertical="center" shrinkToFit="1"/>
    </xf>
    <xf numFmtId="38" fontId="10" fillId="3" borderId="1" xfId="1" applyFont="1" applyFill="1" applyBorder="1" applyAlignment="1">
      <alignment vertical="center"/>
    </xf>
    <xf numFmtId="38" fontId="5" fillId="3"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protection locked="0"/>
    </xf>
    <xf numFmtId="38" fontId="5" fillId="0" borderId="1" xfId="1" applyFont="1" applyFill="1" applyBorder="1" applyAlignment="1" applyProtection="1">
      <alignment vertical="center"/>
      <protection locked="0"/>
    </xf>
    <xf numFmtId="38" fontId="5" fillId="3" borderId="1" xfId="1" applyFont="1" applyFill="1" applyBorder="1" applyAlignment="1" applyProtection="1">
      <alignment vertical="center"/>
      <protection locked="0"/>
    </xf>
    <xf numFmtId="38" fontId="10" fillId="3" borderId="1" xfId="1" applyFont="1" applyFill="1" applyBorder="1" applyAlignment="1">
      <alignment horizontal="center" vertical="center"/>
    </xf>
    <xf numFmtId="38" fontId="5" fillId="0" borderId="20" xfId="1" applyFont="1" applyBorder="1" applyAlignment="1">
      <alignment horizontal="center"/>
    </xf>
    <xf numFmtId="180" fontId="5" fillId="3" borderId="1" xfId="1" applyNumberFormat="1" applyFont="1" applyFill="1" applyBorder="1" applyAlignment="1" applyProtection="1">
      <alignment horizontal="center" vertical="center"/>
      <protection locked="0"/>
    </xf>
    <xf numFmtId="180" fontId="10" fillId="3" borderId="5" xfId="1" applyNumberFormat="1" applyFont="1" applyFill="1" applyBorder="1" applyAlignment="1">
      <alignment horizontal="center" vertical="center"/>
    </xf>
    <xf numFmtId="180" fontId="10" fillId="3" borderId="10" xfId="1" applyNumberFormat="1" applyFont="1" applyFill="1" applyBorder="1" applyAlignment="1">
      <alignment horizontal="center" vertical="center"/>
    </xf>
    <xf numFmtId="0" fontId="16" fillId="0" borderId="0" xfId="0" applyFont="1" applyBorder="1" applyAlignment="1" applyProtection="1">
      <alignment horizontal="left" vertical="center" shrinkToFit="1"/>
    </xf>
    <xf numFmtId="0" fontId="19" fillId="0" borderId="2" xfId="0" applyFont="1" applyBorder="1" applyAlignment="1" applyProtection="1">
      <alignment horizontal="left" vertical="center" shrinkToFit="1"/>
    </xf>
    <xf numFmtId="0" fontId="14" fillId="0" borderId="0" xfId="0" applyFont="1" applyAlignment="1" applyProtection="1">
      <alignment horizontal="left" vertical="center" shrinkToFit="1"/>
    </xf>
    <xf numFmtId="0" fontId="16" fillId="0" borderId="0" xfId="0" applyFont="1" applyAlignment="1" applyProtection="1">
      <alignment horizontal="left" vertical="center"/>
    </xf>
    <xf numFmtId="0" fontId="17" fillId="0" borderId="1" xfId="0" applyFont="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top"/>
    </xf>
    <xf numFmtId="0" fontId="8" fillId="0" borderId="1" xfId="0" applyFont="1" applyBorder="1" applyAlignment="1">
      <alignment horizontal="left" vertical="center" shrinkToFi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 xfId="0" applyFont="1" applyBorder="1" applyAlignment="1" applyProtection="1">
      <alignment horizontal="left" vertical="center" shrinkToFit="1"/>
    </xf>
    <xf numFmtId="0" fontId="22"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29" fillId="7"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2" fillId="0" borderId="4" xfId="0" applyFont="1" applyBorder="1" applyAlignment="1">
      <alignment horizontal="left" vertical="top" wrapText="1"/>
    </xf>
    <xf numFmtId="0" fontId="22" fillId="0" borderId="22" xfId="0" applyFont="1" applyBorder="1" applyAlignment="1">
      <alignment horizontal="left" vertical="top" wrapText="1"/>
    </xf>
    <xf numFmtId="0" fontId="22" fillId="0" borderId="0" xfId="0" applyFont="1" applyBorder="1" applyAlignment="1">
      <alignment horizontal="left" vertical="top" wrapText="1"/>
    </xf>
    <xf numFmtId="0" fontId="22" fillId="0" borderId="23" xfId="0" applyFont="1" applyBorder="1" applyAlignment="1">
      <alignment horizontal="left" vertical="top" wrapText="1"/>
    </xf>
    <xf numFmtId="0" fontId="22" fillId="0" borderId="1" xfId="0" applyFont="1" applyBorder="1" applyAlignment="1">
      <alignment horizontal="left" vertical="top" wrapText="1"/>
    </xf>
    <xf numFmtId="0" fontId="8" fillId="0" borderId="1" xfId="0" applyFont="1" applyFill="1" applyBorder="1" applyAlignment="1">
      <alignment horizontal="left" vertical="center" shrinkToFi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22" fillId="0" borderId="1" xfId="0" applyFont="1" applyBorder="1" applyAlignment="1">
      <alignment horizontal="left" vertical="center"/>
    </xf>
    <xf numFmtId="0" fontId="29" fillId="0" borderId="38" xfId="0" applyFont="1" applyBorder="1" applyAlignment="1">
      <alignment horizontal="left" vertical="center" wrapText="1"/>
    </xf>
    <xf numFmtId="0" fontId="29" fillId="0" borderId="0" xfId="0" applyFont="1" applyBorder="1" applyAlignment="1">
      <alignment horizontal="left" vertical="center" wrapText="1"/>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8" xfId="0" applyFont="1" applyBorder="1" applyAlignment="1" applyProtection="1">
      <alignment horizontal="left" vertical="center"/>
      <protection locked="0"/>
    </xf>
    <xf numFmtId="0" fontId="22" fillId="0" borderId="59" xfId="0" applyFont="1" applyBorder="1" applyAlignment="1" applyProtection="1">
      <alignment horizontal="left" vertical="center"/>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2" xfId="0" applyFont="1" applyBorder="1" applyAlignment="1" applyProtection="1">
      <alignment horizontal="left" vertical="center"/>
      <protection locked="0"/>
    </xf>
    <xf numFmtId="0" fontId="22" fillId="0" borderId="43" xfId="0" applyFont="1" applyBorder="1" applyAlignment="1" applyProtection="1">
      <alignment horizontal="left" vertical="center"/>
      <protection locked="0"/>
    </xf>
    <xf numFmtId="0" fontId="22" fillId="0" borderId="55"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7"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lignment horizontal="left" vertical="center"/>
    </xf>
    <xf numFmtId="0" fontId="22" fillId="0" borderId="55" xfId="0" applyFont="1" applyBorder="1" applyAlignment="1">
      <alignment horizontal="center" vertical="center"/>
    </xf>
    <xf numFmtId="0" fontId="22" fillId="0" borderId="7"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22" fillId="0" borderId="48"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50" xfId="0" applyFont="1" applyBorder="1" applyAlignment="1">
      <alignment horizontal="left" vertical="center" shrinkToFit="1"/>
    </xf>
    <xf numFmtId="0" fontId="33" fillId="0" borderId="48" xfId="0" applyFont="1" applyBorder="1" applyAlignment="1" applyProtection="1">
      <alignment horizontal="left" vertical="center" shrinkToFit="1"/>
      <protection locked="0"/>
    </xf>
    <xf numFmtId="0" fontId="34" fillId="0" borderId="49" xfId="0" applyFont="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22" fillId="0" borderId="0" xfId="0" applyFont="1" applyBorder="1" applyAlignment="1">
      <alignment horizontal="center" vertical="center" shrinkToFit="1"/>
    </xf>
    <xf numFmtId="0" fontId="31"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53" xfId="0" applyFont="1" applyBorder="1" applyAlignment="1">
      <alignment horizontal="center" vertical="center"/>
    </xf>
    <xf numFmtId="0" fontId="22" fillId="0" borderId="0" xfId="0" applyFont="1" applyBorder="1" applyAlignment="1">
      <alignment horizontal="center" vertical="center"/>
    </xf>
    <xf numFmtId="0" fontId="34" fillId="0" borderId="1" xfId="0" applyFont="1" applyBorder="1" applyAlignment="1">
      <alignment horizontal="center" vertical="center"/>
    </xf>
    <xf numFmtId="0" fontId="33" fillId="0" borderId="1" xfId="0" applyFont="1" applyBorder="1" applyAlignment="1">
      <alignment horizontal="center" vertical="center"/>
    </xf>
    <xf numFmtId="0" fontId="34" fillId="0" borderId="53" xfId="0" applyFont="1" applyBorder="1" applyAlignment="1">
      <alignment horizontal="center" vertical="center"/>
    </xf>
    <xf numFmtId="0" fontId="20"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43" xfId="0" applyFont="1" applyFill="1" applyBorder="1" applyAlignment="1">
      <alignment horizontal="center" vertical="center"/>
    </xf>
    <xf numFmtId="177" fontId="8" fillId="0" borderId="1" xfId="0" applyNumberFormat="1" applyFont="1" applyBorder="1" applyAlignment="1" applyProtection="1">
      <alignment vertical="center" shrinkToFit="1"/>
    </xf>
    <xf numFmtId="0" fontId="8" fillId="0" borderId="1" xfId="0" applyFont="1" applyBorder="1" applyAlignment="1" applyProtection="1">
      <alignment vertical="center" shrinkToFit="1"/>
    </xf>
    <xf numFmtId="0" fontId="8" fillId="0" borderId="5" xfId="0" applyFont="1" applyBorder="1" applyAlignment="1" applyProtection="1">
      <alignment vertical="center" shrinkToFit="1"/>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6"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right" vertical="center" shrinkToFit="1"/>
      <protection locked="0"/>
    </xf>
    <xf numFmtId="176" fontId="8" fillId="0" borderId="1" xfId="0" applyNumberFormat="1" applyFont="1" applyBorder="1" applyAlignment="1" applyProtection="1">
      <alignment horizontal="right" vertical="center" shrinkToFit="1"/>
    </xf>
    <xf numFmtId="0" fontId="8" fillId="0" borderId="1" xfId="0" applyFont="1" applyBorder="1" applyAlignment="1" applyProtection="1">
      <alignment horizontal="right" vertical="center" shrinkToFit="1"/>
    </xf>
    <xf numFmtId="0" fontId="8" fillId="0" borderId="1" xfId="0" applyFont="1" applyBorder="1" applyAlignment="1" applyProtection="1">
      <alignment horizontal="center" vertical="center" shrinkToFit="1"/>
      <protection locked="0"/>
    </xf>
    <xf numFmtId="177" fontId="8" fillId="0" borderId="1" xfId="0" applyNumberFormat="1"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58" fontId="8" fillId="0" borderId="1" xfId="0" applyNumberFormat="1" applyFont="1" applyBorder="1" applyAlignment="1" applyProtection="1">
      <alignment horizontal="center" vertical="center" shrinkToFit="1"/>
      <protection locked="0"/>
    </xf>
    <xf numFmtId="178"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shrinkToFit="1"/>
      <protection locked="0"/>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5" xfId="0" applyFont="1" applyBorder="1" applyAlignment="1" applyProtection="1">
      <alignment horizontal="center" vertical="center" shrinkToFit="1"/>
      <protection locked="0"/>
    </xf>
    <xf numFmtId="0" fontId="3" fillId="0" borderId="21"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shrinkToFit="1"/>
      <protection locked="0"/>
    </xf>
    <xf numFmtId="0" fontId="3" fillId="0" borderId="21" xfId="0" applyFont="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shrinkToFit="1"/>
      <protection locked="0"/>
    </xf>
  </cellXfs>
  <cellStyles count="2">
    <cellStyle name="桁区切り" xfId="1" builtinId="6"/>
    <cellStyle name="標準" xfId="0" builtinId="0"/>
  </cellStyles>
  <dxfs count="7">
    <dxf>
      <font>
        <color auto="1"/>
      </font>
      <fill>
        <patternFill>
          <fgColor rgb="FFFF0000"/>
          <bgColor rgb="FFFF0000"/>
        </patternFill>
      </fill>
    </dxf>
    <dxf>
      <font>
        <color auto="1"/>
      </font>
      <fill>
        <patternFill>
          <bgColor rgb="FFFFFF00"/>
        </patternFill>
      </fill>
    </dxf>
    <dxf>
      <fill>
        <patternFill>
          <bgColor rgb="FFFFFF00"/>
        </patternFill>
      </fill>
    </dxf>
    <dxf>
      <fill>
        <patternFill>
          <bgColor theme="2" tint="-0.499984740745262"/>
        </patternFill>
      </fill>
    </dxf>
    <dxf>
      <fill>
        <patternFill>
          <bgColor theme="2" tint="-0.499984740745262"/>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FFB9"/>
      <color rgb="FFFFFFC5"/>
      <color rgb="FFFFFE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AR$48"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297655</xdr:colOff>
      <xdr:row>1</xdr:row>
      <xdr:rowOff>47625</xdr:rowOff>
    </xdr:from>
    <xdr:to>
      <xdr:col>17</xdr:col>
      <xdr:colOff>178592</xdr:colOff>
      <xdr:row>10</xdr:row>
      <xdr:rowOff>35718</xdr:rowOff>
    </xdr:to>
    <xdr:sp macro="" textlink="">
      <xdr:nvSpPr>
        <xdr:cNvPr id="4" name="正方形/長方形 3"/>
        <xdr:cNvSpPr/>
      </xdr:nvSpPr>
      <xdr:spPr bwMode="auto">
        <a:xfrm>
          <a:off x="297655" y="226219"/>
          <a:ext cx="12049125" cy="1595437"/>
        </a:xfrm>
        <a:prstGeom prst="rect">
          <a:avLst/>
        </a:prstGeom>
        <a:solidFill>
          <a:schemeClr val="bg1"/>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800" b="0"/>
            <a:t>　 </a:t>
          </a:r>
          <a:r>
            <a:rPr kumimoji="1" lang="ja-JP" altLang="en-US" sz="1600" b="1"/>
            <a:t>このシートは、宿舎借上げ支援事業の家賃補助が月の途中で開始又は終了した場合に</a:t>
          </a:r>
          <a:r>
            <a:rPr kumimoji="1" lang="ja-JP" altLang="en-US" sz="1600" b="1" u="none">
              <a:solidFill>
                <a:sysClr val="windowText" lastClr="000000"/>
              </a:solidFill>
            </a:rPr>
            <a:t>発生する、</a:t>
          </a:r>
          <a:r>
            <a:rPr kumimoji="1" lang="ja-JP" altLang="en-US" sz="1600" b="1" u="sng">
              <a:solidFill>
                <a:srgbClr val="FF0000"/>
              </a:solidFill>
            </a:rPr>
            <a:t>補助対象経費の日割計額を算出</a:t>
          </a:r>
          <a:r>
            <a:rPr kumimoji="1" lang="ja-JP" altLang="en-US" sz="1600" b="1" u="none">
              <a:solidFill>
                <a:sysClr val="windowText" lastClr="000000"/>
              </a:solidFill>
            </a:rPr>
            <a:t>するためのものです。（全てのケースについて対応可能です。）</a:t>
          </a:r>
          <a:endParaRPr kumimoji="1" lang="en-US" altLang="ja-JP" sz="1600" b="1" u="none">
            <a:solidFill>
              <a:sysClr val="windowText" lastClr="000000"/>
            </a:solidFill>
          </a:endParaRPr>
        </a:p>
        <a:p>
          <a:pPr algn="l"/>
          <a:r>
            <a:rPr kumimoji="1" lang="ja-JP" altLang="en-US" sz="1600" b="1" u="none">
              <a:solidFill>
                <a:sysClr val="windowText" lastClr="000000"/>
              </a:solidFill>
            </a:rPr>
            <a:t>　対象者については、下記表の</a:t>
          </a:r>
          <a:r>
            <a:rPr kumimoji="1" lang="ja-JP" altLang="en-US" sz="1600" b="1" u="none">
              <a:solidFill>
                <a:srgbClr val="0070C0"/>
              </a:solidFill>
            </a:rPr>
            <a:t>青色のセル</a:t>
          </a:r>
          <a:r>
            <a:rPr kumimoji="1" lang="ja-JP" altLang="en-US" sz="1600" b="1" u="none">
              <a:solidFill>
                <a:sysClr val="windowText" lastClr="000000"/>
              </a:solidFill>
            </a:rPr>
            <a:t>に必要事項を入力してください。</a:t>
          </a:r>
          <a:endParaRPr kumimoji="1" lang="ja-JP" altLang="en-US" sz="1100" b="1" u="none"/>
        </a:p>
      </xdr:txBody>
    </xdr:sp>
    <xdr:clientData/>
  </xdr:twoCellAnchor>
  <xdr:oneCellAnchor>
    <xdr:from>
      <xdr:col>1</xdr:col>
      <xdr:colOff>59529</xdr:colOff>
      <xdr:row>11</xdr:row>
      <xdr:rowOff>68036</xdr:rowOff>
    </xdr:from>
    <xdr:ext cx="7834313" cy="943995"/>
    <xdr:sp macro="" textlink="">
      <xdr:nvSpPr>
        <xdr:cNvPr id="5" name="テキスト ボックス 4"/>
        <xdr:cNvSpPr txBox="1"/>
      </xdr:nvSpPr>
      <xdr:spPr>
        <a:xfrm>
          <a:off x="369092" y="2032567"/>
          <a:ext cx="7834313" cy="943995"/>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600" b="1"/>
            <a:t>【</a:t>
          </a:r>
          <a:r>
            <a:rPr kumimoji="1" lang="ja-JP" altLang="en-US" sz="1600" b="1"/>
            <a:t>お願い</a:t>
          </a:r>
          <a:r>
            <a:rPr kumimoji="1" lang="en-US" altLang="ja-JP" sz="1600" b="1"/>
            <a:t>】</a:t>
          </a:r>
        </a:p>
        <a:p>
          <a:r>
            <a:rPr kumimoji="1" lang="ja-JP" altLang="en-US" sz="1600" b="1"/>
            <a:t>　円滑な審査のため、≪日割り計算シート（個人用）≫の提出に御協力ください。</a:t>
          </a:r>
        </a:p>
      </xdr:txBody>
    </xdr:sp>
    <xdr:clientData/>
  </xdr:oneCellAnchor>
  <xdr:twoCellAnchor>
    <xdr:from>
      <xdr:col>9</xdr:col>
      <xdr:colOff>177053</xdr:colOff>
      <xdr:row>39</xdr:row>
      <xdr:rowOff>53229</xdr:rowOff>
    </xdr:from>
    <xdr:to>
      <xdr:col>12</xdr:col>
      <xdr:colOff>212912</xdr:colOff>
      <xdr:row>40</xdr:row>
      <xdr:rowOff>156323</xdr:rowOff>
    </xdr:to>
    <xdr:sp macro="" textlink="">
      <xdr:nvSpPr>
        <xdr:cNvPr id="3" name="正方形/長方形 2"/>
        <xdr:cNvSpPr/>
      </xdr:nvSpPr>
      <xdr:spPr>
        <a:xfrm>
          <a:off x="8122024" y="7460317"/>
          <a:ext cx="2041712" cy="282388"/>
        </a:xfrm>
        <a:prstGeom prst="rect">
          <a:avLst/>
        </a:prstGeom>
        <a:solidFill>
          <a:srgbClr val="FFFFC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Ｈ列以降は自動計算</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257175</xdr:colOff>
          <xdr:row>18</xdr:row>
          <xdr:rowOff>57150</xdr:rowOff>
        </xdr:from>
        <xdr:to>
          <xdr:col>5</xdr:col>
          <xdr:colOff>533400</xdr:colOff>
          <xdr:row>18</xdr:row>
          <xdr:rowOff>342900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19</xdr:row>
          <xdr:rowOff>66675</xdr:rowOff>
        </xdr:from>
        <xdr:to>
          <xdr:col>5</xdr:col>
          <xdr:colOff>533400</xdr:colOff>
          <xdr:row>19</xdr:row>
          <xdr:rowOff>342900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20</xdr:row>
          <xdr:rowOff>66675</xdr:rowOff>
        </xdr:from>
        <xdr:to>
          <xdr:col>5</xdr:col>
          <xdr:colOff>533400</xdr:colOff>
          <xdr:row>20</xdr:row>
          <xdr:rowOff>342900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21</xdr:row>
          <xdr:rowOff>66675</xdr:rowOff>
        </xdr:from>
        <xdr:to>
          <xdr:col>5</xdr:col>
          <xdr:colOff>533400</xdr:colOff>
          <xdr:row>21</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22</xdr:row>
          <xdr:rowOff>66675</xdr:rowOff>
        </xdr:from>
        <xdr:to>
          <xdr:col>5</xdr:col>
          <xdr:colOff>533400</xdr:colOff>
          <xdr:row>22</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23</xdr:row>
          <xdr:rowOff>66675</xdr:rowOff>
        </xdr:from>
        <xdr:to>
          <xdr:col>5</xdr:col>
          <xdr:colOff>533400</xdr:colOff>
          <xdr:row>23</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24</xdr:row>
          <xdr:rowOff>66675</xdr:rowOff>
        </xdr:from>
        <xdr:to>
          <xdr:col>5</xdr:col>
          <xdr:colOff>533400</xdr:colOff>
          <xdr:row>24</xdr:row>
          <xdr:rowOff>342900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25</xdr:row>
          <xdr:rowOff>66675</xdr:rowOff>
        </xdr:from>
        <xdr:to>
          <xdr:col>5</xdr:col>
          <xdr:colOff>533400</xdr:colOff>
          <xdr:row>25</xdr:row>
          <xdr:rowOff>342900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26</xdr:row>
          <xdr:rowOff>66675</xdr:rowOff>
        </xdr:from>
        <xdr:to>
          <xdr:col>5</xdr:col>
          <xdr:colOff>533400</xdr:colOff>
          <xdr:row>26</xdr:row>
          <xdr:rowOff>342900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66675</xdr:rowOff>
        </xdr:from>
        <xdr:to>
          <xdr:col>5</xdr:col>
          <xdr:colOff>533400</xdr:colOff>
          <xdr:row>27</xdr:row>
          <xdr:rowOff>342900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58431</xdr:colOff>
      <xdr:row>4</xdr:row>
      <xdr:rowOff>27211</xdr:rowOff>
    </xdr:from>
    <xdr:to>
      <xdr:col>15</xdr:col>
      <xdr:colOff>68037</xdr:colOff>
      <xdr:row>15</xdr:row>
      <xdr:rowOff>-1</xdr:rowOff>
    </xdr:to>
    <xdr:sp macro="" textlink="">
      <xdr:nvSpPr>
        <xdr:cNvPr id="2" name="角丸四角形 1"/>
        <xdr:cNvSpPr/>
      </xdr:nvSpPr>
      <xdr:spPr>
        <a:xfrm>
          <a:off x="15312038" y="1360711"/>
          <a:ext cx="6132820" cy="3265717"/>
        </a:xfrm>
        <a:prstGeom prst="round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800">
              <a:latin typeface="+mn-ea"/>
              <a:ea typeface="+mn-ea"/>
            </a:rPr>
            <a:t>提出漏れが多い事由について作成いたしましたので、御活用ください。</a:t>
          </a:r>
          <a:endParaRPr kumimoji="1" lang="en-US" altLang="ja-JP" sz="1800">
            <a:latin typeface="+mn-ea"/>
            <a:ea typeface="+mn-ea"/>
          </a:endParaRPr>
        </a:p>
        <a:p>
          <a:pPr algn="l"/>
          <a:r>
            <a:rPr kumimoji="1" lang="ja-JP" altLang="en-US" sz="1800">
              <a:latin typeface="+mn-ea"/>
              <a:ea typeface="+mn-ea"/>
            </a:rPr>
            <a:t>該当する終了事由が無い場合、重複する場合、補足が必要な場合等は備考欄に記入して提出してください。</a:t>
          </a:r>
          <a:endParaRPr kumimoji="1" lang="en-US" altLang="ja-JP" sz="1800">
            <a:latin typeface="+mn-ea"/>
            <a:ea typeface="+mn-ea"/>
          </a:endParaRPr>
        </a:p>
        <a:p>
          <a:pPr algn="l"/>
          <a:r>
            <a:rPr kumimoji="1" lang="ja-JP" altLang="en-US" sz="1800">
              <a:latin typeface="+mn-ea"/>
              <a:ea typeface="+mn-ea"/>
            </a:rPr>
            <a:t>（例）試用期間内の退職</a:t>
          </a:r>
          <a:endParaRPr kumimoji="1" lang="en-US" altLang="ja-JP" sz="1800">
            <a:latin typeface="+mn-ea"/>
            <a:ea typeface="+mn-ea"/>
          </a:endParaRPr>
        </a:p>
        <a:p>
          <a:pPr algn="l"/>
          <a:r>
            <a:rPr kumimoji="1" lang="ja-JP" altLang="en-US" sz="1800">
              <a:latin typeface="+mn-ea"/>
              <a:ea typeface="+mn-ea"/>
            </a:rPr>
            <a:t>　　→別途戻入が発生する場合がありますので、</a:t>
          </a:r>
          <a:endParaRPr kumimoji="1" lang="en-US" altLang="ja-JP" sz="1800">
            <a:latin typeface="+mn-ea"/>
            <a:ea typeface="+mn-ea"/>
          </a:endParaRPr>
        </a:p>
        <a:p>
          <a:pPr algn="l"/>
          <a:r>
            <a:rPr kumimoji="1" lang="ja-JP" altLang="en-US" sz="1800">
              <a:latin typeface="+mn-ea"/>
              <a:ea typeface="+mn-ea"/>
            </a:rPr>
            <a:t>　　　備考欄に記載いただき提出してください。</a:t>
          </a:r>
          <a:endParaRPr kumimoji="1" lang="en-US" altLang="ja-JP" sz="1800">
            <a:latin typeface="+mn-ea"/>
            <a:ea typeface="+mn-ea"/>
          </a:endParaRPr>
        </a:p>
        <a:p>
          <a:pPr algn="l"/>
          <a:endParaRPr kumimoji="1" lang="en-US" altLang="ja-JP" sz="2400">
            <a:latin typeface="+mn-ea"/>
            <a:ea typeface="+mn-ea"/>
          </a:endParaRPr>
        </a:p>
        <a:p>
          <a:pPr algn="l"/>
          <a:endParaRPr kumimoji="1" lang="en-US" altLang="ja-JP" sz="2400">
            <a:latin typeface="+mn-ea"/>
            <a:ea typeface="+mn-ea"/>
          </a:endParaRPr>
        </a:p>
        <a:p>
          <a:pPr algn="l"/>
          <a:endParaRPr kumimoji="1" lang="ja-JP" altLang="en-US" sz="2400">
            <a:latin typeface="+mn-ea"/>
            <a:ea typeface="+mn-ea"/>
          </a:endParaRPr>
        </a:p>
      </xdr:txBody>
    </xdr:sp>
    <xdr:clientData/>
  </xdr:twoCellAnchor>
  <xdr:twoCellAnchor>
    <xdr:from>
      <xdr:col>0</xdr:col>
      <xdr:colOff>47625</xdr:colOff>
      <xdr:row>4</xdr:row>
      <xdr:rowOff>78442</xdr:rowOff>
    </xdr:from>
    <xdr:to>
      <xdr:col>5</xdr:col>
      <xdr:colOff>616324</xdr:colOff>
      <xdr:row>14</xdr:row>
      <xdr:rowOff>180976</xdr:rowOff>
    </xdr:to>
    <xdr:sp macro="" textlink="">
      <xdr:nvSpPr>
        <xdr:cNvPr id="3" name="正方形/長方形 2"/>
        <xdr:cNvSpPr/>
      </xdr:nvSpPr>
      <xdr:spPr>
        <a:xfrm>
          <a:off x="47625" y="1421467"/>
          <a:ext cx="15094324" cy="315053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a:latin typeface="+mn-ea"/>
              <a:ea typeface="+mn-ea"/>
            </a:rPr>
            <a:t>●通常の提出書類</a:t>
          </a:r>
          <a:endParaRPr kumimoji="1" lang="en-US" altLang="ja-JP" sz="1600">
            <a:latin typeface="+mn-ea"/>
            <a:ea typeface="+mn-ea"/>
          </a:endParaRPr>
        </a:p>
        <a:p>
          <a:pPr algn="l"/>
          <a:r>
            <a:rPr kumimoji="1" lang="ja-JP" altLang="en-US" sz="1600">
              <a:latin typeface="+mn-ea"/>
              <a:ea typeface="+mn-ea"/>
            </a:rPr>
            <a:t>・新規の場合</a:t>
          </a:r>
          <a:endParaRPr kumimoji="1" lang="en-US" altLang="ja-JP" sz="1600">
            <a:latin typeface="+mn-ea"/>
            <a:ea typeface="+mn-ea"/>
          </a:endParaRPr>
        </a:p>
        <a:p>
          <a:pPr algn="l"/>
          <a:r>
            <a:rPr kumimoji="1" lang="ja-JP" altLang="en-US" sz="1600">
              <a:latin typeface="+mn-ea"/>
              <a:ea typeface="+mn-ea"/>
            </a:rPr>
            <a:t>　賃貸借契約書の写し・雇用契約書・住民票・資格士証・法人が家賃等を振り込んだことを証する書類の写し・給与明細等の写し</a:t>
          </a:r>
          <a:endParaRPr kumimoji="1" lang="en-US" altLang="ja-JP" sz="1600">
            <a:latin typeface="+mn-ea"/>
            <a:ea typeface="+mn-ea"/>
          </a:endParaRPr>
        </a:p>
        <a:p>
          <a:pPr algn="l"/>
          <a:r>
            <a:rPr kumimoji="1" lang="ja-JP" altLang="en-US" sz="1600">
              <a:latin typeface="+mn-ea"/>
              <a:ea typeface="+mn-ea"/>
            </a:rPr>
            <a:t>・継続の場合（第</a:t>
          </a:r>
          <a:r>
            <a:rPr kumimoji="1" lang="en-US" altLang="ja-JP" sz="1600">
              <a:latin typeface="+mn-ea"/>
              <a:ea typeface="+mn-ea"/>
            </a:rPr>
            <a:t>2</a:t>
          </a:r>
          <a:r>
            <a:rPr kumimoji="1" lang="ja-JP" altLang="en-US" sz="1600">
              <a:latin typeface="+mn-ea"/>
              <a:ea typeface="+mn-ea"/>
            </a:rPr>
            <a:t>四半期以降の取り扱い）</a:t>
          </a:r>
          <a:endParaRPr kumimoji="1" lang="en-US" altLang="ja-JP" sz="1600">
            <a:latin typeface="+mn-ea"/>
            <a:ea typeface="+mn-ea"/>
          </a:endParaRPr>
        </a:p>
        <a:p>
          <a:pPr algn="l"/>
          <a:r>
            <a:rPr kumimoji="1" lang="ja-JP" altLang="en-US" sz="1600">
              <a:latin typeface="+mn-ea"/>
              <a:ea typeface="+mn-ea"/>
            </a:rPr>
            <a:t>　法人が家賃等を振り込んだことを証する書類の写し・給与明細等の写し</a:t>
          </a:r>
          <a:endParaRPr kumimoji="1" lang="en-US" altLang="ja-JP" sz="1600">
            <a:latin typeface="+mn-ea"/>
            <a:ea typeface="+mn-ea"/>
          </a:endParaRPr>
        </a:p>
        <a:p>
          <a:pPr algn="l"/>
          <a:r>
            <a:rPr kumimoji="1" lang="ja-JP"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補助対象期間終了に伴う提出書類　　</a:t>
          </a:r>
          <a:r>
            <a:rPr kumimoji="1" lang="en-US" altLang="ja-JP" sz="1600">
              <a:solidFill>
                <a:schemeClr val="lt1"/>
              </a:solidFill>
              <a:effectLst/>
              <a:latin typeface="游ゴシック" panose="020B0400000000000000" pitchFamily="50" charset="-128"/>
              <a:ea typeface="游ゴシック" panose="020B0400000000000000" pitchFamily="50" charset="-128"/>
              <a:cs typeface="+mn-cs"/>
            </a:rPr>
            <a:t>※</a:t>
          </a:r>
          <a:r>
            <a:rPr kumimoji="1" lang="ja-JP" altLang="en-US" sz="1600">
              <a:solidFill>
                <a:schemeClr val="lt1"/>
              </a:solidFill>
              <a:effectLst/>
              <a:latin typeface="+mn-lt"/>
              <a:ea typeface="+mn-ea"/>
              <a:cs typeface="+mn-cs"/>
            </a:rPr>
            <a:t>補助対象期間終了まで要件を満たしていたことを確認します。</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事由により提出書類が異なります。補助対象期間が終了となる場合、住民票の提出が必要になりますので、御注意ください。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通常の提出書類に加えて、次の表に記載の書類を確認いただき、御提出ください。</a:t>
          </a:r>
          <a:endParaRPr kumimoji="1" lang="en-US" altLang="ja-JP" sz="16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lt1"/>
              </a:solidFill>
              <a:effectLst/>
              <a:latin typeface="+mn-lt"/>
              <a:ea typeface="+mn-ea"/>
              <a:cs typeface="+mn-cs"/>
            </a:rPr>
            <a:t>　</a:t>
          </a:r>
          <a:endParaRPr lang="ja-JP" altLang="ja-JP" sz="2800">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5</xdr:row>
          <xdr:rowOff>152400</xdr:rowOff>
        </xdr:from>
        <xdr:to>
          <xdr:col>4</xdr:col>
          <xdr:colOff>114300</xdr:colOff>
          <xdr:row>7</xdr:row>
          <xdr:rowOff>190500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152400</xdr:rowOff>
        </xdr:from>
        <xdr:to>
          <xdr:col>4</xdr:col>
          <xdr:colOff>114300</xdr:colOff>
          <xdr:row>10</xdr:row>
          <xdr:rowOff>190500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276225</xdr:rowOff>
        </xdr:from>
        <xdr:to>
          <xdr:col>4</xdr:col>
          <xdr:colOff>114300</xdr:colOff>
          <xdr:row>18</xdr:row>
          <xdr:rowOff>38100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4</xdr:col>
          <xdr:colOff>114300</xdr:colOff>
          <xdr:row>21</xdr:row>
          <xdr:rowOff>38100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152400</xdr:rowOff>
        </xdr:from>
        <xdr:to>
          <xdr:col>4</xdr:col>
          <xdr:colOff>114300</xdr:colOff>
          <xdr:row>23</xdr:row>
          <xdr:rowOff>190500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152400</xdr:rowOff>
        </xdr:from>
        <xdr:to>
          <xdr:col>4</xdr:col>
          <xdr:colOff>114300</xdr:colOff>
          <xdr:row>28</xdr:row>
          <xdr:rowOff>190500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4</xdr:col>
          <xdr:colOff>114300</xdr:colOff>
          <xdr:row>33</xdr:row>
          <xdr:rowOff>38100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276225</xdr:rowOff>
        </xdr:from>
        <xdr:to>
          <xdr:col>4</xdr:col>
          <xdr:colOff>114300</xdr:colOff>
          <xdr:row>26</xdr:row>
          <xdr:rowOff>38100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0</xdr:rowOff>
        </xdr:from>
        <xdr:to>
          <xdr:col>4</xdr:col>
          <xdr:colOff>123825</xdr:colOff>
          <xdr:row>31</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0</xdr:rowOff>
        </xdr:from>
        <xdr:to>
          <xdr:col>4</xdr:col>
          <xdr:colOff>114300</xdr:colOff>
          <xdr:row>21</xdr:row>
          <xdr:rowOff>38100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19050</xdr:rowOff>
        </xdr:from>
        <xdr:to>
          <xdr:col>7</xdr:col>
          <xdr:colOff>104775</xdr:colOff>
          <xdr:row>50</xdr:row>
          <xdr:rowOff>76200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49</xdr:row>
          <xdr:rowOff>19050</xdr:rowOff>
        </xdr:from>
        <xdr:to>
          <xdr:col>11</xdr:col>
          <xdr:colOff>257175</xdr:colOff>
          <xdr:row>50</xdr:row>
          <xdr:rowOff>76200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47</xdr:row>
          <xdr:rowOff>28575</xdr:rowOff>
        </xdr:from>
        <xdr:to>
          <xdr:col>29</xdr:col>
          <xdr:colOff>114300</xdr:colOff>
          <xdr:row>48</xdr:row>
          <xdr:rowOff>85725</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47</xdr:row>
          <xdr:rowOff>28575</xdr:rowOff>
        </xdr:from>
        <xdr:to>
          <xdr:col>37</xdr:col>
          <xdr:colOff>57150</xdr:colOff>
          <xdr:row>48</xdr:row>
          <xdr:rowOff>85725</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235323</xdr:colOff>
      <xdr:row>5</xdr:row>
      <xdr:rowOff>224117</xdr:rowOff>
    </xdr:from>
    <xdr:to>
      <xdr:col>51</xdr:col>
      <xdr:colOff>425823</xdr:colOff>
      <xdr:row>17</xdr:row>
      <xdr:rowOff>56029</xdr:rowOff>
    </xdr:to>
    <xdr:sp macro="" textlink="">
      <xdr:nvSpPr>
        <xdr:cNvPr id="48" name="角丸四角形 47"/>
        <xdr:cNvSpPr/>
      </xdr:nvSpPr>
      <xdr:spPr>
        <a:xfrm>
          <a:off x="9020735" y="1546411"/>
          <a:ext cx="7743264" cy="3619500"/>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期日までに提出書類をすべて揃えることができない場合、申請を取り下げていただくことがございます。</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申請書類を提出する際には、必ず事前に本チェックリストを御確認いただき、添付の漏れ等がないようにしてください。</a:t>
          </a:r>
        </a:p>
      </xdr:txBody>
    </xdr:sp>
    <xdr:clientData/>
  </xdr:twoCellAnchor>
  <xdr:twoCellAnchor>
    <xdr:from>
      <xdr:col>42</xdr:col>
      <xdr:colOff>358587</xdr:colOff>
      <xdr:row>31</xdr:row>
      <xdr:rowOff>0</xdr:rowOff>
    </xdr:from>
    <xdr:to>
      <xdr:col>51</xdr:col>
      <xdr:colOff>78439</xdr:colOff>
      <xdr:row>42</xdr:row>
      <xdr:rowOff>235324</xdr:rowOff>
    </xdr:to>
    <xdr:sp macro="" textlink="">
      <xdr:nvSpPr>
        <xdr:cNvPr id="49" name="角丸四角形 48"/>
        <xdr:cNvSpPr/>
      </xdr:nvSpPr>
      <xdr:spPr>
        <a:xfrm>
          <a:off x="8751793" y="9412942"/>
          <a:ext cx="4213411" cy="2868706"/>
        </a:xfrm>
        <a:prstGeom prst="roundRect">
          <a:avLst/>
        </a:prstGeom>
        <a:solidFill>
          <a:srgbClr val="FFFFB9"/>
        </a:solidFill>
        <a:ln>
          <a:solidFill>
            <a:srgbClr val="FF0000"/>
          </a:solidFill>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l"/>
          <a:r>
            <a:rPr kumimoji="1" lang="ja-JP" altLang="en-US" sz="1600" b="1">
              <a:solidFill>
                <a:srgbClr val="FF0000"/>
              </a:solidFill>
              <a:latin typeface="+mj-ea"/>
              <a:ea typeface="+mj-ea"/>
            </a:rPr>
            <a:t>不足資料（給与明細等どうしても期日までに提出が難しい資料）がある場合には「資料名称」と「提出期日（予定日）」を記入してください。</a:t>
          </a:r>
          <a:endParaRPr kumimoji="1" lang="en-US" altLang="ja-JP" sz="1600" b="1">
            <a:solidFill>
              <a:srgbClr val="FF0000"/>
            </a:solidFill>
            <a:latin typeface="+mj-ea"/>
            <a:ea typeface="+mj-ea"/>
          </a:endParaRPr>
        </a:p>
        <a:p>
          <a:pPr algn="l"/>
          <a:r>
            <a:rPr kumimoji="1" lang="ja-JP" altLang="en-US" sz="1600" b="1">
              <a:solidFill>
                <a:srgbClr val="FF0000"/>
              </a:solidFill>
              <a:latin typeface="+mj-ea"/>
              <a:ea typeface="+mj-ea"/>
            </a:rPr>
            <a:t>（ご担当者様に内容確認や督促の連絡をする場合がございます。）</a:t>
          </a: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11</xdr:row>
          <xdr:rowOff>152400</xdr:rowOff>
        </xdr:from>
        <xdr:to>
          <xdr:col>4</xdr:col>
          <xdr:colOff>114300</xdr:colOff>
          <xdr:row>13</xdr:row>
          <xdr:rowOff>190500</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2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60"/>
  <sheetViews>
    <sheetView tabSelected="1" view="pageBreakPreview" zoomScale="25" zoomScaleNormal="80" zoomScaleSheetLayoutView="25" workbookViewId="0">
      <selection activeCell="C3" sqref="C3:H3"/>
    </sheetView>
  </sheetViews>
  <sheetFormatPr defaultRowHeight="13.5"/>
  <cols>
    <col min="1" max="1" width="6.125" style="105" customWidth="1"/>
    <col min="2" max="2" width="22.5" style="102" bestFit="1" customWidth="1"/>
    <col min="3" max="3" width="21" style="102" customWidth="1"/>
    <col min="4" max="4" width="7.625" style="102" bestFit="1" customWidth="1"/>
    <col min="5" max="5" width="21" style="100" customWidth="1"/>
    <col min="6" max="6" width="3.125" style="100" customWidth="1"/>
    <col min="7" max="7" width="10.625" style="100" customWidth="1"/>
    <col min="8" max="8" width="20.25" style="100" customWidth="1"/>
    <col min="9" max="9" width="8.875" style="100" customWidth="1"/>
    <col min="10" max="10" width="4" style="104" customWidth="1"/>
    <col min="11" max="11" width="11.375" style="104" customWidth="1"/>
    <col min="12" max="12" width="11.5" style="104" customWidth="1"/>
    <col min="13" max="13" width="16.125" style="104" bestFit="1" customWidth="1"/>
    <col min="14" max="14" width="28.875" style="104" customWidth="1"/>
    <col min="15" max="15" width="36.5" style="102" customWidth="1"/>
    <col min="16" max="17" width="11.875" style="100" customWidth="1"/>
    <col min="18" max="18" width="11.875" style="103" customWidth="1"/>
    <col min="19" max="19" width="21.625" style="103" customWidth="1"/>
    <col min="20" max="20" width="10.625" style="103" customWidth="1"/>
    <col min="21" max="22" width="21" style="103" bestFit="1" customWidth="1"/>
    <col min="23" max="23" width="14.5" style="103" customWidth="1"/>
    <col min="24" max="24" width="33" style="102" customWidth="1"/>
    <col min="25" max="25" width="31.875" style="102" bestFit="1" customWidth="1"/>
    <col min="26" max="26" width="18.5" style="102" customWidth="1"/>
    <col min="27" max="27" width="18.5" style="102" hidden="1" customWidth="1"/>
    <col min="28" max="28" width="5.375" style="104" hidden="1" customWidth="1"/>
    <col min="29" max="31" width="8.25" style="104" hidden="1" customWidth="1"/>
    <col min="32" max="33" width="9" style="104" hidden="1" customWidth="1"/>
    <col min="34" max="34" width="0" style="104" hidden="1" customWidth="1"/>
    <col min="35" max="16384" width="9" style="104"/>
  </cols>
  <sheetData>
    <row r="1" spans="1:33" ht="18.75">
      <c r="A1" s="264" t="s">
        <v>250</v>
      </c>
      <c r="B1" s="265"/>
      <c r="C1" s="137"/>
      <c r="D1" s="137"/>
      <c r="J1" s="145" t="str">
        <f>VLOOKUP(A1,AA12:AB13,2,FALSE)</f>
        <v>補助対象保育士実績報告内訳書</v>
      </c>
      <c r="K1" s="101"/>
      <c r="L1" s="101"/>
      <c r="M1" s="101"/>
      <c r="N1" s="101"/>
    </row>
    <row r="2" spans="1:33">
      <c r="B2" s="104"/>
      <c r="C2" s="104"/>
      <c r="D2" s="104"/>
    </row>
    <row r="3" spans="1:33" ht="24" customHeight="1">
      <c r="B3" s="146" t="s">
        <v>18</v>
      </c>
      <c r="C3" s="266" t="s">
        <v>175</v>
      </c>
      <c r="D3" s="266"/>
      <c r="E3" s="266"/>
      <c r="F3" s="266"/>
      <c r="G3" s="266"/>
      <c r="H3" s="266"/>
      <c r="I3" s="131"/>
      <c r="J3" s="131"/>
      <c r="K3" s="132"/>
      <c r="L3" s="136"/>
      <c r="M3" s="106"/>
      <c r="N3" s="100"/>
      <c r="O3" s="100"/>
      <c r="P3" s="103"/>
      <c r="Q3" s="103"/>
      <c r="V3" s="102"/>
      <c r="W3" s="102"/>
      <c r="Z3" s="104"/>
      <c r="AA3" s="104"/>
    </row>
    <row r="4" spans="1:33" ht="24" customHeight="1">
      <c r="B4" s="146" t="s">
        <v>20</v>
      </c>
      <c r="C4" s="266" t="s">
        <v>170</v>
      </c>
      <c r="D4" s="266"/>
      <c r="E4" s="266"/>
      <c r="F4" s="266"/>
      <c r="G4" s="266"/>
      <c r="H4" s="266"/>
      <c r="I4" s="131"/>
      <c r="J4" s="131"/>
      <c r="K4" s="132"/>
      <c r="L4" s="136"/>
      <c r="M4" s="107"/>
      <c r="N4" s="100"/>
      <c r="O4" s="100"/>
      <c r="P4" s="103"/>
      <c r="Q4" s="103"/>
      <c r="V4" s="102"/>
      <c r="W4" s="102"/>
      <c r="Y4" s="144"/>
      <c r="Z4" s="104"/>
      <c r="AA4" s="104"/>
    </row>
    <row r="5" spans="1:33" ht="18.75">
      <c r="U5" s="308"/>
      <c r="V5" s="308"/>
      <c r="AA5" s="144"/>
    </row>
    <row r="6" spans="1:33" ht="25.5" customHeight="1">
      <c r="A6" s="243" t="s">
        <v>105</v>
      </c>
      <c r="B6" s="207" t="s">
        <v>3</v>
      </c>
      <c r="C6" s="297" t="s">
        <v>203</v>
      </c>
      <c r="D6" s="298"/>
      <c r="E6" s="298"/>
      <c r="F6" s="280" t="s">
        <v>212</v>
      </c>
      <c r="G6" s="281"/>
      <c r="H6" s="286" t="s">
        <v>93</v>
      </c>
      <c r="I6" s="287"/>
      <c r="J6" s="288"/>
      <c r="K6" s="276" t="s">
        <v>25</v>
      </c>
      <c r="L6" s="276"/>
      <c r="M6" s="207" t="s">
        <v>94</v>
      </c>
      <c r="N6" s="207" t="s">
        <v>211</v>
      </c>
      <c r="O6" s="277" t="s">
        <v>249</v>
      </c>
      <c r="P6" s="278"/>
      <c r="Q6" s="278"/>
      <c r="R6" s="278"/>
      <c r="S6" s="279"/>
      <c r="T6" s="155"/>
      <c r="U6" s="220" t="s">
        <v>225</v>
      </c>
      <c r="V6" s="221"/>
      <c r="W6" s="222"/>
      <c r="X6" s="203" t="s">
        <v>189</v>
      </c>
      <c r="Y6" s="204"/>
      <c r="Z6" s="154"/>
      <c r="AA6" s="140"/>
      <c r="AF6" s="1"/>
    </row>
    <row r="7" spans="1:33" ht="33" customHeight="1">
      <c r="A7" s="244"/>
      <c r="B7" s="214"/>
      <c r="C7" s="299" t="s">
        <v>224</v>
      </c>
      <c r="D7" s="220" t="s">
        <v>220</v>
      </c>
      <c r="E7" s="222"/>
      <c r="F7" s="282"/>
      <c r="G7" s="283"/>
      <c r="H7" s="289"/>
      <c r="I7" s="290"/>
      <c r="J7" s="291"/>
      <c r="K7" s="207" t="s">
        <v>33</v>
      </c>
      <c r="L7" s="209" t="s">
        <v>34</v>
      </c>
      <c r="M7" s="214"/>
      <c r="N7" s="214"/>
      <c r="O7" s="215" t="s">
        <v>196</v>
      </c>
      <c r="P7" s="295" t="str">
        <f>IFERROR(VLOOKUP($O$6,$AA$7:$AD$11,2,FALSE),"")</f>
        <v>　月</v>
      </c>
      <c r="Q7" s="295" t="str">
        <f>IFERROR(VLOOKUP($O$6,$AA$7:$AD$11,3,FALSE),"")</f>
        <v>　月</v>
      </c>
      <c r="R7" s="295" t="str">
        <f>IFERROR(VLOOKUP($O$6,$AA$7:$AD$11,4,FALSE),"")</f>
        <v>　月</v>
      </c>
      <c r="S7" s="215" t="s">
        <v>223</v>
      </c>
      <c r="T7" s="155"/>
      <c r="U7" s="201" t="s">
        <v>226</v>
      </c>
      <c r="V7" s="201" t="s">
        <v>227</v>
      </c>
      <c r="W7" s="223" t="s">
        <v>228</v>
      </c>
      <c r="X7" s="201" t="s">
        <v>191</v>
      </c>
      <c r="Y7" s="205" t="s">
        <v>190</v>
      </c>
      <c r="Z7" s="144"/>
      <c r="AA7" s="143" t="s">
        <v>192</v>
      </c>
      <c r="AB7" s="189" t="s">
        <v>243</v>
      </c>
      <c r="AC7" s="189" t="s">
        <v>244</v>
      </c>
      <c r="AD7" s="189" t="s">
        <v>32</v>
      </c>
      <c r="AF7" s="1"/>
    </row>
    <row r="8" spans="1:33" ht="81.75" customHeight="1">
      <c r="A8" s="245"/>
      <c r="B8" s="208"/>
      <c r="C8" s="216"/>
      <c r="D8" s="180" t="s">
        <v>219</v>
      </c>
      <c r="E8" s="181" t="s">
        <v>34</v>
      </c>
      <c r="F8" s="284"/>
      <c r="G8" s="285"/>
      <c r="H8" s="292"/>
      <c r="I8" s="293"/>
      <c r="J8" s="294"/>
      <c r="K8" s="208"/>
      <c r="L8" s="210"/>
      <c r="M8" s="208"/>
      <c r="N8" s="208"/>
      <c r="O8" s="216"/>
      <c r="P8" s="296"/>
      <c r="Q8" s="296"/>
      <c r="R8" s="296"/>
      <c r="S8" s="216"/>
      <c r="T8" s="155"/>
      <c r="U8" s="202"/>
      <c r="V8" s="202"/>
      <c r="W8" s="224"/>
      <c r="X8" s="202"/>
      <c r="Y8" s="206"/>
      <c r="Z8" s="144"/>
      <c r="AA8" s="143" t="s">
        <v>193</v>
      </c>
      <c r="AB8" s="189" t="s">
        <v>239</v>
      </c>
      <c r="AC8" s="189" t="s">
        <v>37</v>
      </c>
      <c r="AD8" s="189" t="s">
        <v>38</v>
      </c>
      <c r="AF8" s="1"/>
      <c r="AG8" s="104" t="s">
        <v>97</v>
      </c>
    </row>
    <row r="9" spans="1:33" ht="30" customHeight="1">
      <c r="A9" s="243">
        <v>1</v>
      </c>
      <c r="B9" s="246"/>
      <c r="C9" s="211"/>
      <c r="D9" s="211"/>
      <c r="E9" s="211"/>
      <c r="F9" s="249"/>
      <c r="G9" s="250"/>
      <c r="H9" s="267"/>
      <c r="I9" s="268"/>
      <c r="J9" s="269"/>
      <c r="K9" s="211"/>
      <c r="L9" s="211"/>
      <c r="M9" s="238"/>
      <c r="N9" s="225"/>
      <c r="O9" s="147" t="s">
        <v>221</v>
      </c>
      <c r="P9" s="177"/>
      <c r="Q9" s="177"/>
      <c r="R9" s="177"/>
      <c r="S9" s="217" t="str">
        <f>IF($B9="","",SUM(P11:R11))</f>
        <v/>
      </c>
      <c r="T9" s="152"/>
      <c r="U9" s="211"/>
      <c r="V9" s="211"/>
      <c r="W9" s="211"/>
      <c r="X9" s="156" t="s">
        <v>204</v>
      </c>
      <c r="Y9" s="193"/>
      <c r="Z9" s="141"/>
      <c r="AA9" s="143" t="s">
        <v>194</v>
      </c>
      <c r="AB9" s="189" t="s">
        <v>240</v>
      </c>
      <c r="AC9" s="189" t="s">
        <v>41</v>
      </c>
      <c r="AD9" s="189" t="s">
        <v>42</v>
      </c>
      <c r="AF9" s="1"/>
      <c r="AG9" s="104" t="s">
        <v>98</v>
      </c>
    </row>
    <row r="10" spans="1:33" ht="30" customHeight="1">
      <c r="A10" s="244"/>
      <c r="B10" s="247"/>
      <c r="C10" s="212"/>
      <c r="D10" s="212"/>
      <c r="E10" s="212"/>
      <c r="F10" s="251"/>
      <c r="G10" s="252"/>
      <c r="H10" s="270"/>
      <c r="I10" s="271"/>
      <c r="J10" s="272"/>
      <c r="K10" s="212"/>
      <c r="L10" s="212"/>
      <c r="M10" s="239"/>
      <c r="N10" s="226"/>
      <c r="O10" s="147" t="s">
        <v>222</v>
      </c>
      <c r="P10" s="177"/>
      <c r="Q10" s="177"/>
      <c r="R10" s="177"/>
      <c r="S10" s="218"/>
      <c r="T10" s="152"/>
      <c r="U10" s="212"/>
      <c r="V10" s="212"/>
      <c r="W10" s="212"/>
      <c r="X10" s="156" t="s">
        <v>205</v>
      </c>
      <c r="Y10" s="193"/>
      <c r="Z10" s="141"/>
      <c r="AA10" s="143" t="s">
        <v>195</v>
      </c>
      <c r="AB10" s="189" t="s">
        <v>241</v>
      </c>
      <c r="AC10" s="189" t="s">
        <v>45</v>
      </c>
      <c r="AD10" s="189" t="s">
        <v>46</v>
      </c>
      <c r="AF10" s="1"/>
      <c r="AG10" s="104" t="s">
        <v>99</v>
      </c>
    </row>
    <row r="11" spans="1:33" ht="30" customHeight="1">
      <c r="A11" s="245"/>
      <c r="B11" s="248"/>
      <c r="C11" s="213"/>
      <c r="D11" s="213"/>
      <c r="E11" s="213"/>
      <c r="F11" s="253"/>
      <c r="G11" s="254"/>
      <c r="H11" s="273"/>
      <c r="I11" s="274"/>
      <c r="J11" s="275"/>
      <c r="K11" s="213"/>
      <c r="L11" s="213"/>
      <c r="M11" s="240"/>
      <c r="N11" s="227"/>
      <c r="O11" s="147" t="s">
        <v>236</v>
      </c>
      <c r="P11" s="178" t="str">
        <f>IF($B9="","",IF(OR(IFERROR(VLOOKUP($A9,$K$56:$M$59,3,FALSE),"")="",IFERROR(VLOOKUP($A9,$K$56:$M$59,2,FALSE),"")&lt;&gt;P$7),ROUNDDOWN(IF((P9-P10)&gt;=20000,20000,P9-P10)*1/2,-2),VLOOKUP($A9,$K$56:$M$59,3,FALSE)))</f>
        <v/>
      </c>
      <c r="Q11" s="178" t="str">
        <f t="shared" ref="Q11:R11" si="0">IF($B9="","",IF(OR(IFERROR(VLOOKUP($A9,$K$56:$M$59,3,FALSE),"")="",IFERROR(VLOOKUP($A9,$K$56:$M$59,2,FALSE),"")&lt;&gt;Q$7),ROUNDDOWN(IF((Q9-Q10)&gt;=20000,20000,Q9-Q10)*1/2,-2),VLOOKUP($A9,$K$56:$M$59,3,FALSE)))</f>
        <v/>
      </c>
      <c r="R11" s="178" t="str">
        <f t="shared" si="0"/>
        <v/>
      </c>
      <c r="S11" s="219"/>
      <c r="T11" s="152"/>
      <c r="U11" s="213"/>
      <c r="V11" s="213"/>
      <c r="W11" s="213"/>
      <c r="X11" s="156" t="s">
        <v>206</v>
      </c>
      <c r="Y11" s="193"/>
      <c r="Z11" s="191"/>
      <c r="AA11" s="200" t="s">
        <v>246</v>
      </c>
      <c r="AB11" s="189" t="s">
        <v>247</v>
      </c>
      <c r="AC11" s="189" t="s">
        <v>247</v>
      </c>
      <c r="AD11" s="189" t="s">
        <v>247</v>
      </c>
      <c r="AF11" s="1"/>
      <c r="AG11" s="104" t="s">
        <v>209</v>
      </c>
    </row>
    <row r="12" spans="1:33" ht="30" customHeight="1">
      <c r="A12" s="243">
        <v>2</v>
      </c>
      <c r="B12" s="246"/>
      <c r="C12" s="211"/>
      <c r="D12" s="211"/>
      <c r="E12" s="211"/>
      <c r="F12" s="249"/>
      <c r="G12" s="250"/>
      <c r="H12" s="255"/>
      <c r="I12" s="256"/>
      <c r="J12" s="257"/>
      <c r="K12" s="211"/>
      <c r="L12" s="211"/>
      <c r="M12" s="238"/>
      <c r="N12" s="225"/>
      <c r="O12" s="151" t="s">
        <v>221</v>
      </c>
      <c r="P12" s="177"/>
      <c r="Q12" s="177"/>
      <c r="R12" s="177"/>
      <c r="S12" s="217" t="str">
        <f t="shared" ref="S12" si="1">IF($B12="","",SUM(P14:R14))</f>
        <v/>
      </c>
      <c r="T12" s="152"/>
      <c r="U12" s="211"/>
      <c r="V12" s="211"/>
      <c r="W12" s="211"/>
      <c r="X12" s="156" t="s">
        <v>204</v>
      </c>
      <c r="Y12" s="193"/>
      <c r="Z12" s="141"/>
      <c r="AA12" s="104" t="s">
        <v>248</v>
      </c>
      <c r="AB12" s="104" t="s">
        <v>181</v>
      </c>
      <c r="AF12" s="1"/>
      <c r="AG12" s="104" t="s">
        <v>210</v>
      </c>
    </row>
    <row r="13" spans="1:33" ht="30" customHeight="1">
      <c r="A13" s="244"/>
      <c r="B13" s="247"/>
      <c r="C13" s="212"/>
      <c r="D13" s="212"/>
      <c r="E13" s="212"/>
      <c r="F13" s="251"/>
      <c r="G13" s="252"/>
      <c r="H13" s="258"/>
      <c r="I13" s="259"/>
      <c r="J13" s="260"/>
      <c r="K13" s="212"/>
      <c r="L13" s="212"/>
      <c r="M13" s="239"/>
      <c r="N13" s="226"/>
      <c r="O13" s="151" t="s">
        <v>222</v>
      </c>
      <c r="P13" s="177"/>
      <c r="Q13" s="177"/>
      <c r="R13" s="177"/>
      <c r="S13" s="218"/>
      <c r="T13" s="152"/>
      <c r="U13" s="212"/>
      <c r="V13" s="212"/>
      <c r="W13" s="212"/>
      <c r="X13" s="156" t="s">
        <v>205</v>
      </c>
      <c r="Y13" s="193"/>
      <c r="Z13" s="141"/>
      <c r="AA13" s="104" t="s">
        <v>245</v>
      </c>
      <c r="AB13" s="104" t="s">
        <v>182</v>
      </c>
      <c r="AF13" s="1"/>
    </row>
    <row r="14" spans="1:33" ht="30" customHeight="1">
      <c r="A14" s="245"/>
      <c r="B14" s="248"/>
      <c r="C14" s="213"/>
      <c r="D14" s="213"/>
      <c r="E14" s="213"/>
      <c r="F14" s="253"/>
      <c r="G14" s="254"/>
      <c r="H14" s="261"/>
      <c r="I14" s="262"/>
      <c r="J14" s="263"/>
      <c r="K14" s="213"/>
      <c r="L14" s="213"/>
      <c r="M14" s="240"/>
      <c r="N14" s="227"/>
      <c r="O14" s="151" t="s">
        <v>236</v>
      </c>
      <c r="P14" s="178" t="str">
        <f>IF($B12="","",IF(OR(IFERROR(VLOOKUP($A12,$K$56:$M$59,3,FALSE),"")="",IFERROR(VLOOKUP($A12,$K$56:$M$59,2,FALSE),"")&lt;&gt;P$7),ROUNDDOWN(IF((P12-P13)&gt;=20000,20000,P12-P13)*1/2,-2),VLOOKUP($A12,$K$56:$M$59,3,FALSE)))</f>
        <v/>
      </c>
      <c r="Q14" s="178" t="str">
        <f>IF($B12="","",IF(OR(IFERROR(VLOOKUP($A12,$K$56:$M$59,3,FALSE),"")="",IFERROR(VLOOKUP($A12,$K$56:$M$59,2,FALSE),"")&lt;&gt;Q$7),ROUNDDOWN(IF((Q12-Q13)&gt;=20000,20000,Q12-Q13)*1/2,-2),VLOOKUP($A12,$K$56:$M$59,3,FALSE)))</f>
        <v/>
      </c>
      <c r="R14" s="178" t="str">
        <f>IF($B12="","",IF(OR(IFERROR(VLOOKUP($A12,$K$56:$M$59,3,FALSE),"")="",IFERROR(VLOOKUP($A12,$K$56:$M$59,2,FALSE),"")&lt;&gt;R$7),ROUNDDOWN(IF((R12-R13)&gt;=20000,20000,R12-R13)*1/2,-2),VLOOKUP($A12,$K$56:$M$59,3,FALSE)))</f>
        <v/>
      </c>
      <c r="S14" s="219"/>
      <c r="T14" s="152"/>
      <c r="U14" s="213"/>
      <c r="V14" s="213"/>
      <c r="W14" s="213"/>
      <c r="X14" s="156" t="s">
        <v>206</v>
      </c>
      <c r="Y14" s="193"/>
      <c r="Z14" s="141"/>
      <c r="AA14" s="104"/>
      <c r="AF14" s="1"/>
    </row>
    <row r="15" spans="1:33" ht="30" customHeight="1">
      <c r="A15" s="243">
        <v>3</v>
      </c>
      <c r="B15" s="246"/>
      <c r="C15" s="211"/>
      <c r="D15" s="211"/>
      <c r="E15" s="211"/>
      <c r="F15" s="249"/>
      <c r="G15" s="250"/>
      <c r="H15" s="255"/>
      <c r="I15" s="256"/>
      <c r="J15" s="257"/>
      <c r="K15" s="211"/>
      <c r="L15" s="211"/>
      <c r="M15" s="238"/>
      <c r="N15" s="225"/>
      <c r="O15" s="151" t="s">
        <v>221</v>
      </c>
      <c r="P15" s="177"/>
      <c r="Q15" s="177"/>
      <c r="R15" s="177"/>
      <c r="S15" s="217" t="str">
        <f t="shared" ref="S15" si="2">IF($B15="","",SUM(P17:R17))</f>
        <v/>
      </c>
      <c r="T15" s="152"/>
      <c r="U15" s="211"/>
      <c r="V15" s="211"/>
      <c r="W15" s="211"/>
      <c r="X15" s="156" t="s">
        <v>204</v>
      </c>
      <c r="Y15" s="176"/>
      <c r="Z15" s="141"/>
      <c r="AA15" s="104"/>
      <c r="AB15" s="1"/>
      <c r="AC15" s="1"/>
      <c r="AD15" s="1"/>
      <c r="AF15" s="1"/>
    </row>
    <row r="16" spans="1:33" ht="30" customHeight="1">
      <c r="A16" s="244"/>
      <c r="B16" s="247"/>
      <c r="C16" s="212"/>
      <c r="D16" s="212"/>
      <c r="E16" s="212"/>
      <c r="F16" s="251"/>
      <c r="G16" s="252"/>
      <c r="H16" s="258"/>
      <c r="I16" s="259"/>
      <c r="J16" s="260"/>
      <c r="K16" s="212"/>
      <c r="L16" s="212"/>
      <c r="M16" s="239"/>
      <c r="N16" s="226"/>
      <c r="O16" s="151" t="s">
        <v>222</v>
      </c>
      <c r="P16" s="177"/>
      <c r="Q16" s="177"/>
      <c r="R16" s="177"/>
      <c r="S16" s="218"/>
      <c r="T16" s="152"/>
      <c r="U16" s="212"/>
      <c r="V16" s="212"/>
      <c r="W16" s="212"/>
      <c r="X16" s="156" t="s">
        <v>205</v>
      </c>
      <c r="Y16" s="176"/>
      <c r="Z16" s="141"/>
      <c r="AA16" s="104"/>
      <c r="AF16" s="1"/>
    </row>
    <row r="17" spans="1:32" ht="30" customHeight="1">
      <c r="A17" s="245"/>
      <c r="B17" s="248"/>
      <c r="C17" s="213"/>
      <c r="D17" s="213"/>
      <c r="E17" s="213"/>
      <c r="F17" s="253"/>
      <c r="G17" s="254"/>
      <c r="H17" s="261"/>
      <c r="I17" s="262"/>
      <c r="J17" s="263"/>
      <c r="K17" s="213"/>
      <c r="L17" s="213"/>
      <c r="M17" s="240"/>
      <c r="N17" s="227"/>
      <c r="O17" s="151" t="s">
        <v>236</v>
      </c>
      <c r="P17" s="178" t="str">
        <f>IF($B15="","",IF(OR(IFERROR(VLOOKUP($A15,$K$56:$M$59,3,FALSE),"")="",IFERROR(VLOOKUP($A15,$K$56:$M$59,2,FALSE),"")&lt;&gt;P$7),ROUNDDOWN(IF((P15-P16)&gt;=20000,20000,P15-P16)*1/2,-2),VLOOKUP($A15,$K$56:$M$59,3,FALSE)))</f>
        <v/>
      </c>
      <c r="Q17" s="178" t="str">
        <f>IF($B15="","",IF(OR(IFERROR(VLOOKUP($A15,$K$56:$M$59,3,FALSE),"")="",IFERROR(VLOOKUP($A15,$K$56:$M$59,2,FALSE),"")&lt;&gt;Q$7),ROUNDDOWN(IF((Q15-Q16)&gt;=20000,20000,Q15-Q16)*1/2,-2),VLOOKUP($A15,$K$56:$M$59,3,FALSE)))</f>
        <v/>
      </c>
      <c r="R17" s="178" t="str">
        <f>IF($B15="","",IF(OR(IFERROR(VLOOKUP($A15,$K$56:$M$59,3,FALSE),"")="",IFERROR(VLOOKUP($A15,$K$56:$M$59,2,FALSE),"")&lt;&gt;R$7),ROUNDDOWN(IF((R15-R16)&gt;=20000,20000,R15-R16)*1/2,-2),VLOOKUP($A15,$K$56:$M$59,3,FALSE)))</f>
        <v/>
      </c>
      <c r="S17" s="219"/>
      <c r="T17" s="152"/>
      <c r="U17" s="213"/>
      <c r="V17" s="213"/>
      <c r="W17" s="213"/>
      <c r="X17" s="156" t="s">
        <v>206</v>
      </c>
      <c r="Y17" s="176"/>
      <c r="Z17" s="141"/>
      <c r="AA17" s="104"/>
      <c r="AF17" s="1"/>
    </row>
    <row r="18" spans="1:32" ht="30" customHeight="1">
      <c r="A18" s="243">
        <v>4</v>
      </c>
      <c r="B18" s="246"/>
      <c r="C18" s="211"/>
      <c r="D18" s="211"/>
      <c r="E18" s="211"/>
      <c r="F18" s="249"/>
      <c r="G18" s="250"/>
      <c r="H18" s="255"/>
      <c r="I18" s="256"/>
      <c r="J18" s="257"/>
      <c r="K18" s="211"/>
      <c r="L18" s="211"/>
      <c r="M18" s="238"/>
      <c r="N18" s="225"/>
      <c r="O18" s="151" t="s">
        <v>221</v>
      </c>
      <c r="P18" s="177"/>
      <c r="Q18" s="177"/>
      <c r="R18" s="177"/>
      <c r="S18" s="217" t="str">
        <f t="shared" ref="S18" si="3">IF($B18="","",SUM(P20:R20))</f>
        <v/>
      </c>
      <c r="T18" s="152"/>
      <c r="U18" s="211"/>
      <c r="V18" s="211"/>
      <c r="W18" s="211"/>
      <c r="X18" s="156" t="s">
        <v>204</v>
      </c>
      <c r="Y18" s="176"/>
      <c r="Z18" s="141"/>
      <c r="AA18" s="104"/>
    </row>
    <row r="19" spans="1:32" ht="30" customHeight="1">
      <c r="A19" s="244"/>
      <c r="B19" s="247"/>
      <c r="C19" s="212"/>
      <c r="D19" s="212"/>
      <c r="E19" s="212"/>
      <c r="F19" s="251"/>
      <c r="G19" s="252"/>
      <c r="H19" s="258"/>
      <c r="I19" s="259"/>
      <c r="J19" s="260"/>
      <c r="K19" s="212"/>
      <c r="L19" s="212"/>
      <c r="M19" s="239"/>
      <c r="N19" s="226"/>
      <c r="O19" s="151" t="s">
        <v>222</v>
      </c>
      <c r="P19" s="177"/>
      <c r="Q19" s="177"/>
      <c r="R19" s="177"/>
      <c r="S19" s="218"/>
      <c r="T19" s="152"/>
      <c r="U19" s="212"/>
      <c r="V19" s="212"/>
      <c r="W19" s="212"/>
      <c r="X19" s="156" t="s">
        <v>205</v>
      </c>
      <c r="Y19" s="176"/>
      <c r="Z19" s="141"/>
      <c r="AA19" s="104"/>
    </row>
    <row r="20" spans="1:32" ht="30" customHeight="1">
      <c r="A20" s="245"/>
      <c r="B20" s="248"/>
      <c r="C20" s="213"/>
      <c r="D20" s="213"/>
      <c r="E20" s="213"/>
      <c r="F20" s="253"/>
      <c r="G20" s="254"/>
      <c r="H20" s="261"/>
      <c r="I20" s="262"/>
      <c r="J20" s="263"/>
      <c r="K20" s="213"/>
      <c r="L20" s="213"/>
      <c r="M20" s="240"/>
      <c r="N20" s="227"/>
      <c r="O20" s="151" t="s">
        <v>236</v>
      </c>
      <c r="P20" s="178" t="str">
        <f>IF($B18="","",IF(OR(IFERROR(VLOOKUP($A18,$K$56:$M$59,3,FALSE),"")="",IFERROR(VLOOKUP($A18,$K$56:$M$59,2,FALSE),"")&lt;&gt;P$7),ROUNDDOWN(IF((P18-P19)&gt;=20000,20000,P18-P19)*1/2,-2),VLOOKUP($A18,$K$56:$M$59,3,FALSE)))</f>
        <v/>
      </c>
      <c r="Q20" s="178" t="str">
        <f>IF($B18="","",IF(OR(IFERROR(VLOOKUP($A18,$K$56:$M$59,3,FALSE),"")="",IFERROR(VLOOKUP($A18,$K$56:$M$59,2,FALSE),"")&lt;&gt;Q$7),ROUNDDOWN(IF((Q18-Q19)&gt;=20000,20000,Q18-Q19)*1/2,-2),VLOOKUP($A18,$K$56:$M$59,3,FALSE)))</f>
        <v/>
      </c>
      <c r="R20" s="178" t="str">
        <f>IF($B18="","",IF(OR(IFERROR(VLOOKUP($A18,$K$56:$M$59,3,FALSE),"")="",IFERROR(VLOOKUP($A18,$K$56:$M$59,2,FALSE),"")&lt;&gt;R$7),ROUNDDOWN(IF((R18-R19)&gt;=20000,20000,R18-R19)*1/2,-2),VLOOKUP($A18,$K$56:$M$59,3,FALSE)))</f>
        <v/>
      </c>
      <c r="S20" s="219"/>
      <c r="T20" s="152"/>
      <c r="U20" s="213"/>
      <c r="V20" s="213"/>
      <c r="W20" s="213"/>
      <c r="X20" s="156" t="s">
        <v>206</v>
      </c>
      <c r="Y20" s="176"/>
      <c r="Z20" s="141"/>
      <c r="AA20" s="104"/>
    </row>
    <row r="21" spans="1:32" ht="30" customHeight="1">
      <c r="A21" s="243">
        <v>5</v>
      </c>
      <c r="B21" s="246"/>
      <c r="C21" s="211"/>
      <c r="D21" s="211"/>
      <c r="E21" s="211"/>
      <c r="F21" s="249"/>
      <c r="G21" s="250"/>
      <c r="H21" s="255"/>
      <c r="I21" s="256"/>
      <c r="J21" s="257"/>
      <c r="K21" s="211"/>
      <c r="L21" s="211"/>
      <c r="M21" s="238"/>
      <c r="N21" s="225"/>
      <c r="O21" s="151" t="s">
        <v>221</v>
      </c>
      <c r="P21" s="177"/>
      <c r="Q21" s="177"/>
      <c r="R21" s="177"/>
      <c r="S21" s="217" t="str">
        <f t="shared" ref="S21" si="4">IF($B21="","",SUM(P23:R23))</f>
        <v/>
      </c>
      <c r="T21" s="152"/>
      <c r="U21" s="211"/>
      <c r="V21" s="211"/>
      <c r="W21" s="211"/>
      <c r="X21" s="156" t="s">
        <v>204</v>
      </c>
      <c r="Y21" s="176"/>
      <c r="Z21" s="141"/>
      <c r="AA21" s="104"/>
    </row>
    <row r="22" spans="1:32" ht="30" customHeight="1">
      <c r="A22" s="244"/>
      <c r="B22" s="247"/>
      <c r="C22" s="212"/>
      <c r="D22" s="212"/>
      <c r="E22" s="212"/>
      <c r="F22" s="251"/>
      <c r="G22" s="252"/>
      <c r="H22" s="258"/>
      <c r="I22" s="259"/>
      <c r="J22" s="260"/>
      <c r="K22" s="212"/>
      <c r="L22" s="212"/>
      <c r="M22" s="239"/>
      <c r="N22" s="226"/>
      <c r="O22" s="151" t="s">
        <v>222</v>
      </c>
      <c r="P22" s="177"/>
      <c r="Q22" s="177"/>
      <c r="R22" s="177"/>
      <c r="S22" s="218"/>
      <c r="T22" s="152"/>
      <c r="U22" s="212"/>
      <c r="V22" s="212"/>
      <c r="W22" s="212"/>
      <c r="X22" s="156" t="s">
        <v>205</v>
      </c>
      <c r="Y22" s="176"/>
      <c r="Z22" s="141"/>
      <c r="AA22" s="104"/>
    </row>
    <row r="23" spans="1:32" ht="30" customHeight="1">
      <c r="A23" s="245"/>
      <c r="B23" s="248"/>
      <c r="C23" s="213"/>
      <c r="D23" s="213"/>
      <c r="E23" s="213"/>
      <c r="F23" s="253"/>
      <c r="G23" s="254"/>
      <c r="H23" s="261"/>
      <c r="I23" s="262"/>
      <c r="J23" s="263"/>
      <c r="K23" s="213"/>
      <c r="L23" s="213"/>
      <c r="M23" s="240"/>
      <c r="N23" s="227"/>
      <c r="O23" s="151" t="s">
        <v>236</v>
      </c>
      <c r="P23" s="178" t="str">
        <f>IF($B21="","",IF(OR(IFERROR(VLOOKUP($A21,$K$56:$M$59,3,FALSE),"")="",IFERROR(VLOOKUP($A21,$K$56:$M$59,2,FALSE),"")&lt;&gt;P$7),ROUNDDOWN(IF((P21-P22)&gt;=20000,20000,P21-P22)*1/2,-2),VLOOKUP($A21,$K$56:$M$59,3,FALSE)))</f>
        <v/>
      </c>
      <c r="Q23" s="178" t="str">
        <f>IF($B21="","",IF(OR(IFERROR(VLOOKUP($A21,$K$56:$M$59,3,FALSE),"")="",IFERROR(VLOOKUP($A21,$K$56:$M$59,2,FALSE),"")&lt;&gt;Q$7),ROUNDDOWN(IF((Q21-Q22)&gt;=20000,20000,Q21-Q22)*1/2,-2),VLOOKUP($A21,$K$56:$M$59,3,FALSE)))</f>
        <v/>
      </c>
      <c r="R23" s="178" t="str">
        <f>IF($B21="","",IF(OR(IFERROR(VLOOKUP($A21,$K$56:$M$59,3,FALSE),"")="",IFERROR(VLOOKUP($A21,$K$56:$M$59,2,FALSE),"")&lt;&gt;R$7),ROUNDDOWN(IF((R21-R22)&gt;=20000,20000,R21-R22)*1/2,-2),VLOOKUP($A21,$K$56:$M$59,3,FALSE)))</f>
        <v/>
      </c>
      <c r="S23" s="219"/>
      <c r="T23" s="152"/>
      <c r="U23" s="213"/>
      <c r="V23" s="213"/>
      <c r="W23" s="213"/>
      <c r="X23" s="156" t="s">
        <v>206</v>
      </c>
      <c r="Y23" s="176"/>
      <c r="Z23" s="141"/>
      <c r="AA23" s="104"/>
    </row>
    <row r="24" spans="1:32" ht="30" customHeight="1">
      <c r="A24" s="243">
        <v>6</v>
      </c>
      <c r="B24" s="246"/>
      <c r="C24" s="211"/>
      <c r="D24" s="211"/>
      <c r="E24" s="211"/>
      <c r="F24" s="249"/>
      <c r="G24" s="250"/>
      <c r="H24" s="255"/>
      <c r="I24" s="256"/>
      <c r="J24" s="257"/>
      <c r="K24" s="211"/>
      <c r="L24" s="211"/>
      <c r="M24" s="238"/>
      <c r="N24" s="225"/>
      <c r="O24" s="151" t="s">
        <v>221</v>
      </c>
      <c r="P24" s="177"/>
      <c r="Q24" s="177"/>
      <c r="R24" s="177"/>
      <c r="S24" s="217" t="str">
        <f>IF($B24="","",SUM(P26:R26))</f>
        <v/>
      </c>
      <c r="T24" s="152"/>
      <c r="U24" s="211"/>
      <c r="V24" s="211"/>
      <c r="W24" s="211"/>
      <c r="X24" s="156" t="s">
        <v>204</v>
      </c>
      <c r="Y24" s="176"/>
      <c r="Z24" s="141"/>
      <c r="AA24" s="104"/>
    </row>
    <row r="25" spans="1:32" ht="30" customHeight="1">
      <c r="A25" s="244"/>
      <c r="B25" s="247"/>
      <c r="C25" s="212"/>
      <c r="D25" s="212"/>
      <c r="E25" s="212"/>
      <c r="F25" s="251"/>
      <c r="G25" s="252"/>
      <c r="H25" s="258"/>
      <c r="I25" s="259"/>
      <c r="J25" s="260"/>
      <c r="K25" s="212"/>
      <c r="L25" s="212"/>
      <c r="M25" s="239"/>
      <c r="N25" s="226"/>
      <c r="O25" s="151" t="s">
        <v>222</v>
      </c>
      <c r="P25" s="177"/>
      <c r="Q25" s="177"/>
      <c r="R25" s="177"/>
      <c r="S25" s="218"/>
      <c r="T25" s="152"/>
      <c r="U25" s="212"/>
      <c r="V25" s="212"/>
      <c r="W25" s="212"/>
      <c r="X25" s="156" t="s">
        <v>205</v>
      </c>
      <c r="Y25" s="176"/>
      <c r="Z25" s="141"/>
      <c r="AA25" s="104"/>
    </row>
    <row r="26" spans="1:32" ht="30" customHeight="1">
      <c r="A26" s="245"/>
      <c r="B26" s="248"/>
      <c r="C26" s="213"/>
      <c r="D26" s="213"/>
      <c r="E26" s="213"/>
      <c r="F26" s="253"/>
      <c r="G26" s="254"/>
      <c r="H26" s="261"/>
      <c r="I26" s="262"/>
      <c r="J26" s="263"/>
      <c r="K26" s="213"/>
      <c r="L26" s="213"/>
      <c r="M26" s="240"/>
      <c r="N26" s="227"/>
      <c r="O26" s="151" t="s">
        <v>236</v>
      </c>
      <c r="P26" s="178" t="str">
        <f>IF($B24="","",IF(OR(IFERROR(VLOOKUP($A24,$K$56:$M$59,3,FALSE),"")="",IFERROR(VLOOKUP($A24,$K$56:$M$59,2,FALSE),"")&lt;&gt;P$7),ROUNDDOWN(IF((P24-P25)&gt;=20000,20000,P24-P25)*1/2,-2),VLOOKUP($A24,$K$56:$M$59,3,FALSE)))</f>
        <v/>
      </c>
      <c r="Q26" s="178" t="str">
        <f>IF($B24="","",IF(OR(IFERROR(VLOOKUP($A24,$K$56:$M$59,3,FALSE),"")="",IFERROR(VLOOKUP($A24,$K$56:$M$59,2,FALSE),"")&lt;&gt;Q$7),ROUNDDOWN(IF((Q24-Q25)&gt;=20000,20000,Q24-Q25)*1/2,-2),VLOOKUP($A24,$K$56:$M$59,3,FALSE)))</f>
        <v/>
      </c>
      <c r="R26" s="178" t="str">
        <f>IF($B24="","",IF(OR(IFERROR(VLOOKUP($A24,$K$56:$M$59,3,FALSE),"")="",IFERROR(VLOOKUP($A24,$K$56:$M$59,2,FALSE),"")&lt;&gt;R$7),ROUNDDOWN(IF((R24-R25)&gt;=20000,20000,R24-R25)*1/2,-2),VLOOKUP($A24,$K$56:$M$59,3,FALSE)))</f>
        <v/>
      </c>
      <c r="S26" s="219"/>
      <c r="T26" s="152"/>
      <c r="U26" s="213"/>
      <c r="V26" s="213"/>
      <c r="W26" s="213"/>
      <c r="X26" s="156" t="s">
        <v>206</v>
      </c>
      <c r="Y26" s="176"/>
      <c r="Z26" s="141"/>
      <c r="AA26" s="104"/>
    </row>
    <row r="27" spans="1:32" ht="30" customHeight="1">
      <c r="A27" s="243">
        <v>7</v>
      </c>
      <c r="B27" s="246"/>
      <c r="C27" s="211"/>
      <c r="D27" s="211"/>
      <c r="E27" s="211"/>
      <c r="F27" s="249"/>
      <c r="G27" s="250"/>
      <c r="H27" s="255"/>
      <c r="I27" s="256"/>
      <c r="J27" s="257"/>
      <c r="K27" s="211"/>
      <c r="L27" s="211"/>
      <c r="M27" s="238"/>
      <c r="N27" s="225"/>
      <c r="O27" s="151" t="s">
        <v>221</v>
      </c>
      <c r="P27" s="177"/>
      <c r="Q27" s="177"/>
      <c r="R27" s="177"/>
      <c r="S27" s="217" t="str">
        <f>IF($B27="","",SUM(P29:R29))</f>
        <v/>
      </c>
      <c r="T27" s="152"/>
      <c r="U27" s="211"/>
      <c r="V27" s="211"/>
      <c r="W27" s="211"/>
      <c r="X27" s="156" t="s">
        <v>204</v>
      </c>
      <c r="Y27" s="176"/>
      <c r="Z27" s="141"/>
      <c r="AA27" s="104"/>
    </row>
    <row r="28" spans="1:32" ht="30" customHeight="1">
      <c r="A28" s="244"/>
      <c r="B28" s="247"/>
      <c r="C28" s="212"/>
      <c r="D28" s="212"/>
      <c r="E28" s="212"/>
      <c r="F28" s="251"/>
      <c r="G28" s="252"/>
      <c r="H28" s="258"/>
      <c r="I28" s="259"/>
      <c r="J28" s="260"/>
      <c r="K28" s="212"/>
      <c r="L28" s="212"/>
      <c r="M28" s="239"/>
      <c r="N28" s="226"/>
      <c r="O28" s="151" t="s">
        <v>222</v>
      </c>
      <c r="P28" s="177"/>
      <c r="Q28" s="177"/>
      <c r="R28" s="177"/>
      <c r="S28" s="218"/>
      <c r="T28" s="152"/>
      <c r="U28" s="212"/>
      <c r="V28" s="212"/>
      <c r="W28" s="212"/>
      <c r="X28" s="156" t="s">
        <v>205</v>
      </c>
      <c r="Y28" s="176"/>
      <c r="Z28" s="141"/>
      <c r="AA28" s="104"/>
    </row>
    <row r="29" spans="1:32" ht="30" customHeight="1">
      <c r="A29" s="245"/>
      <c r="B29" s="248"/>
      <c r="C29" s="213"/>
      <c r="D29" s="213"/>
      <c r="E29" s="213"/>
      <c r="F29" s="253"/>
      <c r="G29" s="254"/>
      <c r="H29" s="261"/>
      <c r="I29" s="262"/>
      <c r="J29" s="263"/>
      <c r="K29" s="213"/>
      <c r="L29" s="213"/>
      <c r="M29" s="240"/>
      <c r="N29" s="227"/>
      <c r="O29" s="151" t="s">
        <v>236</v>
      </c>
      <c r="P29" s="178" t="str">
        <f>IF($B27="","",IF(OR(IFERROR(VLOOKUP($A27,$K$56:$M$59,3,FALSE),"")="",IFERROR(VLOOKUP($A27,$K$56:$M$59,2,FALSE),"")&lt;&gt;P$7),ROUNDDOWN(IF((P27-P28)&gt;=20000,20000,P27-P28)*1/2,-2),VLOOKUP($A27,$K$56:$M$59,3,FALSE)))</f>
        <v/>
      </c>
      <c r="Q29" s="178" t="str">
        <f>IF($B27="","",IF(OR(IFERROR(VLOOKUP($A27,$K$56:$M$59,3,FALSE),"")="",IFERROR(VLOOKUP($A27,$K$56:$M$59,2,FALSE),"")&lt;&gt;Q$7),ROUNDDOWN(IF((Q27-Q28)&gt;=20000,20000,Q27-Q28)*1/2,-2),VLOOKUP($A27,$K$56:$M$59,3,FALSE)))</f>
        <v/>
      </c>
      <c r="R29" s="178" t="str">
        <f>IF($B27="","",IF(OR(IFERROR(VLOOKUP($A27,$K$56:$M$59,3,FALSE),"")="",IFERROR(VLOOKUP($A27,$K$56:$M$59,2,FALSE),"")&lt;&gt;R$7),ROUNDDOWN(IF((R27-R28)&gt;=20000,20000,R27-R28)*1/2,-2),VLOOKUP($A27,$K$56:$M$59,3,FALSE)))</f>
        <v/>
      </c>
      <c r="S29" s="219"/>
      <c r="T29" s="152"/>
      <c r="U29" s="213"/>
      <c r="V29" s="213"/>
      <c r="W29" s="213"/>
      <c r="X29" s="156" t="s">
        <v>206</v>
      </c>
      <c r="Y29" s="176"/>
      <c r="Z29" s="141"/>
      <c r="AA29" s="104"/>
    </row>
    <row r="30" spans="1:32" ht="30" customHeight="1">
      <c r="A30" s="243">
        <v>8</v>
      </c>
      <c r="B30" s="246"/>
      <c r="C30" s="211"/>
      <c r="D30" s="211"/>
      <c r="E30" s="211"/>
      <c r="F30" s="249"/>
      <c r="G30" s="250"/>
      <c r="H30" s="255"/>
      <c r="I30" s="256"/>
      <c r="J30" s="257"/>
      <c r="K30" s="211"/>
      <c r="L30" s="211"/>
      <c r="M30" s="238"/>
      <c r="N30" s="225"/>
      <c r="O30" s="151" t="s">
        <v>221</v>
      </c>
      <c r="P30" s="177"/>
      <c r="Q30" s="177"/>
      <c r="R30" s="177"/>
      <c r="S30" s="217" t="str">
        <f>IF($B30="","",SUM(P32:R32))</f>
        <v/>
      </c>
      <c r="T30" s="152"/>
      <c r="U30" s="211"/>
      <c r="V30" s="211"/>
      <c r="W30" s="211"/>
      <c r="X30" s="156" t="s">
        <v>204</v>
      </c>
      <c r="Y30" s="176"/>
      <c r="Z30" s="141"/>
      <c r="AA30" s="104"/>
    </row>
    <row r="31" spans="1:32" ht="30" customHeight="1">
      <c r="A31" s="244"/>
      <c r="B31" s="247"/>
      <c r="C31" s="212"/>
      <c r="D31" s="212"/>
      <c r="E31" s="212"/>
      <c r="F31" s="251"/>
      <c r="G31" s="252"/>
      <c r="H31" s="258"/>
      <c r="I31" s="259"/>
      <c r="J31" s="260"/>
      <c r="K31" s="212"/>
      <c r="L31" s="212"/>
      <c r="M31" s="239"/>
      <c r="N31" s="226"/>
      <c r="O31" s="151" t="s">
        <v>222</v>
      </c>
      <c r="P31" s="177"/>
      <c r="Q31" s="177"/>
      <c r="R31" s="177"/>
      <c r="S31" s="218"/>
      <c r="T31" s="152"/>
      <c r="U31" s="212"/>
      <c r="V31" s="212"/>
      <c r="W31" s="212"/>
      <c r="X31" s="156" t="s">
        <v>205</v>
      </c>
      <c r="Y31" s="176"/>
      <c r="Z31" s="141"/>
      <c r="AA31" s="104"/>
    </row>
    <row r="32" spans="1:32" ht="30" customHeight="1">
      <c r="A32" s="245"/>
      <c r="B32" s="248"/>
      <c r="C32" s="213"/>
      <c r="D32" s="213"/>
      <c r="E32" s="213"/>
      <c r="F32" s="253"/>
      <c r="G32" s="254"/>
      <c r="H32" s="261"/>
      <c r="I32" s="262"/>
      <c r="J32" s="263"/>
      <c r="K32" s="213"/>
      <c r="L32" s="213"/>
      <c r="M32" s="240"/>
      <c r="N32" s="227"/>
      <c r="O32" s="151" t="s">
        <v>236</v>
      </c>
      <c r="P32" s="178" t="str">
        <f>IF($B30="","",IF(OR(IFERROR(VLOOKUP($A30,$K$56:$M$59,3,FALSE),"")="",IFERROR(VLOOKUP($A30,$K$56:$M$59,2,FALSE),"")&lt;&gt;P$7),ROUNDDOWN(IF((P30-P31)&gt;=20000,20000,P30-P31)*1/2,-2),VLOOKUP($A30,$K$56:$M$59,3,FALSE)))</f>
        <v/>
      </c>
      <c r="Q32" s="178" t="str">
        <f>IF($B30="","",IF(OR(IFERROR(VLOOKUP($A30,$K$56:$M$59,3,FALSE),"")="",IFERROR(VLOOKUP($A30,$K$56:$M$59,2,FALSE),"")&lt;&gt;Q$7),ROUNDDOWN(IF((Q30-Q31)&gt;=20000,20000,Q30-Q31)*1/2,-2),VLOOKUP($A30,$K$56:$M$59,3,FALSE)))</f>
        <v/>
      </c>
      <c r="R32" s="178" t="str">
        <f>IF($B30="","",IF(OR(IFERROR(VLOOKUP($A30,$K$56:$M$59,3,FALSE),"")="",IFERROR(VLOOKUP($A30,$K$56:$M$59,2,FALSE),"")&lt;&gt;R$7),ROUNDDOWN(IF((R30-R31)&gt;=20000,20000,R30-R31)*1/2,-2),VLOOKUP($A30,$K$56:$M$59,3,FALSE)))</f>
        <v/>
      </c>
      <c r="S32" s="219"/>
      <c r="T32" s="152"/>
      <c r="U32" s="213"/>
      <c r="V32" s="213"/>
      <c r="W32" s="213"/>
      <c r="X32" s="156" t="s">
        <v>206</v>
      </c>
      <c r="Y32" s="176"/>
      <c r="Z32" s="141"/>
      <c r="AA32" s="104"/>
    </row>
    <row r="33" spans="1:28" ht="30" customHeight="1">
      <c r="A33" s="243">
        <v>9</v>
      </c>
      <c r="B33" s="246"/>
      <c r="C33" s="211"/>
      <c r="D33" s="211"/>
      <c r="E33" s="211"/>
      <c r="F33" s="249"/>
      <c r="G33" s="250"/>
      <c r="H33" s="255"/>
      <c r="I33" s="256"/>
      <c r="J33" s="257"/>
      <c r="K33" s="211"/>
      <c r="L33" s="211"/>
      <c r="M33" s="238"/>
      <c r="N33" s="225"/>
      <c r="O33" s="151" t="s">
        <v>221</v>
      </c>
      <c r="P33" s="177"/>
      <c r="Q33" s="177"/>
      <c r="R33" s="177"/>
      <c r="S33" s="217" t="str">
        <f>IF($B33="","",SUM(P35:R35))</f>
        <v/>
      </c>
      <c r="T33" s="152"/>
      <c r="U33" s="211"/>
      <c r="V33" s="211"/>
      <c r="W33" s="211"/>
      <c r="X33" s="156" t="s">
        <v>204</v>
      </c>
      <c r="Y33" s="176"/>
      <c r="Z33" s="141"/>
      <c r="AA33" s="104"/>
    </row>
    <row r="34" spans="1:28" ht="30" customHeight="1">
      <c r="A34" s="244"/>
      <c r="B34" s="247"/>
      <c r="C34" s="212"/>
      <c r="D34" s="212"/>
      <c r="E34" s="212"/>
      <c r="F34" s="251"/>
      <c r="G34" s="252"/>
      <c r="H34" s="258"/>
      <c r="I34" s="259"/>
      <c r="J34" s="260"/>
      <c r="K34" s="212"/>
      <c r="L34" s="212"/>
      <c r="M34" s="239"/>
      <c r="N34" s="226"/>
      <c r="O34" s="151" t="s">
        <v>222</v>
      </c>
      <c r="P34" s="177"/>
      <c r="Q34" s="177"/>
      <c r="R34" s="177"/>
      <c r="S34" s="218"/>
      <c r="T34" s="152"/>
      <c r="U34" s="212"/>
      <c r="V34" s="212"/>
      <c r="W34" s="212"/>
      <c r="X34" s="156" t="s">
        <v>205</v>
      </c>
      <c r="Y34" s="176"/>
      <c r="Z34" s="141"/>
      <c r="AA34" s="104"/>
    </row>
    <row r="35" spans="1:28" ht="30" customHeight="1">
      <c r="A35" s="245"/>
      <c r="B35" s="248"/>
      <c r="C35" s="213"/>
      <c r="D35" s="213"/>
      <c r="E35" s="213"/>
      <c r="F35" s="253"/>
      <c r="G35" s="254"/>
      <c r="H35" s="261"/>
      <c r="I35" s="262"/>
      <c r="J35" s="263"/>
      <c r="K35" s="213"/>
      <c r="L35" s="213"/>
      <c r="M35" s="240"/>
      <c r="N35" s="227"/>
      <c r="O35" s="151" t="s">
        <v>236</v>
      </c>
      <c r="P35" s="178" t="str">
        <f>IF($B33="","",IF(OR(IFERROR(VLOOKUP($A33,$K$56:$M$59,3,FALSE),"")="",IFERROR(VLOOKUP($A33,$K$56:$M$59,2,FALSE),"")&lt;&gt;P$7),ROUNDDOWN(IF((P33-P34)&gt;=20000,20000,P33-P34)*1/2,-2),VLOOKUP($A33,$K$56:$M$59,3,FALSE)))</f>
        <v/>
      </c>
      <c r="Q35" s="178" t="str">
        <f>IF($B33="","",IF(OR(IFERROR(VLOOKUP($A33,$K$56:$M$59,3,FALSE),"")="",IFERROR(VLOOKUP($A33,$K$56:$M$59,2,FALSE),"")&lt;&gt;Q$7),ROUNDDOWN(IF((Q33-Q34)&gt;=20000,20000,Q33-Q34)*1/2,-2),VLOOKUP($A33,$K$56:$M$59,3,FALSE)))</f>
        <v/>
      </c>
      <c r="R35" s="178" t="str">
        <f>IF($B33="","",IF(OR(IFERROR(VLOOKUP($A33,$K$56:$M$59,3,FALSE),"")="",IFERROR(VLOOKUP($A33,$K$56:$M$59,2,FALSE),"")&lt;&gt;R$7),ROUNDDOWN(IF((R33-R34)&gt;=20000,20000,R33-R34)*1/2,-2),VLOOKUP($A33,$K$56:$M$59,3,FALSE)))</f>
        <v/>
      </c>
      <c r="S35" s="219"/>
      <c r="T35" s="152"/>
      <c r="U35" s="213"/>
      <c r="V35" s="213"/>
      <c r="W35" s="213"/>
      <c r="X35" s="156" t="s">
        <v>206</v>
      </c>
      <c r="Y35" s="176"/>
      <c r="Z35" s="141"/>
      <c r="AA35" s="104"/>
    </row>
    <row r="36" spans="1:28" ht="30" customHeight="1">
      <c r="A36" s="243">
        <v>10</v>
      </c>
      <c r="B36" s="246"/>
      <c r="C36" s="211"/>
      <c r="D36" s="211"/>
      <c r="E36" s="211"/>
      <c r="F36" s="249"/>
      <c r="G36" s="250"/>
      <c r="H36" s="255"/>
      <c r="I36" s="256"/>
      <c r="J36" s="257"/>
      <c r="K36" s="211"/>
      <c r="L36" s="211"/>
      <c r="M36" s="238"/>
      <c r="N36" s="225"/>
      <c r="O36" s="151" t="s">
        <v>221</v>
      </c>
      <c r="P36" s="177"/>
      <c r="Q36" s="177"/>
      <c r="R36" s="177"/>
      <c r="S36" s="217" t="str">
        <f>IF($B36="","",SUM(P38:R38))</f>
        <v/>
      </c>
      <c r="T36" s="152"/>
      <c r="U36" s="211"/>
      <c r="V36" s="211"/>
      <c r="W36" s="211"/>
      <c r="X36" s="156" t="s">
        <v>204</v>
      </c>
      <c r="Y36" s="176"/>
      <c r="Z36" s="141"/>
      <c r="AA36" s="104"/>
    </row>
    <row r="37" spans="1:28" ht="30" customHeight="1">
      <c r="A37" s="244"/>
      <c r="B37" s="247"/>
      <c r="C37" s="212"/>
      <c r="D37" s="212"/>
      <c r="E37" s="212"/>
      <c r="F37" s="251"/>
      <c r="G37" s="252"/>
      <c r="H37" s="258"/>
      <c r="I37" s="259"/>
      <c r="J37" s="260"/>
      <c r="K37" s="212"/>
      <c r="L37" s="212"/>
      <c r="M37" s="239"/>
      <c r="N37" s="226"/>
      <c r="O37" s="151" t="s">
        <v>222</v>
      </c>
      <c r="P37" s="177"/>
      <c r="Q37" s="177"/>
      <c r="R37" s="177"/>
      <c r="S37" s="218"/>
      <c r="T37" s="152"/>
      <c r="U37" s="212"/>
      <c r="V37" s="212"/>
      <c r="W37" s="212"/>
      <c r="X37" s="156" t="s">
        <v>205</v>
      </c>
      <c r="Y37" s="176"/>
      <c r="Z37" s="141"/>
      <c r="AA37" s="104"/>
    </row>
    <row r="38" spans="1:28" ht="30" customHeight="1" thickBot="1">
      <c r="A38" s="245"/>
      <c r="B38" s="248"/>
      <c r="C38" s="213"/>
      <c r="D38" s="213"/>
      <c r="E38" s="213"/>
      <c r="F38" s="253"/>
      <c r="G38" s="254"/>
      <c r="H38" s="261"/>
      <c r="I38" s="262"/>
      <c r="J38" s="263"/>
      <c r="K38" s="213"/>
      <c r="L38" s="213"/>
      <c r="M38" s="240"/>
      <c r="N38" s="227"/>
      <c r="O38" s="151" t="s">
        <v>236</v>
      </c>
      <c r="P38" s="178" t="str">
        <f>IF($B36="","",IF(OR(IFERROR(VLOOKUP($A36,$K$56:$M$59,3,FALSE),"")="",IFERROR(VLOOKUP($A36,$K$56:$M$59,2,FALSE),"")&lt;&gt;P$7),ROUNDDOWN(IF((P36-P37)&gt;=20000,20000,P36-P37)*1/2,-2),VLOOKUP($A36,$K$56:$M$59,3,FALSE)))</f>
        <v/>
      </c>
      <c r="Q38" s="178" t="str">
        <f>IF($B36="","",IF(OR(IFERROR(VLOOKUP($A36,$K$56:$M$59,3,FALSE),"")="",IFERROR(VLOOKUP($A36,$K$56:$M$59,2,FALSE),"")&lt;&gt;Q$7),ROUNDDOWN(IF((Q36-Q37)&gt;=20000,20000,Q36-Q37)*1/2,-2),VLOOKUP($A36,$K$56:$M$59,3,FALSE)))</f>
        <v/>
      </c>
      <c r="R38" s="178" t="str">
        <f>IF($B36="","",IF(OR(IFERROR(VLOOKUP($A36,$K$56:$M$59,3,FALSE),"")="",IFERROR(VLOOKUP($A36,$K$56:$M$59,2,FALSE),"")&lt;&gt;R$7),ROUNDDOWN(IF((R36-R37)&gt;=20000,20000,R36-R37)*1/2,-2),VLOOKUP($A36,$K$56:$M$59,3,FALSE)))</f>
        <v/>
      </c>
      <c r="S38" s="219"/>
      <c r="T38" s="152"/>
      <c r="U38" s="213"/>
      <c r="V38" s="213"/>
      <c r="W38" s="213"/>
      <c r="X38" s="156" t="s">
        <v>206</v>
      </c>
      <c r="Y38" s="176"/>
      <c r="Z38" s="141"/>
      <c r="AA38" s="104"/>
    </row>
    <row r="39" spans="1:28" ht="33" customHeight="1" thickBot="1">
      <c r="A39" s="108"/>
      <c r="O39" s="104"/>
      <c r="P39" s="158"/>
      <c r="Q39" s="241" t="s">
        <v>47</v>
      </c>
      <c r="R39" s="242"/>
      <c r="S39" s="179" t="str">
        <f>IF(B9="","",SUM(S9:S38))</f>
        <v/>
      </c>
      <c r="U39" s="104"/>
      <c r="V39" s="149"/>
      <c r="W39" s="150"/>
      <c r="X39" s="104"/>
      <c r="Y39" s="104"/>
      <c r="Z39" s="104"/>
      <c r="AA39" s="142"/>
    </row>
    <row r="40" spans="1:28" ht="24.75" customHeight="1" thickBot="1">
      <c r="E40" s="104"/>
      <c r="F40" s="104"/>
      <c r="G40" s="104"/>
      <c r="H40" s="104"/>
      <c r="I40" s="109"/>
      <c r="O40" s="192"/>
      <c r="P40" s="104"/>
      <c r="Q40" s="104"/>
      <c r="R40" s="104"/>
      <c r="S40" s="104"/>
      <c r="T40" s="104"/>
      <c r="U40" s="104"/>
      <c r="V40" s="104"/>
      <c r="W40" s="104"/>
      <c r="X40" s="104"/>
      <c r="Y40" s="104"/>
      <c r="AA40" s="144"/>
    </row>
    <row r="41" spans="1:28" ht="24.95" customHeight="1">
      <c r="B41" s="318" t="s">
        <v>92</v>
      </c>
      <c r="C41" s="319"/>
      <c r="D41" s="319"/>
      <c r="E41" s="319"/>
      <c r="F41" s="319"/>
      <c r="G41" s="319"/>
      <c r="H41" s="320"/>
      <c r="I41" s="157"/>
      <c r="J41" s="158" t="s">
        <v>90</v>
      </c>
      <c r="K41" s="158"/>
      <c r="L41" s="158"/>
      <c r="M41" s="158"/>
      <c r="N41" s="158"/>
      <c r="O41" s="158" t="s">
        <v>51</v>
      </c>
      <c r="P41" s="158"/>
      <c r="Q41" s="158" t="s">
        <v>49</v>
      </c>
      <c r="R41" s="158"/>
      <c r="S41" s="158"/>
      <c r="T41" s="158" t="s">
        <v>50</v>
      </c>
      <c r="U41" s="158"/>
      <c r="V41" s="158"/>
      <c r="W41" s="158"/>
      <c r="X41" s="159"/>
      <c r="Y41" s="158"/>
      <c r="Z41" s="148"/>
      <c r="AA41" s="148"/>
      <c r="AB41" s="148"/>
    </row>
    <row r="42" spans="1:28" ht="24.95" customHeight="1">
      <c r="B42" s="305" t="s">
        <v>88</v>
      </c>
      <c r="C42" s="306"/>
      <c r="D42" s="306"/>
      <c r="E42" s="306"/>
      <c r="F42" s="306"/>
      <c r="G42" s="306"/>
      <c r="H42" s="307"/>
      <c r="I42" s="157"/>
      <c r="J42" s="160" t="s">
        <v>48</v>
      </c>
      <c r="K42" s="187" t="s">
        <v>2</v>
      </c>
      <c r="L42" s="187" t="s">
        <v>232</v>
      </c>
      <c r="M42" s="158"/>
      <c r="N42" s="158"/>
      <c r="O42" s="158" t="s">
        <v>65</v>
      </c>
      <c r="P42" s="158"/>
      <c r="Q42" s="158" t="s">
        <v>64</v>
      </c>
      <c r="R42" s="158"/>
      <c r="S42" s="158"/>
      <c r="T42" s="158"/>
      <c r="U42" s="158"/>
      <c r="V42" s="158"/>
      <c r="W42" s="158"/>
      <c r="X42" s="159"/>
      <c r="Y42" s="158"/>
      <c r="Z42" s="148"/>
      <c r="AA42" s="148"/>
      <c r="AB42" s="148"/>
    </row>
    <row r="43" spans="1:28" ht="24.95" customHeight="1">
      <c r="B43" s="161" t="s">
        <v>81</v>
      </c>
      <c r="C43" s="162"/>
      <c r="D43" s="162"/>
      <c r="E43" s="162"/>
      <c r="F43" s="163"/>
      <c r="G43" s="164"/>
      <c r="H43" s="165" t="s">
        <v>84</v>
      </c>
      <c r="I43" s="157"/>
      <c r="J43" s="310">
        <f>入力補助シート!A23</f>
        <v>0</v>
      </c>
      <c r="K43" s="311" t="str">
        <f>入力補助シート!B23</f>
        <v/>
      </c>
      <c r="L43" s="300" t="str">
        <f>IF(入力補助シート!C23="","",入力補助シート!C23)</f>
        <v/>
      </c>
      <c r="M43" s="228" t="s">
        <v>62</v>
      </c>
      <c r="N43" s="229"/>
      <c r="O43" s="166" t="str">
        <f>IF(J43=0,"",IF(入力補助シート!P24&lt;入力補助シート!Y24,入力補助シート!J23,入力補助シート!S23))</f>
        <v/>
      </c>
      <c r="P43" s="166" t="s">
        <v>52</v>
      </c>
      <c r="Q43" s="166" t="str">
        <f>IF(J43=0,"",入力補助シート!D23)</f>
        <v/>
      </c>
      <c r="R43" s="166"/>
      <c r="S43" s="166" t="s">
        <v>53</v>
      </c>
      <c r="T43" s="166" t="str">
        <f>IF(J43=0,"",入力補助シート!E23)</f>
        <v/>
      </c>
      <c r="U43" s="166" t="s">
        <v>54</v>
      </c>
      <c r="V43" s="167" t="str">
        <f>IFERROR(ROUNDDOWN(O43/Q43*T43,-1),"")</f>
        <v/>
      </c>
      <c r="W43" s="232" t="s">
        <v>55</v>
      </c>
      <c r="X43" s="232"/>
      <c r="Y43" s="233"/>
      <c r="Z43" s="148"/>
      <c r="AA43" s="148"/>
      <c r="AB43" s="148"/>
    </row>
    <row r="44" spans="1:28" ht="24.95" customHeight="1">
      <c r="B44" s="161" t="s">
        <v>86</v>
      </c>
      <c r="C44" s="162"/>
      <c r="D44" s="162"/>
      <c r="E44" s="164"/>
      <c r="F44" s="163" t="s">
        <v>87</v>
      </c>
      <c r="G44" s="164"/>
      <c r="H44" s="165" t="s">
        <v>80</v>
      </c>
      <c r="I44" s="157"/>
      <c r="J44" s="310"/>
      <c r="K44" s="311"/>
      <c r="L44" s="301"/>
      <c r="M44" s="230" t="s">
        <v>63</v>
      </c>
      <c r="N44" s="231"/>
      <c r="O44" s="168" t="str">
        <f>IF(J43=0,"",IF(入力補助シート!P24&lt;入力補助シート!Y24,入力補助シート!J24,入力補助シート!S24))</f>
        <v/>
      </c>
      <c r="P44" s="168" t="s">
        <v>69</v>
      </c>
      <c r="Q44" s="168" t="str">
        <f>IF(J43=0,"",IF(入力補助シート!P24&lt;入力補助シート!Y24,入力補助シート!L24,入力補助シート!U24))</f>
        <v/>
      </c>
      <c r="R44" s="168"/>
      <c r="S44" s="168" t="s">
        <v>56</v>
      </c>
      <c r="T44" s="194">
        <v>0.5</v>
      </c>
      <c r="U44" s="168" t="s">
        <v>54</v>
      </c>
      <c r="V44" s="169" t="str">
        <f>IFERROR(ROUNDDOWN((O44-Q44)*1/2,-2),"")</f>
        <v/>
      </c>
      <c r="W44" s="234" t="s">
        <v>58</v>
      </c>
      <c r="X44" s="234"/>
      <c r="Y44" s="235"/>
      <c r="Z44" s="148"/>
      <c r="AA44" s="148"/>
      <c r="AB44" s="148"/>
    </row>
    <row r="45" spans="1:28" ht="24.95" customHeight="1">
      <c r="B45" s="315" t="s">
        <v>91</v>
      </c>
      <c r="C45" s="316"/>
      <c r="D45" s="316"/>
      <c r="E45" s="316"/>
      <c r="F45" s="316"/>
      <c r="G45" s="316"/>
      <c r="H45" s="317"/>
      <c r="I45" s="157"/>
      <c r="J45" s="310">
        <f>入力補助シート!A25</f>
        <v>0</v>
      </c>
      <c r="K45" s="311" t="str">
        <f>入力補助シート!B25</f>
        <v/>
      </c>
      <c r="L45" s="300" t="str">
        <f>IF(入力補助シート!C25="","",入力補助シート!C25)</f>
        <v/>
      </c>
      <c r="M45" s="228" t="s">
        <v>62</v>
      </c>
      <c r="N45" s="229"/>
      <c r="O45" s="166" t="str">
        <f>IF(J45=0,"",IF(入力補助シート!P26&lt;入力補助シート!Y26,入力補助シート!J25,入力補助シート!S25))</f>
        <v/>
      </c>
      <c r="P45" s="166" t="s">
        <v>52</v>
      </c>
      <c r="Q45" s="166" t="str">
        <f>IF(J45=0,"",入力補助シート!D25)</f>
        <v/>
      </c>
      <c r="R45" s="166"/>
      <c r="S45" s="166" t="s">
        <v>53</v>
      </c>
      <c r="T45" s="166" t="str">
        <f>IF(J45=0,"",入力補助シート!E25)</f>
        <v/>
      </c>
      <c r="U45" s="166" t="s">
        <v>54</v>
      </c>
      <c r="V45" s="167" t="str">
        <f>IFERROR(ROUNDDOWN(O45/Q45*T45,-1),"")</f>
        <v/>
      </c>
      <c r="W45" s="232" t="s">
        <v>55</v>
      </c>
      <c r="X45" s="232"/>
      <c r="Y45" s="233"/>
      <c r="Z45" s="148"/>
      <c r="AA45" s="148"/>
      <c r="AB45" s="148"/>
    </row>
    <row r="46" spans="1:28" ht="24.95" customHeight="1">
      <c r="B46" s="309" t="s">
        <v>82</v>
      </c>
      <c r="C46" s="303"/>
      <c r="D46" s="303"/>
      <c r="E46" s="303"/>
      <c r="F46" s="303"/>
      <c r="G46" s="303"/>
      <c r="H46" s="304"/>
      <c r="I46" s="170"/>
      <c r="J46" s="310"/>
      <c r="K46" s="311"/>
      <c r="L46" s="301"/>
      <c r="M46" s="230" t="s">
        <v>63</v>
      </c>
      <c r="N46" s="231"/>
      <c r="O46" s="168" t="str">
        <f>IF(J45=0,"",IF(入力補助シート!P26&lt;入力補助シート!Y26,入力補助シート!J26,入力補助シート!S26))</f>
        <v/>
      </c>
      <c r="P46" s="168" t="s">
        <v>69</v>
      </c>
      <c r="Q46" s="168" t="str">
        <f>IF(J45=0,"",IF(入力補助シート!P26&lt;入力補助シート!Y26,入力補助シート!L26,入力補助シート!U26))</f>
        <v/>
      </c>
      <c r="R46" s="168"/>
      <c r="S46" s="168" t="s">
        <v>56</v>
      </c>
      <c r="T46" s="194">
        <v>0.5</v>
      </c>
      <c r="U46" s="168" t="s">
        <v>54</v>
      </c>
      <c r="V46" s="169" t="str">
        <f>IFERROR(ROUNDDOWN((O46-Q46)*1/2,-2),"")</f>
        <v/>
      </c>
      <c r="W46" s="234" t="s">
        <v>58</v>
      </c>
      <c r="X46" s="234"/>
      <c r="Y46" s="235"/>
      <c r="Z46" s="148"/>
      <c r="AA46" s="148"/>
      <c r="AB46" s="148"/>
    </row>
    <row r="47" spans="1:28" ht="24.95" customHeight="1">
      <c r="B47" s="171"/>
      <c r="C47" s="163"/>
      <c r="D47" s="302" t="s">
        <v>217</v>
      </c>
      <c r="E47" s="302"/>
      <c r="F47" s="164"/>
      <c r="G47" s="303" t="s">
        <v>207</v>
      </c>
      <c r="H47" s="304"/>
      <c r="I47" s="170"/>
      <c r="J47" s="310">
        <f>入力補助シート!A27</f>
        <v>0</v>
      </c>
      <c r="K47" s="311" t="str">
        <f>入力補助シート!B27</f>
        <v/>
      </c>
      <c r="L47" s="300" t="str">
        <f>IF(入力補助シート!C27="","",入力補助シート!C27)</f>
        <v/>
      </c>
      <c r="M47" s="228" t="s">
        <v>62</v>
      </c>
      <c r="N47" s="229"/>
      <c r="O47" s="166" t="str">
        <f>IF(J47=0,"",IF(入力補助シート!P28&lt;入力補助シート!Y28,入力補助シート!J27,入力補助シート!S27))</f>
        <v/>
      </c>
      <c r="P47" s="166" t="s">
        <v>52</v>
      </c>
      <c r="Q47" s="166" t="str">
        <f>IF(J47=0,"",入力補助シート!D27)</f>
        <v/>
      </c>
      <c r="R47" s="166"/>
      <c r="S47" s="166" t="s">
        <v>53</v>
      </c>
      <c r="T47" s="166" t="str">
        <f>IF(J47=0,"",入力補助シート!E27)</f>
        <v/>
      </c>
      <c r="U47" s="166" t="s">
        <v>54</v>
      </c>
      <c r="V47" s="167" t="str">
        <f>IFERROR(ROUNDDOWN(O47/Q47*T47,-1),"")</f>
        <v/>
      </c>
      <c r="W47" s="232" t="s">
        <v>55</v>
      </c>
      <c r="X47" s="232"/>
      <c r="Y47" s="233"/>
      <c r="Z47" s="148"/>
      <c r="AA47" s="148"/>
      <c r="AB47" s="148"/>
    </row>
    <row r="48" spans="1:28" ht="24.95" customHeight="1">
      <c r="B48" s="305" t="s">
        <v>85</v>
      </c>
      <c r="C48" s="306"/>
      <c r="D48" s="306"/>
      <c r="E48" s="306"/>
      <c r="F48" s="306"/>
      <c r="G48" s="306"/>
      <c r="H48" s="307"/>
      <c r="I48" s="170"/>
      <c r="J48" s="310"/>
      <c r="K48" s="311"/>
      <c r="L48" s="301"/>
      <c r="M48" s="230" t="s">
        <v>63</v>
      </c>
      <c r="N48" s="231"/>
      <c r="O48" s="168" t="str">
        <f>IF(J47=0,"",IF(入力補助シート!P28&lt;入力補助シート!Y28,入力補助シート!J28,入力補助シート!S28))</f>
        <v/>
      </c>
      <c r="P48" s="168" t="s">
        <v>69</v>
      </c>
      <c r="Q48" s="168" t="str">
        <f>IF(J47=0,"",IF(入力補助シート!P28&lt;入力補助シート!Y28,入力補助シート!L28,入力補助シート!U28))</f>
        <v/>
      </c>
      <c r="R48" s="168"/>
      <c r="S48" s="168" t="s">
        <v>56</v>
      </c>
      <c r="T48" s="194">
        <v>0.5</v>
      </c>
      <c r="U48" s="168" t="s">
        <v>54</v>
      </c>
      <c r="V48" s="169" t="str">
        <f>IFERROR(ROUNDDOWN((O48-Q48)*1/2,-2),"")</f>
        <v/>
      </c>
      <c r="W48" s="234" t="s">
        <v>58</v>
      </c>
      <c r="X48" s="234"/>
      <c r="Y48" s="235"/>
      <c r="Z48" s="148"/>
      <c r="AA48" s="148"/>
      <c r="AB48" s="148"/>
    </row>
    <row r="49" spans="1:28" ht="24.95" customHeight="1">
      <c r="B49" s="305" t="s">
        <v>108</v>
      </c>
      <c r="C49" s="306"/>
      <c r="D49" s="306"/>
      <c r="E49" s="306"/>
      <c r="F49" s="306"/>
      <c r="G49" s="306"/>
      <c r="H49" s="307"/>
      <c r="I49" s="170"/>
      <c r="J49" s="310">
        <f>入力補助シート!A29</f>
        <v>0</v>
      </c>
      <c r="K49" s="311" t="str">
        <f>入力補助シート!B29</f>
        <v/>
      </c>
      <c r="L49" s="300" t="str">
        <f>IF(入力補助シート!C29="","",入力補助シート!C29)</f>
        <v/>
      </c>
      <c r="M49" s="228" t="s">
        <v>62</v>
      </c>
      <c r="N49" s="229"/>
      <c r="O49" s="166" t="str">
        <f>IF(J49=0,"",IF(入力補助シート!P30&lt;入力補助シート!Y30,入力補助シート!J29,入力補助シート!S29))</f>
        <v/>
      </c>
      <c r="P49" s="166" t="s">
        <v>52</v>
      </c>
      <c r="Q49" s="166" t="str">
        <f>IF(J49=0,"",入力補助シート!D29)</f>
        <v/>
      </c>
      <c r="R49" s="166"/>
      <c r="S49" s="166" t="s">
        <v>53</v>
      </c>
      <c r="T49" s="166" t="str">
        <f>IF(J49=0,"",入力補助シート!E29)</f>
        <v/>
      </c>
      <c r="U49" s="166" t="s">
        <v>54</v>
      </c>
      <c r="V49" s="167" t="str">
        <f>IFERROR(ROUNDDOWN(O49/Q49*T49,-1),"")</f>
        <v/>
      </c>
      <c r="W49" s="232" t="s">
        <v>55</v>
      </c>
      <c r="X49" s="232"/>
      <c r="Y49" s="233"/>
      <c r="Z49" s="148"/>
      <c r="AA49" s="148"/>
      <c r="AB49" s="148"/>
    </row>
    <row r="50" spans="1:28" ht="24.95" customHeight="1" thickBot="1">
      <c r="A50" s="105" t="s">
        <v>83</v>
      </c>
      <c r="B50" s="312" t="s">
        <v>89</v>
      </c>
      <c r="C50" s="313"/>
      <c r="D50" s="313"/>
      <c r="E50" s="313"/>
      <c r="F50" s="313"/>
      <c r="G50" s="313"/>
      <c r="H50" s="314"/>
      <c r="I50" s="170"/>
      <c r="J50" s="310"/>
      <c r="K50" s="311"/>
      <c r="L50" s="301"/>
      <c r="M50" s="230" t="s">
        <v>63</v>
      </c>
      <c r="N50" s="231"/>
      <c r="O50" s="168" t="str">
        <f>IF(J49=0,"",IF(入力補助シート!P30&lt;入力補助シート!Y30,入力補助シート!J30,入力補助シート!S30))</f>
        <v/>
      </c>
      <c r="P50" s="168" t="s">
        <v>69</v>
      </c>
      <c r="Q50" s="168" t="str">
        <f>IF(J49=0,"",IF(入力補助シート!P30&lt;入力補助シート!Y30,入力補助シート!L30,入力補助シート!U30))</f>
        <v/>
      </c>
      <c r="R50" s="168"/>
      <c r="S50" s="168" t="s">
        <v>56</v>
      </c>
      <c r="T50" s="194">
        <v>0.5</v>
      </c>
      <c r="U50" s="168" t="s">
        <v>54</v>
      </c>
      <c r="V50" s="169" t="str">
        <f>IFERROR(ROUNDDOWN((O50-Q50)*1/2,-2),"")</f>
        <v/>
      </c>
      <c r="W50" s="234" t="s">
        <v>58</v>
      </c>
      <c r="X50" s="234"/>
      <c r="Y50" s="235"/>
      <c r="Z50" s="148"/>
      <c r="AA50" s="148"/>
      <c r="AB50" s="148"/>
    </row>
    <row r="51" spans="1:28" ht="41.25" customHeight="1">
      <c r="B51" s="135"/>
      <c r="C51" s="135"/>
      <c r="D51" s="135"/>
      <c r="E51" s="153"/>
      <c r="F51" s="172"/>
      <c r="G51" s="153"/>
      <c r="H51" s="172"/>
      <c r="I51" s="170"/>
      <c r="J51" s="172"/>
      <c r="K51" s="172"/>
      <c r="L51" s="173"/>
      <c r="M51" s="173"/>
      <c r="N51" s="174"/>
      <c r="O51" s="174"/>
      <c r="P51" s="174"/>
      <c r="Q51" s="174"/>
      <c r="R51" s="158"/>
      <c r="S51" s="158"/>
      <c r="T51" s="158"/>
      <c r="U51" s="158"/>
      <c r="V51" s="158"/>
      <c r="W51" s="172"/>
      <c r="X51" s="175" t="s">
        <v>66</v>
      </c>
      <c r="Y51" s="148"/>
      <c r="Z51" s="148"/>
      <c r="AA51" s="148"/>
    </row>
    <row r="52" spans="1:28">
      <c r="H52" s="103"/>
      <c r="I52" s="103"/>
      <c r="J52" s="103"/>
      <c r="K52" s="103"/>
      <c r="L52" s="103"/>
      <c r="M52" s="103"/>
      <c r="N52" s="103"/>
      <c r="O52" s="103"/>
      <c r="P52" s="110"/>
      <c r="Q52" s="111"/>
      <c r="R52" s="111"/>
      <c r="S52" s="111"/>
      <c r="T52" s="111"/>
      <c r="U52" s="111"/>
      <c r="V52" s="104"/>
      <c r="W52" s="104"/>
      <c r="X52" s="104"/>
      <c r="Y52" s="104"/>
      <c r="Z52" s="104"/>
      <c r="AA52" s="104"/>
    </row>
    <row r="55" spans="1:28" ht="42" hidden="1">
      <c r="B55" s="135"/>
      <c r="C55" s="135"/>
      <c r="D55" s="135"/>
      <c r="E55" s="133"/>
      <c r="F55" s="133"/>
      <c r="G55" s="133"/>
      <c r="H55" s="133"/>
      <c r="I55" s="133"/>
      <c r="J55" s="133"/>
      <c r="K55" s="185" t="s">
        <v>231</v>
      </c>
      <c r="L55" s="190" t="s">
        <v>235</v>
      </c>
      <c r="M55" s="186" t="s">
        <v>233</v>
      </c>
      <c r="N55" s="133"/>
      <c r="O55" s="236"/>
      <c r="P55" s="236"/>
      <c r="Q55" s="236"/>
      <c r="R55" s="236"/>
      <c r="S55" s="236"/>
      <c r="T55" s="236"/>
      <c r="U55" s="236"/>
      <c r="V55" s="236"/>
      <c r="W55" s="236"/>
      <c r="X55" s="236"/>
      <c r="Y55" s="236"/>
      <c r="Z55" s="236"/>
      <c r="AA55" s="138"/>
    </row>
    <row r="56" spans="1:28" ht="39.950000000000003" hidden="1" customHeight="1">
      <c r="B56" s="135"/>
      <c r="C56" s="135"/>
      <c r="D56" s="135"/>
      <c r="E56" s="133"/>
      <c r="F56" s="133"/>
      <c r="G56" s="133"/>
      <c r="H56" s="133"/>
      <c r="I56" s="133"/>
      <c r="J56" s="133"/>
      <c r="K56" s="183">
        <f>J43</f>
        <v>0</v>
      </c>
      <c r="L56" s="188" t="str">
        <f>L43</f>
        <v/>
      </c>
      <c r="M56" s="184" t="str">
        <f>V44</f>
        <v/>
      </c>
      <c r="N56" s="133"/>
      <c r="O56" s="133"/>
      <c r="P56" s="182"/>
      <c r="Q56" s="182"/>
      <c r="R56" s="182"/>
      <c r="S56" s="182"/>
      <c r="T56" s="182"/>
      <c r="U56" s="182"/>
      <c r="V56" s="182"/>
      <c r="W56" s="182"/>
      <c r="X56" s="182"/>
      <c r="Y56" s="182"/>
      <c r="Z56" s="182"/>
      <c r="AA56" s="182"/>
      <c r="AB56" s="182"/>
    </row>
    <row r="57" spans="1:28" ht="39.950000000000003" hidden="1" customHeight="1">
      <c r="B57" s="135"/>
      <c r="C57" s="135"/>
      <c r="D57" s="135"/>
      <c r="E57" s="133"/>
      <c r="F57" s="133"/>
      <c r="G57" s="133"/>
      <c r="H57" s="133"/>
      <c r="I57" s="133"/>
      <c r="J57" s="133"/>
      <c r="K57" s="183">
        <f>J45</f>
        <v>0</v>
      </c>
      <c r="L57" s="188" t="str">
        <f>L45</f>
        <v/>
      </c>
      <c r="M57" s="184" t="str">
        <f>V46</f>
        <v/>
      </c>
      <c r="N57" s="133"/>
      <c r="O57" s="133"/>
      <c r="P57" s="182"/>
      <c r="Q57" s="182"/>
      <c r="R57" s="182"/>
      <c r="S57" s="182"/>
      <c r="T57" s="182"/>
      <c r="U57" s="182"/>
      <c r="V57" s="182"/>
      <c r="W57" s="182"/>
      <c r="X57" s="182"/>
      <c r="Y57" s="182"/>
      <c r="Z57" s="182"/>
      <c r="AA57" s="182"/>
      <c r="AB57" s="182"/>
    </row>
    <row r="58" spans="1:28" ht="39.950000000000003" hidden="1" customHeight="1">
      <c r="B58" s="133"/>
      <c r="C58" s="133"/>
      <c r="D58" s="133"/>
      <c r="E58" s="133"/>
      <c r="F58" s="133"/>
      <c r="G58" s="133"/>
      <c r="H58" s="133"/>
      <c r="I58" s="133"/>
      <c r="J58" s="133"/>
      <c r="K58" s="183">
        <f>J47</f>
        <v>0</v>
      </c>
      <c r="L58" s="188" t="str">
        <f>L47</f>
        <v/>
      </c>
      <c r="M58" s="184" t="str">
        <f>V48</f>
        <v/>
      </c>
      <c r="N58" s="133"/>
      <c r="O58" s="133"/>
      <c r="P58" s="133"/>
      <c r="Q58" s="133"/>
      <c r="R58" s="139"/>
      <c r="S58" s="237"/>
      <c r="T58" s="237"/>
      <c r="U58" s="237"/>
      <c r="V58" s="237"/>
      <c r="W58" s="237"/>
      <c r="X58" s="237"/>
      <c r="Y58" s="133"/>
      <c r="Z58" s="133"/>
      <c r="AB58" s="102"/>
    </row>
    <row r="59" spans="1:28" ht="39.950000000000003" hidden="1" customHeight="1">
      <c r="B59" s="133"/>
      <c r="C59" s="133"/>
      <c r="D59" s="133"/>
      <c r="E59" s="133"/>
      <c r="F59" s="133"/>
      <c r="G59" s="133"/>
      <c r="H59" s="133"/>
      <c r="I59" s="133"/>
      <c r="J59" s="133"/>
      <c r="K59" s="183">
        <f>J49</f>
        <v>0</v>
      </c>
      <c r="L59" s="188" t="str">
        <f>L49</f>
        <v/>
      </c>
      <c r="M59" s="184" t="str">
        <f>V50</f>
        <v/>
      </c>
      <c r="N59" s="133"/>
      <c r="O59" s="133"/>
      <c r="P59" s="133"/>
      <c r="Q59" s="133"/>
      <c r="R59" s="139"/>
      <c r="S59" s="237"/>
      <c r="T59" s="237"/>
      <c r="U59" s="237"/>
      <c r="V59" s="237"/>
      <c r="W59" s="237"/>
      <c r="X59" s="237"/>
      <c r="Y59" s="133"/>
      <c r="Z59" s="133"/>
      <c r="AB59" s="102"/>
    </row>
    <row r="60" spans="1:28" ht="42" hidden="1" customHeight="1">
      <c r="B60" s="133"/>
      <c r="C60" s="133"/>
      <c r="D60" s="133"/>
      <c r="E60" s="133"/>
      <c r="F60" s="133"/>
      <c r="G60" s="133"/>
      <c r="H60" s="133"/>
      <c r="I60" s="133"/>
      <c r="J60" s="133"/>
      <c r="K60" s="133" t="s">
        <v>230</v>
      </c>
      <c r="L60" s="133"/>
      <c r="M60" s="133"/>
      <c r="N60" s="133"/>
      <c r="O60" s="133"/>
      <c r="P60" s="133"/>
      <c r="Q60" s="139"/>
      <c r="R60" s="237"/>
      <c r="S60" s="237"/>
      <c r="T60" s="237"/>
      <c r="U60" s="237"/>
      <c r="V60" s="237"/>
      <c r="W60" s="237"/>
      <c r="X60" s="134"/>
      <c r="Y60" s="133"/>
    </row>
  </sheetData>
  <sheetProtection password="FF2C" sheet="1" objects="1" scenarios="1"/>
  <mergeCells count="221">
    <mergeCell ref="U5:V5"/>
    <mergeCell ref="B46:H46"/>
    <mergeCell ref="J43:J44"/>
    <mergeCell ref="K49:K50"/>
    <mergeCell ref="J49:J50"/>
    <mergeCell ref="K47:K48"/>
    <mergeCell ref="J47:J48"/>
    <mergeCell ref="K45:K46"/>
    <mergeCell ref="J45:J46"/>
    <mergeCell ref="K43:K44"/>
    <mergeCell ref="B50:H50"/>
    <mergeCell ref="B48:H48"/>
    <mergeCell ref="B49:H49"/>
    <mergeCell ref="B45:H45"/>
    <mergeCell ref="B41:H41"/>
    <mergeCell ref="C36:C38"/>
    <mergeCell ref="C15:C17"/>
    <mergeCell ref="C18:C20"/>
    <mergeCell ref="D9:D11"/>
    <mergeCell ref="E9:E11"/>
    <mergeCell ref="F12:G14"/>
    <mergeCell ref="H12:J14"/>
    <mergeCell ref="F18:G20"/>
    <mergeCell ref="H18:J20"/>
    <mergeCell ref="A27:A29"/>
    <mergeCell ref="B27:B29"/>
    <mergeCell ref="F27:G29"/>
    <mergeCell ref="H27:J29"/>
    <mergeCell ref="C27:C29"/>
    <mergeCell ref="L43:L44"/>
    <mergeCell ref="L45:L46"/>
    <mergeCell ref="L47:L48"/>
    <mergeCell ref="L49:L50"/>
    <mergeCell ref="C30:C32"/>
    <mergeCell ref="A30:A32"/>
    <mergeCell ref="B30:B32"/>
    <mergeCell ref="A36:A38"/>
    <mergeCell ref="B36:B38"/>
    <mergeCell ref="F36:G38"/>
    <mergeCell ref="H36:J38"/>
    <mergeCell ref="D47:E47"/>
    <mergeCell ref="G47:H47"/>
    <mergeCell ref="B42:H42"/>
    <mergeCell ref="N18:N20"/>
    <mergeCell ref="C12:C14"/>
    <mergeCell ref="B21:B23"/>
    <mergeCell ref="A24:A26"/>
    <mergeCell ref="B24:B26"/>
    <mergeCell ref="F24:G26"/>
    <mergeCell ref="H24:J26"/>
    <mergeCell ref="A21:A23"/>
    <mergeCell ref="F15:G17"/>
    <mergeCell ref="H15:J17"/>
    <mergeCell ref="K18:K20"/>
    <mergeCell ref="L18:L20"/>
    <mergeCell ref="A18:A20"/>
    <mergeCell ref="B18:B20"/>
    <mergeCell ref="K24:K26"/>
    <mergeCell ref="L24:L26"/>
    <mergeCell ref="A6:A8"/>
    <mergeCell ref="E12:E14"/>
    <mergeCell ref="E15:E17"/>
    <mergeCell ref="E18:E20"/>
    <mergeCell ref="D12:D14"/>
    <mergeCell ref="D15:D17"/>
    <mergeCell ref="D18:D20"/>
    <mergeCell ref="A15:A17"/>
    <mergeCell ref="B15:B17"/>
    <mergeCell ref="A12:A14"/>
    <mergeCell ref="B12:B14"/>
    <mergeCell ref="A1:B1"/>
    <mergeCell ref="C3:H3"/>
    <mergeCell ref="C4:H4"/>
    <mergeCell ref="A9:A11"/>
    <mergeCell ref="B9:B11"/>
    <mergeCell ref="F9:G11"/>
    <mergeCell ref="H9:J11"/>
    <mergeCell ref="K6:L6"/>
    <mergeCell ref="S9:S11"/>
    <mergeCell ref="O6:S6"/>
    <mergeCell ref="M9:M11"/>
    <mergeCell ref="K9:K11"/>
    <mergeCell ref="L9:L11"/>
    <mergeCell ref="F6:G8"/>
    <mergeCell ref="H6:J8"/>
    <mergeCell ref="P7:P8"/>
    <mergeCell ref="Q7:Q8"/>
    <mergeCell ref="C6:E6"/>
    <mergeCell ref="D7:E7"/>
    <mergeCell ref="C9:C11"/>
    <mergeCell ref="B6:B8"/>
    <mergeCell ref="C7:C8"/>
    <mergeCell ref="R7:R8"/>
    <mergeCell ref="S7:S8"/>
    <mergeCell ref="W21:W23"/>
    <mergeCell ref="W24:W26"/>
    <mergeCell ref="U21:U23"/>
    <mergeCell ref="V21:V23"/>
    <mergeCell ref="D24:D26"/>
    <mergeCell ref="E21:E23"/>
    <mergeCell ref="E24:E26"/>
    <mergeCell ref="C21:C23"/>
    <mergeCell ref="C24:C26"/>
    <mergeCell ref="H21:J23"/>
    <mergeCell ref="D21:D23"/>
    <mergeCell ref="N21:N23"/>
    <mergeCell ref="N24:N26"/>
    <mergeCell ref="L21:L23"/>
    <mergeCell ref="K21:K23"/>
    <mergeCell ref="F21:G23"/>
    <mergeCell ref="S24:S26"/>
    <mergeCell ref="W27:W29"/>
    <mergeCell ref="U27:U29"/>
    <mergeCell ref="V27:V29"/>
    <mergeCell ref="U30:U32"/>
    <mergeCell ref="V30:V32"/>
    <mergeCell ref="D27:D29"/>
    <mergeCell ref="D30:D32"/>
    <mergeCell ref="E27:E29"/>
    <mergeCell ref="E30:E32"/>
    <mergeCell ref="K27:K29"/>
    <mergeCell ref="F30:G32"/>
    <mergeCell ref="H30:J32"/>
    <mergeCell ref="N27:N29"/>
    <mergeCell ref="N30:N32"/>
    <mergeCell ref="K30:K32"/>
    <mergeCell ref="L30:L32"/>
    <mergeCell ref="L27:L29"/>
    <mergeCell ref="W36:W38"/>
    <mergeCell ref="K33:K35"/>
    <mergeCell ref="A33:A35"/>
    <mergeCell ref="B33:B35"/>
    <mergeCell ref="F33:G35"/>
    <mergeCell ref="H33:J35"/>
    <mergeCell ref="W33:W35"/>
    <mergeCell ref="V33:V35"/>
    <mergeCell ref="U36:U38"/>
    <mergeCell ref="V36:V38"/>
    <mergeCell ref="U33:U35"/>
    <mergeCell ref="D33:D35"/>
    <mergeCell ref="D36:D38"/>
    <mergeCell ref="E33:E35"/>
    <mergeCell ref="E36:E38"/>
    <mergeCell ref="C33:C35"/>
    <mergeCell ref="N33:N35"/>
    <mergeCell ref="N36:N38"/>
    <mergeCell ref="K36:K38"/>
    <mergeCell ref="L36:L38"/>
    <mergeCell ref="L33:L35"/>
    <mergeCell ref="O55:Z55"/>
    <mergeCell ref="S58:X58"/>
    <mergeCell ref="S59:X59"/>
    <mergeCell ref="R60:W60"/>
    <mergeCell ref="M12:M14"/>
    <mergeCell ref="M15:M17"/>
    <mergeCell ref="M18:M20"/>
    <mergeCell ref="M21:M23"/>
    <mergeCell ref="M24:M26"/>
    <mergeCell ref="S36:S38"/>
    <mergeCell ref="M36:M38"/>
    <mergeCell ref="S33:S35"/>
    <mergeCell ref="M33:M35"/>
    <mergeCell ref="S30:S32"/>
    <mergeCell ref="M30:M32"/>
    <mergeCell ref="S27:S29"/>
    <mergeCell ref="M27:M29"/>
    <mergeCell ref="S21:S23"/>
    <mergeCell ref="U24:U26"/>
    <mergeCell ref="V24:V26"/>
    <mergeCell ref="U18:U20"/>
    <mergeCell ref="V18:V20"/>
    <mergeCell ref="S18:S20"/>
    <mergeCell ref="Q39:R39"/>
    <mergeCell ref="W18:W20"/>
    <mergeCell ref="U15:U17"/>
    <mergeCell ref="V15:V17"/>
    <mergeCell ref="V9:V11"/>
    <mergeCell ref="V7:V8"/>
    <mergeCell ref="M49:N49"/>
    <mergeCell ref="M50:N50"/>
    <mergeCell ref="W43:Y43"/>
    <mergeCell ref="W44:Y44"/>
    <mergeCell ref="W45:Y45"/>
    <mergeCell ref="W46:Y46"/>
    <mergeCell ref="W47:Y47"/>
    <mergeCell ref="W48:Y48"/>
    <mergeCell ref="W49:Y49"/>
    <mergeCell ref="W50:Y50"/>
    <mergeCell ref="M43:N43"/>
    <mergeCell ref="M44:N44"/>
    <mergeCell ref="M45:N45"/>
    <mergeCell ref="M46:N46"/>
    <mergeCell ref="M47:N47"/>
    <mergeCell ref="M48:N48"/>
    <mergeCell ref="W30:W32"/>
    <mergeCell ref="W9:W11"/>
    <mergeCell ref="W12:W14"/>
    <mergeCell ref="X7:X8"/>
    <mergeCell ref="X6:Y6"/>
    <mergeCell ref="Y7:Y8"/>
    <mergeCell ref="K7:K8"/>
    <mergeCell ref="L7:L8"/>
    <mergeCell ref="W15:W17"/>
    <mergeCell ref="U9:U11"/>
    <mergeCell ref="U12:U14"/>
    <mergeCell ref="M6:M8"/>
    <mergeCell ref="N6:N8"/>
    <mergeCell ref="O7:O8"/>
    <mergeCell ref="V12:V14"/>
    <mergeCell ref="K12:K14"/>
    <mergeCell ref="L12:L14"/>
    <mergeCell ref="S15:S17"/>
    <mergeCell ref="S12:S14"/>
    <mergeCell ref="U6:W6"/>
    <mergeCell ref="W7:W8"/>
    <mergeCell ref="K15:K17"/>
    <mergeCell ref="L15:L17"/>
    <mergeCell ref="U7:U8"/>
    <mergeCell ref="N9:N11"/>
    <mergeCell ref="N12:N14"/>
    <mergeCell ref="N15:N17"/>
  </mergeCells>
  <phoneticPr fontId="2"/>
  <conditionalFormatting sqref="G43:G44 E44">
    <cfRule type="containsBlanks" dxfId="6" priority="2">
      <formula>LEN(TRIM(E43))=0</formula>
    </cfRule>
  </conditionalFormatting>
  <conditionalFormatting sqref="F47">
    <cfRule type="containsBlanks" dxfId="5" priority="1">
      <formula>LEN(TRIM(F47))=0</formula>
    </cfRule>
  </conditionalFormatting>
  <dataValidations xWindow="341" yWindow="562" count="17">
    <dataValidation type="list" allowBlank="1" showInputMessage="1" showErrorMessage="1" sqref="C1:D1">
      <formula1>"（第２号様式）,（第６号様式）"</formula1>
    </dataValidation>
    <dataValidation type="list" allowBlank="1" showInputMessage="1" showErrorMessage="1" sqref="E44">
      <formula1>"当,翌"</formula1>
    </dataValidation>
    <dataValidation allowBlank="1" showInputMessage="1" showErrorMessage="1" prompt="注）最新の賃貸借契約書において定められた期間を入力してください。_x000a_（2023/04/01の形式で入力してください）" sqref="U9:V38"/>
    <dataValidation type="list" allowBlank="1" showInputMessage="1" showErrorMessage="1" prompt="注）今期補助対象期間中に契約の更新が生じ、別途更新契約書を締結している場合は、○を入力し、当該更新契約書を提出してください。" sqref="W9:W38">
      <formula1>"○"</formula1>
    </dataValidation>
    <dataValidation allowBlank="1" showInputMessage="1" showErrorMessage="1" prompt="注）最新の挙証資料を提出した時期を「令和○年度○四半期」の形式で入力してください。" sqref="Y9:Y38"/>
    <dataValidation type="date" allowBlank="1" showInputMessage="1" showErrorMessage="1" prompt="注）2023/04/01の形式で入力してください。" sqref="K9:L38">
      <formula1>45017</formula1>
      <formula2>45382</formula2>
    </dataValidation>
    <dataValidation type="list" allowBlank="1" showInputMessage="1" showErrorMessage="1" prompt="注）現施設だけでなく過去から継続して同一法人内の他施設で利用している場合、過去に他施設で利用を開始した年度を入力してください。また、途中で利用しなくなった場合は、再度利用を開始した年度を入力してください。" sqref="F9:G38">
      <formula1>"令和5年度,令和4年度,令和3年度,令和2年度,令和元年度,平成30年度,平成29年度,平成28年度,平成27年度"</formula1>
    </dataValidation>
    <dataValidation type="list" allowBlank="1" showInputMessage="1" showErrorMessage="1" prompt="補助対象者が、申請時において試用期間中の場合、○を選択してください。" sqref="D15 D33 D9 D12 D18 D21 D24 D27 D30 D36">
      <formula1>"○"</formula1>
    </dataValidation>
    <dataValidation allowBlank="1" showInputMessage="1" showErrorMessage="1" prompt="注）2023/04/01の形式で入力してください_x000a_" sqref="C9:C38"/>
    <dataValidation type="list" allowBlank="1" showInputMessage="1" showErrorMessage="1" sqref="F47">
      <formula1>"３,４,５"</formula1>
    </dataValidation>
    <dataValidation errorStyle="warning" allowBlank="1" showInputMessage="1" showErrorMessage="1" prompt="注）終了事由で「その他」を選択した場合、詳細を入力してください。_x000a_" sqref="N9:N38"/>
    <dataValidation allowBlank="1" showInputMessage="1" showErrorMessage="1" prompt="注）対象月において、実際に発生した家賃を入力してください。" sqref="P9:R9 P12:R12 P15:R15 P18:R18 P21:R21 P24:R24 P27:R27 P30:R30 P33:R33 P36:R36"/>
    <dataValidation allowBlank="1" showInputMessage="1" showErrorMessage="1" prompt="注）対象月における家賃のうち、本人負担とした金額を入力してください。" sqref="P34:R34 P10:R10 P13:R13 P16:R16 P19:R19 P22:R22 P25:R25 P28:R28 P31:R31 P37:R37"/>
    <dataValidation allowBlank="1" showInputMessage="1" showErrorMessage="1" prompt="左の欄が○の場合、試用期間の終了日を入力してください。_x000a_2023/04/01の形式で入力してください。" sqref="E9:E38"/>
    <dataValidation type="list" errorStyle="warning" allowBlank="1" showInputMessage="1" showErrorMessage="1" prompt="注）補助対象期間が終了した対象者のみ、プルダウンから事由を選択してください。" sqref="M9:M38">
      <formula1>$AG$8:$AG$12</formula1>
    </dataValidation>
    <dataValidation type="list" allowBlank="1" showInputMessage="1" showErrorMessage="1" sqref="A1:B1">
      <formula1>$AA$12:$AA$13</formula1>
    </dataValidation>
    <dataValidation type="list" allowBlank="1" showInputMessage="1" showErrorMessage="1" sqref="O6:S6">
      <formula1>$AA$7:$AA$11</formula1>
    </dataValidation>
  </dataValidations>
  <printOptions horizontalCentered="1"/>
  <pageMargins left="0.39370078740157483" right="0.59055118110236227" top="0.74803149606299213" bottom="0.55118110236220474" header="0.31496062992125984" footer="0.31496062992125984"/>
  <pageSetup paperSize="9" scale="2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1:Z55"/>
  <sheetViews>
    <sheetView view="pageBreakPreview" zoomScale="70" zoomScaleNormal="70" zoomScaleSheetLayoutView="70" workbookViewId="0">
      <selection activeCell="A23" sqref="A23:A24"/>
    </sheetView>
  </sheetViews>
  <sheetFormatPr defaultRowHeight="14.25"/>
  <cols>
    <col min="1" max="1" width="5.25" style="1" bestFit="1" customWidth="1"/>
    <col min="2" max="2" width="20.625" style="1" customWidth="1"/>
    <col min="3" max="3" width="9.125" style="1" bestFit="1" customWidth="1"/>
    <col min="4" max="5" width="8.625" style="1" customWidth="1"/>
    <col min="6" max="7" width="14.625" style="1" customWidth="1"/>
    <col min="8" max="8" width="13.875" style="1" customWidth="1"/>
    <col min="9" max="11" width="9" style="1"/>
    <col min="12" max="12" width="8.375" style="1" bestFit="1" customWidth="1"/>
    <col min="13" max="15" width="9" style="1"/>
    <col min="16" max="16" width="10.875" style="1" customWidth="1"/>
    <col min="17" max="17" width="3" style="1" bestFit="1" customWidth="1"/>
    <col min="18" max="20" width="9" style="1"/>
    <col min="21" max="21" width="8.375" style="1" bestFit="1" customWidth="1"/>
    <col min="22" max="24" width="9" style="1"/>
    <col min="25" max="25" width="10.125" style="1" customWidth="1"/>
    <col min="26" max="16384" width="9" style="1"/>
  </cols>
  <sheetData>
    <row r="21" spans="1:26">
      <c r="A21" s="1" t="s">
        <v>70</v>
      </c>
      <c r="G21" s="327" t="s">
        <v>7</v>
      </c>
      <c r="H21" s="327"/>
    </row>
    <row r="22" spans="1:26" s="16" customFormat="1" ht="32.25" customHeight="1">
      <c r="A22" s="12" t="s">
        <v>1</v>
      </c>
      <c r="B22" s="12" t="s">
        <v>3</v>
      </c>
      <c r="C22" s="12" t="s">
        <v>234</v>
      </c>
      <c r="D22" s="12" t="s">
        <v>4</v>
      </c>
      <c r="E22" s="12" t="s">
        <v>5</v>
      </c>
      <c r="F22" s="12" t="s">
        <v>6</v>
      </c>
      <c r="G22" s="17" t="s">
        <v>8</v>
      </c>
      <c r="H22" s="17" t="s">
        <v>9</v>
      </c>
      <c r="I22" s="18"/>
      <c r="J22" s="19" t="s">
        <v>10</v>
      </c>
      <c r="K22" s="19"/>
      <c r="L22" s="19"/>
      <c r="M22" s="19"/>
      <c r="N22" s="19"/>
      <c r="O22" s="19"/>
      <c r="P22" s="19"/>
      <c r="Q22" s="20"/>
      <c r="R22" s="13"/>
      <c r="S22" s="14" t="s">
        <v>17</v>
      </c>
      <c r="T22" s="14"/>
      <c r="U22" s="14"/>
      <c r="V22" s="14"/>
      <c r="W22" s="14"/>
      <c r="X22" s="14"/>
      <c r="Y22" s="14"/>
      <c r="Z22" s="15"/>
    </row>
    <row r="23" spans="1:26">
      <c r="A23" s="322"/>
      <c r="B23" s="323" t="str">
        <f>IF(A23="","",VLOOKUP(A23,第２号様式!$A$9:$B$38,2,FALSE))</f>
        <v/>
      </c>
      <c r="C23" s="328"/>
      <c r="D23" s="324" t="str">
        <f>IF(C23="","",VLOOKUP(C23,$A$44:$C$55,3,FALSE))</f>
        <v/>
      </c>
      <c r="E23" s="325"/>
      <c r="F23" s="325"/>
      <c r="G23" s="325"/>
      <c r="H23" s="325"/>
      <c r="I23" s="2"/>
      <c r="J23" s="3" t="str">
        <f>IF(A23=0,"",20000)</f>
        <v/>
      </c>
      <c r="K23" s="3" t="s">
        <v>11</v>
      </c>
      <c r="L23" s="3" t="str">
        <f>IF(A23=0,"",D23)</f>
        <v/>
      </c>
      <c r="M23" s="3" t="s">
        <v>12</v>
      </c>
      <c r="N23" s="3" t="str">
        <f>IF(A23=0,"",E23)</f>
        <v/>
      </c>
      <c r="O23" s="3" t="s">
        <v>13</v>
      </c>
      <c r="P23" s="3" t="str">
        <f>IFERROR(ROUNDDOWN(J23/L23*N23,-1),"")</f>
        <v/>
      </c>
      <c r="Q23" s="4" t="s">
        <v>14</v>
      </c>
      <c r="R23" s="2"/>
      <c r="S23" s="3" t="str">
        <f>IF(A23=0,"",F23)</f>
        <v/>
      </c>
      <c r="T23" s="3" t="s">
        <v>11</v>
      </c>
      <c r="U23" s="3" t="str">
        <f>IF(A23=0,"",D23)</f>
        <v/>
      </c>
      <c r="V23" s="3" t="s">
        <v>12</v>
      </c>
      <c r="W23" s="3" t="str">
        <f>IF(A23=0,"",E23)</f>
        <v/>
      </c>
      <c r="X23" s="3" t="s">
        <v>13</v>
      </c>
      <c r="Y23" s="3" t="str">
        <f>IFERROR(ROUNDDOWN(S23/U23*W23,-1),"")</f>
        <v/>
      </c>
      <c r="Z23" s="4" t="s">
        <v>14</v>
      </c>
    </row>
    <row r="24" spans="1:26">
      <c r="A24" s="322"/>
      <c r="B24" s="323"/>
      <c r="C24" s="328"/>
      <c r="D24" s="324"/>
      <c r="E24" s="325"/>
      <c r="F24" s="325"/>
      <c r="G24" s="325"/>
      <c r="H24" s="325"/>
      <c r="I24" s="5" t="s">
        <v>15</v>
      </c>
      <c r="J24" s="6" t="str">
        <f>IF(A23=0,"",IF(P23&lt;G23,ROUNDDOWN(P23,-1),ROUNDDOWN(G23,-1)))</f>
        <v/>
      </c>
      <c r="K24" s="7" t="s">
        <v>16</v>
      </c>
      <c r="L24" s="8" t="str">
        <f>IF(A23=0,"",IF(H23-(IF(F23-20000&gt;0,F23-20000,0))&gt;0,H23-(IF(F23-20000&gt;0,F23-20000,0)),0))</f>
        <v/>
      </c>
      <c r="M24" s="7" t="s">
        <v>59</v>
      </c>
      <c r="N24" s="195">
        <v>0.5</v>
      </c>
      <c r="O24" s="9" t="s">
        <v>60</v>
      </c>
      <c r="P24" s="10" t="str">
        <f>IFERROR(ROUNDDOWN((J24-L24)*1/2,-2),"")</f>
        <v/>
      </c>
      <c r="Q24" s="11" t="s">
        <v>0</v>
      </c>
      <c r="R24" s="5" t="s">
        <v>15</v>
      </c>
      <c r="S24" s="6" t="str">
        <f>IF(A23=0,"",IF(Y23&lt;G23,ROUNDDOWN(Y23,-1),ROUNDDOWN(G23,-1)))</f>
        <v/>
      </c>
      <c r="T24" s="7" t="s">
        <v>16</v>
      </c>
      <c r="U24" s="8" t="str">
        <f>IF(A23=0,"",H23)</f>
        <v/>
      </c>
      <c r="V24" s="7" t="s">
        <v>59</v>
      </c>
      <c r="W24" s="195">
        <v>0.5</v>
      </c>
      <c r="X24" s="9" t="s">
        <v>60</v>
      </c>
      <c r="Y24" s="10" t="str">
        <f>IFERROR(ROUNDDOWN((S24-U24)*1/2,-2),"")</f>
        <v/>
      </c>
      <c r="Z24" s="11" t="s">
        <v>0</v>
      </c>
    </row>
    <row r="25" spans="1:26">
      <c r="A25" s="322"/>
      <c r="B25" s="323" t="str">
        <f>IF(A25="","",VLOOKUP(A25,第２号様式!$A$9:$B$38,2,FALSE))</f>
        <v/>
      </c>
      <c r="C25" s="328"/>
      <c r="D25" s="324" t="str">
        <f>IF(C25="","",VLOOKUP(C25,$A$44:$C$55,3,FALSE))</f>
        <v/>
      </c>
      <c r="E25" s="325"/>
      <c r="F25" s="325"/>
      <c r="G25" s="325"/>
      <c r="H25" s="325"/>
      <c r="I25" s="2"/>
      <c r="J25" s="3" t="str">
        <f>IF(A25=0,"",20000)</f>
        <v/>
      </c>
      <c r="K25" s="3" t="s">
        <v>11</v>
      </c>
      <c r="L25" s="3" t="str">
        <f>IF(A25=0,"",D25)</f>
        <v/>
      </c>
      <c r="M25" s="3" t="s">
        <v>12</v>
      </c>
      <c r="N25" s="3" t="str">
        <f>IF(A25=0,"",E25)</f>
        <v/>
      </c>
      <c r="O25" s="3" t="s">
        <v>13</v>
      </c>
      <c r="P25" s="3" t="str">
        <f>IFERROR(ROUNDDOWN(J25/L25*N25,-1),"")</f>
        <v/>
      </c>
      <c r="Q25" s="4" t="s">
        <v>14</v>
      </c>
      <c r="R25" s="2"/>
      <c r="S25" s="3" t="str">
        <f>IF(A25=0,"",F25)</f>
        <v/>
      </c>
      <c r="T25" s="3" t="s">
        <v>11</v>
      </c>
      <c r="U25" s="3" t="str">
        <f>IF(A25=0,"",D25)</f>
        <v/>
      </c>
      <c r="V25" s="3" t="s">
        <v>12</v>
      </c>
      <c r="W25" s="3" t="str">
        <f>IF(A25=0,"",E25)</f>
        <v/>
      </c>
      <c r="X25" s="3" t="s">
        <v>13</v>
      </c>
      <c r="Y25" s="3" t="str">
        <f>IFERROR(ROUNDDOWN(S25/U25*W25,-1),"")</f>
        <v/>
      </c>
      <c r="Z25" s="4" t="s">
        <v>14</v>
      </c>
    </row>
    <row r="26" spans="1:26">
      <c r="A26" s="322"/>
      <c r="B26" s="323"/>
      <c r="C26" s="328"/>
      <c r="D26" s="324"/>
      <c r="E26" s="325"/>
      <c r="F26" s="325"/>
      <c r="G26" s="325"/>
      <c r="H26" s="325"/>
      <c r="I26" s="5" t="s">
        <v>15</v>
      </c>
      <c r="J26" s="6" t="str">
        <f>IF(A25=0,"",IF(P25&lt;G25,ROUNDDOWN(P25,-1),ROUNDDOWN(G25,-1)))</f>
        <v/>
      </c>
      <c r="K26" s="7" t="s">
        <v>16</v>
      </c>
      <c r="L26" s="8" t="str">
        <f>IF(A25=0,"",IF(H25-(IF(F25-20000&gt;0,F25-20000,0))&gt;0,H25-(IF(F25-20000&gt;0,F25-20000,0)),0))</f>
        <v/>
      </c>
      <c r="M26" s="7" t="s">
        <v>59</v>
      </c>
      <c r="N26" s="195">
        <v>0.5</v>
      </c>
      <c r="O26" s="9" t="s">
        <v>60</v>
      </c>
      <c r="P26" s="10" t="str">
        <f>IFERROR(ROUNDDOWN((J26-L26)*1/2,-2),"")</f>
        <v/>
      </c>
      <c r="Q26" s="11" t="s">
        <v>0</v>
      </c>
      <c r="R26" s="5" t="s">
        <v>15</v>
      </c>
      <c r="S26" s="6" t="str">
        <f>IF(A25=0,"",IF(Y25&lt;G25,ROUNDDOWN(Y25,-1),ROUNDDOWN(G25,-1)))</f>
        <v/>
      </c>
      <c r="T26" s="7" t="s">
        <v>16</v>
      </c>
      <c r="U26" s="8" t="str">
        <f>IF(A25=0,"",H25)</f>
        <v/>
      </c>
      <c r="V26" s="7" t="s">
        <v>59</v>
      </c>
      <c r="W26" s="195">
        <v>0.5</v>
      </c>
      <c r="X26" s="9" t="s">
        <v>60</v>
      </c>
      <c r="Y26" s="10" t="str">
        <f>IFERROR(ROUNDDOWN((S26-U26)*1/2,-2),"")</f>
        <v/>
      </c>
      <c r="Z26" s="11" t="s">
        <v>0</v>
      </c>
    </row>
    <row r="27" spans="1:26">
      <c r="A27" s="322"/>
      <c r="B27" s="323" t="str">
        <f>IF(A27="","",VLOOKUP(A27,第２号様式!$A$9:$B$38,2,FALSE))</f>
        <v/>
      </c>
      <c r="C27" s="328"/>
      <c r="D27" s="324" t="str">
        <f>IF(C27="","",VLOOKUP(C27,$A$44:$C$55,3,FALSE))</f>
        <v/>
      </c>
      <c r="E27" s="325"/>
      <c r="F27" s="325"/>
      <c r="G27" s="325"/>
      <c r="H27" s="325"/>
      <c r="I27" s="2"/>
      <c r="J27" s="3" t="str">
        <f>IF(A27=0,"",20000)</f>
        <v/>
      </c>
      <c r="K27" s="3" t="s">
        <v>11</v>
      </c>
      <c r="L27" s="3" t="str">
        <f>IF(A27=0,"",D27)</f>
        <v/>
      </c>
      <c r="M27" s="3" t="s">
        <v>12</v>
      </c>
      <c r="N27" s="3" t="str">
        <f>IF(A27=0,"",E27)</f>
        <v/>
      </c>
      <c r="O27" s="3" t="s">
        <v>13</v>
      </c>
      <c r="P27" s="3" t="str">
        <f>IFERROR(ROUNDDOWN(J27/L27*N27,-1),"")</f>
        <v/>
      </c>
      <c r="Q27" s="4" t="s">
        <v>14</v>
      </c>
      <c r="R27" s="2"/>
      <c r="S27" s="3" t="str">
        <f>IF(A27=0,"",F27)</f>
        <v/>
      </c>
      <c r="T27" s="3" t="s">
        <v>11</v>
      </c>
      <c r="U27" s="3" t="str">
        <f>IF(A27=0,"",D27)</f>
        <v/>
      </c>
      <c r="V27" s="3" t="s">
        <v>12</v>
      </c>
      <c r="W27" s="3" t="str">
        <f>IF(A27=0,"",E27)</f>
        <v/>
      </c>
      <c r="X27" s="3" t="s">
        <v>13</v>
      </c>
      <c r="Y27" s="3" t="str">
        <f>IFERROR(ROUNDDOWN(S27/U27*W27,-1),"")</f>
        <v/>
      </c>
      <c r="Z27" s="4" t="s">
        <v>14</v>
      </c>
    </row>
    <row r="28" spans="1:26">
      <c r="A28" s="322"/>
      <c r="B28" s="323"/>
      <c r="C28" s="328"/>
      <c r="D28" s="324"/>
      <c r="E28" s="325"/>
      <c r="F28" s="325"/>
      <c r="G28" s="325"/>
      <c r="H28" s="325"/>
      <c r="I28" s="5" t="s">
        <v>15</v>
      </c>
      <c r="J28" s="6" t="str">
        <f>IF(A27=0,"",IF(P27&lt;G27,ROUNDDOWN(P27,-1),ROUNDDOWN(G27,-1)))</f>
        <v/>
      </c>
      <c r="K28" s="7" t="s">
        <v>16</v>
      </c>
      <c r="L28" s="8" t="str">
        <f>IF(A27=0,"",IF(H27-(IF(F27-20000&gt;0,F27-20000,0))&gt;0,H27-(IF(F27-20000&gt;0,F27-20000,0)),0))</f>
        <v/>
      </c>
      <c r="M28" s="7" t="s">
        <v>59</v>
      </c>
      <c r="N28" s="195">
        <v>0.5</v>
      </c>
      <c r="O28" s="9" t="s">
        <v>60</v>
      </c>
      <c r="P28" s="10" t="str">
        <f>IFERROR(ROUNDDOWN((J28-L28)*1/2,-2),"")</f>
        <v/>
      </c>
      <c r="Q28" s="11" t="s">
        <v>0</v>
      </c>
      <c r="R28" s="5" t="s">
        <v>15</v>
      </c>
      <c r="S28" s="6" t="str">
        <f>IF(A27=0,"",IF(Y27&lt;G27,ROUNDDOWN(Y27,-1),ROUNDDOWN(G27,-1)))</f>
        <v/>
      </c>
      <c r="T28" s="7" t="s">
        <v>16</v>
      </c>
      <c r="U28" s="8" t="str">
        <f>IF(A27=0,"",H27)</f>
        <v/>
      </c>
      <c r="V28" s="7" t="s">
        <v>59</v>
      </c>
      <c r="W28" s="195">
        <v>0.5</v>
      </c>
      <c r="X28" s="9" t="s">
        <v>60</v>
      </c>
      <c r="Y28" s="10" t="str">
        <f>IFERROR(ROUNDDOWN((S28-U28)*1/2,-2),"")</f>
        <v/>
      </c>
      <c r="Z28" s="11" t="s">
        <v>0</v>
      </c>
    </row>
    <row r="29" spans="1:26">
      <c r="A29" s="322"/>
      <c r="B29" s="323" t="str">
        <f>IF(A29="","",VLOOKUP(A29,第２号様式!$A$9:$B$38,2,FALSE))</f>
        <v/>
      </c>
      <c r="C29" s="328"/>
      <c r="D29" s="324" t="str">
        <f>IF(C29="","",VLOOKUP(C29,$A$44:$C$55,3,FALSE))</f>
        <v/>
      </c>
      <c r="E29" s="325"/>
      <c r="F29" s="325"/>
      <c r="G29" s="325"/>
      <c r="H29" s="325"/>
      <c r="I29" s="2"/>
      <c r="J29" s="3" t="str">
        <f>IF(A29=0,"",20000)</f>
        <v/>
      </c>
      <c r="K29" s="3" t="s">
        <v>11</v>
      </c>
      <c r="L29" s="3" t="str">
        <f>IF(A29=0,"",D29)</f>
        <v/>
      </c>
      <c r="M29" s="3" t="s">
        <v>12</v>
      </c>
      <c r="N29" s="3" t="str">
        <f>IF(A29=0,"",E29)</f>
        <v/>
      </c>
      <c r="O29" s="3" t="s">
        <v>13</v>
      </c>
      <c r="P29" s="3" t="str">
        <f>IFERROR(ROUNDDOWN(J29/L29*N29,-1),"")</f>
        <v/>
      </c>
      <c r="Q29" s="4" t="s">
        <v>14</v>
      </c>
      <c r="R29" s="2"/>
      <c r="S29" s="3" t="str">
        <f>IF(A29=0,"",F29)</f>
        <v/>
      </c>
      <c r="T29" s="3" t="s">
        <v>11</v>
      </c>
      <c r="U29" s="3" t="str">
        <f>IF(A29=0,"",D29)</f>
        <v/>
      </c>
      <c r="V29" s="3" t="s">
        <v>12</v>
      </c>
      <c r="W29" s="3" t="str">
        <f>IF(A29=0,"",E29)</f>
        <v/>
      </c>
      <c r="X29" s="3" t="s">
        <v>13</v>
      </c>
      <c r="Y29" s="3" t="str">
        <f>IFERROR(ROUNDDOWN(S29/U29*W29,-1),"")</f>
        <v/>
      </c>
      <c r="Z29" s="4" t="s">
        <v>14</v>
      </c>
    </row>
    <row r="30" spans="1:26">
      <c r="A30" s="322"/>
      <c r="B30" s="323"/>
      <c r="C30" s="328"/>
      <c r="D30" s="324"/>
      <c r="E30" s="325"/>
      <c r="F30" s="325"/>
      <c r="G30" s="325"/>
      <c r="H30" s="325"/>
      <c r="I30" s="5" t="s">
        <v>15</v>
      </c>
      <c r="J30" s="6" t="str">
        <f>IF(A29=0,"",IF(P29&lt;G29,ROUNDDOWN(P29,-1),ROUNDDOWN(G29,-1)))</f>
        <v/>
      </c>
      <c r="K30" s="7" t="s">
        <v>16</v>
      </c>
      <c r="L30" s="8" t="str">
        <f>IF(A29=0,"",IF(H29-(IF(F29-20000&gt;0,F29-20000,0))&gt;0,H29-(IF(F29-20000&gt;0,F29-20000,0)),0))</f>
        <v/>
      </c>
      <c r="M30" s="7" t="s">
        <v>59</v>
      </c>
      <c r="N30" s="195">
        <v>0.5</v>
      </c>
      <c r="O30" s="9" t="s">
        <v>60</v>
      </c>
      <c r="P30" s="10" t="str">
        <f>IFERROR(ROUNDDOWN((J30-L30)*1/2,-2),"")</f>
        <v/>
      </c>
      <c r="Q30" s="11" t="s">
        <v>0</v>
      </c>
      <c r="R30" s="5" t="s">
        <v>15</v>
      </c>
      <c r="S30" s="6" t="str">
        <f>IF(A29=0,"",IF(Y29&lt;G29,ROUNDDOWN(Y29,-1),ROUNDDOWN(G29,-1)))</f>
        <v/>
      </c>
      <c r="T30" s="7" t="s">
        <v>16</v>
      </c>
      <c r="U30" s="8" t="str">
        <f>IF(A29=0,"",H29)</f>
        <v/>
      </c>
      <c r="V30" s="7" t="s">
        <v>59</v>
      </c>
      <c r="W30" s="195">
        <v>0.5</v>
      </c>
      <c r="X30" s="9" t="s">
        <v>60</v>
      </c>
      <c r="Y30" s="10" t="str">
        <f>IFERROR(ROUNDDOWN((S30-U30)*1/2,-2),"")</f>
        <v/>
      </c>
      <c r="Z30" s="11" t="s">
        <v>0</v>
      </c>
    </row>
    <row r="31" spans="1:26">
      <c r="A31" s="322"/>
      <c r="B31" s="323" t="str">
        <f>IF(A31="","",VLOOKUP(A31,第２号様式!$A$9:$B$38,2,FALSE))</f>
        <v/>
      </c>
      <c r="C31" s="328"/>
      <c r="D31" s="324" t="str">
        <f>IF(C31="","",VLOOKUP(C31,$A$44:$C$55,3,FALSE))</f>
        <v/>
      </c>
      <c r="E31" s="325"/>
      <c r="F31" s="325"/>
      <c r="G31" s="325"/>
      <c r="H31" s="325"/>
      <c r="I31" s="2"/>
      <c r="J31" s="3" t="str">
        <f>IF(A31=0,"",20000)</f>
        <v/>
      </c>
      <c r="K31" s="3" t="s">
        <v>11</v>
      </c>
      <c r="L31" s="3" t="str">
        <f>IF(A31=0,"",D31)</f>
        <v/>
      </c>
      <c r="M31" s="3" t="s">
        <v>12</v>
      </c>
      <c r="N31" s="3" t="str">
        <f>IF(A31=0,"",E31)</f>
        <v/>
      </c>
      <c r="O31" s="3" t="s">
        <v>13</v>
      </c>
      <c r="P31" s="3" t="str">
        <f>IFERROR(ROUNDDOWN(J31/L31*N31,-1),"")</f>
        <v/>
      </c>
      <c r="Q31" s="4" t="s">
        <v>14</v>
      </c>
      <c r="R31" s="2"/>
      <c r="S31" s="3" t="str">
        <f>IF(A31=0,"",F31)</f>
        <v/>
      </c>
      <c r="T31" s="3" t="s">
        <v>11</v>
      </c>
      <c r="U31" s="3" t="str">
        <f>IF(A31=0,"",D31)</f>
        <v/>
      </c>
      <c r="V31" s="3" t="s">
        <v>12</v>
      </c>
      <c r="W31" s="3" t="str">
        <f>IF(A31=0,"",E31)</f>
        <v/>
      </c>
      <c r="X31" s="3" t="s">
        <v>13</v>
      </c>
      <c r="Y31" s="3" t="str">
        <f>IFERROR(ROUNDDOWN(S31/U31*W31,-1),"")</f>
        <v/>
      </c>
      <c r="Z31" s="4" t="s">
        <v>14</v>
      </c>
    </row>
    <row r="32" spans="1:26">
      <c r="A32" s="322"/>
      <c r="B32" s="323"/>
      <c r="C32" s="328"/>
      <c r="D32" s="324"/>
      <c r="E32" s="325"/>
      <c r="F32" s="325"/>
      <c r="G32" s="325"/>
      <c r="H32" s="325"/>
      <c r="I32" s="5" t="s">
        <v>15</v>
      </c>
      <c r="J32" s="6" t="str">
        <f>IF(A31=0,"",IF(P31&lt;G31,ROUNDDOWN(P31,-1),ROUNDDOWN(G31,-1)))</f>
        <v/>
      </c>
      <c r="K32" s="7" t="s">
        <v>16</v>
      </c>
      <c r="L32" s="8" t="str">
        <f>IF(A31=0,"",IF(H31-(IF(F31-20000&gt;0,F31-20000,0))&gt;0,H31-(IF(F31-20000&gt;0,F31-20000,0)),0))</f>
        <v/>
      </c>
      <c r="M32" s="7" t="s">
        <v>59</v>
      </c>
      <c r="N32" s="195">
        <v>0.5</v>
      </c>
      <c r="O32" s="9" t="s">
        <v>60</v>
      </c>
      <c r="P32" s="10" t="str">
        <f>IFERROR(ROUNDDOWN((J32-L32)*1/2,-2),"")</f>
        <v/>
      </c>
      <c r="Q32" s="11" t="s">
        <v>0</v>
      </c>
      <c r="R32" s="5" t="s">
        <v>15</v>
      </c>
      <c r="S32" s="6" t="str">
        <f>IF(A31=0,"",IF(Y31&lt;G31,ROUNDDOWN(Y31,-1),ROUNDDOWN(G31,-1)))</f>
        <v/>
      </c>
      <c r="T32" s="7" t="s">
        <v>16</v>
      </c>
      <c r="U32" s="8" t="str">
        <f>IF(A31=0,"",H31)</f>
        <v/>
      </c>
      <c r="V32" s="7" t="s">
        <v>59</v>
      </c>
      <c r="W32" s="195">
        <v>0.5</v>
      </c>
      <c r="X32" s="9" t="s">
        <v>60</v>
      </c>
      <c r="Y32" s="10" t="str">
        <f>IFERROR(ROUNDDOWN((S32-U32)*1/2,-2),"")</f>
        <v/>
      </c>
      <c r="Z32" s="11" t="s">
        <v>0</v>
      </c>
    </row>
    <row r="33" spans="1:26">
      <c r="A33" s="322"/>
      <c r="B33" s="323" t="str">
        <f>IF(A33="","",VLOOKUP(A33,第２号様式!$A$9:$B$38,2,FALSE))</f>
        <v/>
      </c>
      <c r="C33" s="328"/>
      <c r="D33" s="324" t="str">
        <f>IF(C33="","",VLOOKUP(C33,$A$44:$C$55,3,FALSE))</f>
        <v/>
      </c>
      <c r="E33" s="325"/>
      <c r="F33" s="325"/>
      <c r="G33" s="325"/>
      <c r="H33" s="325"/>
      <c r="I33" s="2"/>
      <c r="J33" s="3" t="str">
        <f>IF(A33=0,"",20000)</f>
        <v/>
      </c>
      <c r="K33" s="3" t="s">
        <v>11</v>
      </c>
      <c r="L33" s="3" t="str">
        <f>IF(A33=0,"",D33)</f>
        <v/>
      </c>
      <c r="M33" s="3" t="s">
        <v>12</v>
      </c>
      <c r="N33" s="3" t="str">
        <f>IF(A33=0,"",E33)</f>
        <v/>
      </c>
      <c r="O33" s="3" t="s">
        <v>13</v>
      </c>
      <c r="P33" s="3" t="str">
        <f>IFERROR(ROUNDDOWN(J33/L33*N33,-1),"")</f>
        <v/>
      </c>
      <c r="Q33" s="4" t="s">
        <v>14</v>
      </c>
      <c r="R33" s="2"/>
      <c r="S33" s="3" t="str">
        <f>IF(A33=0,"",F33)</f>
        <v/>
      </c>
      <c r="T33" s="3" t="s">
        <v>11</v>
      </c>
      <c r="U33" s="3" t="str">
        <f>IF(A33=0,"",D33)</f>
        <v/>
      </c>
      <c r="V33" s="3" t="s">
        <v>12</v>
      </c>
      <c r="W33" s="3" t="str">
        <f>IF(A33=0,"",E33)</f>
        <v/>
      </c>
      <c r="X33" s="3" t="s">
        <v>13</v>
      </c>
      <c r="Y33" s="3" t="str">
        <f>IFERROR(ROUNDDOWN(S33/U33*W33,-1),"")</f>
        <v/>
      </c>
      <c r="Z33" s="4" t="s">
        <v>14</v>
      </c>
    </row>
    <row r="34" spans="1:26">
      <c r="A34" s="322"/>
      <c r="B34" s="323"/>
      <c r="C34" s="328"/>
      <c r="D34" s="324"/>
      <c r="E34" s="325"/>
      <c r="F34" s="325"/>
      <c r="G34" s="325"/>
      <c r="H34" s="325"/>
      <c r="I34" s="5" t="s">
        <v>15</v>
      </c>
      <c r="J34" s="6" t="str">
        <f>IF(A33=0,"",IF(P33&lt;G33,ROUNDDOWN(P33,-1),ROUNDDOWN(G33,-1)))</f>
        <v/>
      </c>
      <c r="K34" s="7" t="s">
        <v>16</v>
      </c>
      <c r="L34" s="8" t="str">
        <f>IF(A33=0,"",IF(H33-(IF(F33-20000&gt;0,F33-20000,0))&gt;0,H33-(IF(F33-20000&gt;0,F33-20000,0)),0))</f>
        <v/>
      </c>
      <c r="M34" s="7" t="s">
        <v>59</v>
      </c>
      <c r="N34" s="195">
        <v>0.5</v>
      </c>
      <c r="O34" s="9" t="s">
        <v>60</v>
      </c>
      <c r="P34" s="10" t="str">
        <f>IFERROR(ROUNDDOWN((J34-L34)*1/2,-2),"")</f>
        <v/>
      </c>
      <c r="Q34" s="11" t="s">
        <v>0</v>
      </c>
      <c r="R34" s="5" t="s">
        <v>15</v>
      </c>
      <c r="S34" s="6" t="str">
        <f>IF(A33=0,"",IF(Y33&lt;G33,ROUNDDOWN(Y33,-1),ROUNDDOWN(G33,-1)))</f>
        <v/>
      </c>
      <c r="T34" s="7" t="s">
        <v>16</v>
      </c>
      <c r="U34" s="8" t="str">
        <f>IF(A33=0,"",H33)</f>
        <v/>
      </c>
      <c r="V34" s="7" t="s">
        <v>59</v>
      </c>
      <c r="W34" s="195">
        <v>0.5</v>
      </c>
      <c r="X34" s="9" t="s">
        <v>60</v>
      </c>
      <c r="Y34" s="10" t="str">
        <f>IFERROR(ROUNDDOWN((S34-U34)*1/2,-2),"")</f>
        <v/>
      </c>
      <c r="Z34" s="11" t="s">
        <v>0</v>
      </c>
    </row>
    <row r="35" spans="1:26" ht="28.5" customHeight="1"/>
    <row r="36" spans="1:26">
      <c r="A36" s="64" t="s">
        <v>74</v>
      </c>
      <c r="B36" s="64"/>
      <c r="C36" s="64"/>
      <c r="D36" s="64"/>
      <c r="E36" s="64"/>
      <c r="F36" s="64"/>
      <c r="G36" s="64"/>
      <c r="H36" s="64"/>
    </row>
    <row r="37" spans="1:26">
      <c r="A37" s="326">
        <v>99</v>
      </c>
      <c r="B37" s="326" t="s">
        <v>73</v>
      </c>
      <c r="C37" s="329">
        <v>6</v>
      </c>
      <c r="D37" s="321">
        <v>30</v>
      </c>
      <c r="E37" s="321">
        <v>17</v>
      </c>
      <c r="F37" s="321">
        <v>90000</v>
      </c>
      <c r="G37" s="321">
        <v>51000</v>
      </c>
      <c r="H37" s="321">
        <v>31000</v>
      </c>
      <c r="I37" s="2"/>
      <c r="J37" s="3">
        <f>IF(A37=0,"",20000)</f>
        <v>20000</v>
      </c>
      <c r="K37" s="3" t="s">
        <v>11</v>
      </c>
      <c r="L37" s="3">
        <f>IF(A37=0,"",D37)</f>
        <v>30</v>
      </c>
      <c r="M37" s="3" t="s">
        <v>12</v>
      </c>
      <c r="N37" s="3">
        <f>IF(A37=0,"",E37)</f>
        <v>17</v>
      </c>
      <c r="O37" s="3" t="s">
        <v>13</v>
      </c>
      <c r="P37" s="3">
        <f>IFERROR(ROUNDDOWN(J37/L37*N37,-1),"")</f>
        <v>11330</v>
      </c>
      <c r="Q37" s="4" t="s">
        <v>14</v>
      </c>
      <c r="R37" s="2"/>
      <c r="S37" s="3">
        <f>IF(A37=0,"",F37)</f>
        <v>90000</v>
      </c>
      <c r="T37" s="3" t="s">
        <v>11</v>
      </c>
      <c r="U37" s="3">
        <f>IF(A37=0,"",D37)</f>
        <v>30</v>
      </c>
      <c r="V37" s="3" t="s">
        <v>12</v>
      </c>
      <c r="W37" s="3">
        <f>IF(A37=0,"",E37)</f>
        <v>17</v>
      </c>
      <c r="X37" s="3" t="s">
        <v>13</v>
      </c>
      <c r="Y37" s="3">
        <f>IFERROR(ROUNDDOWN(S37/U37*W37,-1),"")</f>
        <v>51000</v>
      </c>
      <c r="Z37" s="4" t="s">
        <v>14</v>
      </c>
    </row>
    <row r="38" spans="1:26">
      <c r="A38" s="326"/>
      <c r="B38" s="326"/>
      <c r="C38" s="330"/>
      <c r="D38" s="321"/>
      <c r="E38" s="321"/>
      <c r="F38" s="321"/>
      <c r="G38" s="321"/>
      <c r="H38" s="321"/>
      <c r="I38" s="5" t="s">
        <v>15</v>
      </c>
      <c r="J38" s="6">
        <f>IF(A37=0,"",IF(P37&lt;G37,ROUNDDOWN(P37,-1),ROUNDDOWN(G37,-1)))</f>
        <v>11330</v>
      </c>
      <c r="K38" s="7" t="s">
        <v>16</v>
      </c>
      <c r="L38" s="8">
        <f>IF(A37=0,"",IF(H37-(IF(F37-20000&gt;0,F37-20000,0))&gt;0,H37-(IF(F37-20000&gt;0,F37-20000,0)),0))</f>
        <v>0</v>
      </c>
      <c r="M38" s="7" t="s">
        <v>59</v>
      </c>
      <c r="N38" s="195">
        <v>0.5</v>
      </c>
      <c r="O38" s="9" t="s">
        <v>60</v>
      </c>
      <c r="P38" s="10">
        <f>IFERROR(ROUNDDOWN((J38-L38)*1/2,-2),"")</f>
        <v>5600</v>
      </c>
      <c r="Q38" s="11" t="s">
        <v>0</v>
      </c>
      <c r="R38" s="5" t="s">
        <v>15</v>
      </c>
      <c r="S38" s="6">
        <f>IF(A37=0,"",IF(Y37&lt;G37,ROUNDDOWN(Y37,-1),ROUNDDOWN(G37,-1)))</f>
        <v>51000</v>
      </c>
      <c r="T38" s="7" t="s">
        <v>16</v>
      </c>
      <c r="U38" s="8">
        <f>IF(A37=0,"",H37)</f>
        <v>31000</v>
      </c>
      <c r="V38" s="7" t="s">
        <v>59</v>
      </c>
      <c r="W38" s="195">
        <v>0.5</v>
      </c>
      <c r="X38" s="9" t="s">
        <v>60</v>
      </c>
      <c r="Y38" s="10">
        <f>IFERROR(ROUNDDOWN((S38-U38)*1/2,-2),"")</f>
        <v>10000</v>
      </c>
      <c r="Z38" s="11" t="s">
        <v>0</v>
      </c>
    </row>
    <row r="39" spans="1:26">
      <c r="A39" s="69" t="s">
        <v>71</v>
      </c>
    </row>
    <row r="43" spans="1:26" hidden="1">
      <c r="B43" s="198">
        <v>2023</v>
      </c>
    </row>
    <row r="44" spans="1:26" hidden="1">
      <c r="A44" s="1" t="s">
        <v>238</v>
      </c>
      <c r="B44" s="199">
        <f>DATE($B$43,LEFT(A44,1)+1,1-1)</f>
        <v>45046</v>
      </c>
      <c r="C44" s="1" t="str">
        <f>TEXT(B44,"d")</f>
        <v>30</v>
      </c>
    </row>
    <row r="45" spans="1:26" hidden="1">
      <c r="A45" s="1" t="s">
        <v>31</v>
      </c>
      <c r="B45" s="199">
        <f t="shared" ref="B45:B52" si="0">DATE($B$43,LEFT(A45,1)+1,1-1)</f>
        <v>45077</v>
      </c>
      <c r="C45" s="1" t="str">
        <f t="shared" ref="C45:C55" si="1">TEXT(B45,"d")</f>
        <v>31</v>
      </c>
    </row>
    <row r="46" spans="1:26" hidden="1">
      <c r="A46" s="1" t="s">
        <v>32</v>
      </c>
      <c r="B46" s="199">
        <f t="shared" si="0"/>
        <v>45107</v>
      </c>
      <c r="C46" s="1" t="str">
        <f t="shared" si="1"/>
        <v>30</v>
      </c>
    </row>
    <row r="47" spans="1:26" hidden="1">
      <c r="A47" s="1" t="s">
        <v>239</v>
      </c>
      <c r="B47" s="199">
        <f t="shared" si="0"/>
        <v>45138</v>
      </c>
      <c r="C47" s="1" t="str">
        <f t="shared" si="1"/>
        <v>31</v>
      </c>
    </row>
    <row r="48" spans="1:26" hidden="1">
      <c r="A48" s="1" t="s">
        <v>37</v>
      </c>
      <c r="B48" s="199">
        <f t="shared" si="0"/>
        <v>45169</v>
      </c>
      <c r="C48" s="1" t="str">
        <f t="shared" si="1"/>
        <v>31</v>
      </c>
    </row>
    <row r="49" spans="1:3" hidden="1">
      <c r="A49" s="1" t="s">
        <v>38</v>
      </c>
      <c r="B49" s="199">
        <f t="shared" si="0"/>
        <v>45199</v>
      </c>
      <c r="C49" s="1" t="str">
        <f t="shared" si="1"/>
        <v>30</v>
      </c>
    </row>
    <row r="50" spans="1:3" hidden="1">
      <c r="A50" s="1" t="s">
        <v>240</v>
      </c>
      <c r="B50" s="199">
        <f t="shared" si="0"/>
        <v>44957</v>
      </c>
      <c r="C50" s="1" t="str">
        <f t="shared" si="1"/>
        <v>31</v>
      </c>
    </row>
    <row r="51" spans="1:3" hidden="1">
      <c r="A51" s="1" t="s">
        <v>41</v>
      </c>
      <c r="B51" s="199">
        <f t="shared" si="0"/>
        <v>44957</v>
      </c>
      <c r="C51" s="1" t="str">
        <f t="shared" si="1"/>
        <v>31</v>
      </c>
    </row>
    <row r="52" spans="1:3" hidden="1">
      <c r="A52" s="1" t="s">
        <v>42</v>
      </c>
      <c r="B52" s="199">
        <f t="shared" si="0"/>
        <v>44957</v>
      </c>
      <c r="C52" s="1" t="str">
        <f t="shared" si="1"/>
        <v>31</v>
      </c>
    </row>
    <row r="53" spans="1:3" hidden="1">
      <c r="A53" s="1" t="s">
        <v>241</v>
      </c>
      <c r="B53" s="199">
        <f>DATE($B$43+1,LEFT(A53,1)+1,1-1)</f>
        <v>45322</v>
      </c>
      <c r="C53" s="1" t="str">
        <f t="shared" si="1"/>
        <v>31</v>
      </c>
    </row>
    <row r="54" spans="1:3" hidden="1">
      <c r="A54" s="1" t="s">
        <v>45</v>
      </c>
      <c r="B54" s="199">
        <f t="shared" ref="B54:B55" si="2">DATE($B$43+1,LEFT(A54,1)+1,1-1)</f>
        <v>45351</v>
      </c>
      <c r="C54" s="1" t="str">
        <f t="shared" si="1"/>
        <v>29</v>
      </c>
    </row>
    <row r="55" spans="1:3" hidden="1">
      <c r="A55" s="1" t="s">
        <v>46</v>
      </c>
      <c r="B55" s="199">
        <f t="shared" si="2"/>
        <v>45382</v>
      </c>
      <c r="C55" s="1" t="str">
        <f t="shared" si="1"/>
        <v>31</v>
      </c>
    </row>
  </sheetData>
  <sheetProtection password="FF2C" sheet="1" objects="1" scenarios="1"/>
  <mergeCells count="57">
    <mergeCell ref="C33:C34"/>
    <mergeCell ref="C37:C38"/>
    <mergeCell ref="C23:C24"/>
    <mergeCell ref="C25:C26"/>
    <mergeCell ref="C27:C28"/>
    <mergeCell ref="C29:C30"/>
    <mergeCell ref="C31:C32"/>
    <mergeCell ref="A29:A30"/>
    <mergeCell ref="B29:B30"/>
    <mergeCell ref="G21:H21"/>
    <mergeCell ref="A23:A24"/>
    <mergeCell ref="B23:B24"/>
    <mergeCell ref="A25:A26"/>
    <mergeCell ref="B25:B26"/>
    <mergeCell ref="A27:A28"/>
    <mergeCell ref="B27:B28"/>
    <mergeCell ref="H23:H24"/>
    <mergeCell ref="G23:G24"/>
    <mergeCell ref="F23:F24"/>
    <mergeCell ref="E23:E24"/>
    <mergeCell ref="D23:D24"/>
    <mergeCell ref="H27:H28"/>
    <mergeCell ref="G27:G28"/>
    <mergeCell ref="F27:F28"/>
    <mergeCell ref="E27:E28"/>
    <mergeCell ref="D27:D28"/>
    <mergeCell ref="H25:H26"/>
    <mergeCell ref="G25:G26"/>
    <mergeCell ref="F25:F26"/>
    <mergeCell ref="E25:E26"/>
    <mergeCell ref="D25:D26"/>
    <mergeCell ref="H29:H30"/>
    <mergeCell ref="G29:G30"/>
    <mergeCell ref="F29:F30"/>
    <mergeCell ref="E29:E30"/>
    <mergeCell ref="D29:D30"/>
    <mergeCell ref="A37:A38"/>
    <mergeCell ref="B37:B38"/>
    <mergeCell ref="D37:D38"/>
    <mergeCell ref="E37:E38"/>
    <mergeCell ref="F37:F38"/>
    <mergeCell ref="G37:G38"/>
    <mergeCell ref="H37:H38"/>
    <mergeCell ref="A31:A32"/>
    <mergeCell ref="B31:B32"/>
    <mergeCell ref="D31:D32"/>
    <mergeCell ref="E31:E32"/>
    <mergeCell ref="F31:F32"/>
    <mergeCell ref="G31:G32"/>
    <mergeCell ref="H31:H32"/>
    <mergeCell ref="A33:A34"/>
    <mergeCell ref="B33:B34"/>
    <mergeCell ref="D33:D34"/>
    <mergeCell ref="E33:E34"/>
    <mergeCell ref="F33:F34"/>
    <mergeCell ref="G33:G34"/>
    <mergeCell ref="H33:H34"/>
  </mergeCells>
  <phoneticPr fontId="2"/>
  <dataValidations count="1">
    <dataValidation type="list" allowBlank="1" showInputMessage="1" showErrorMessage="1" sqref="C23:C34">
      <formula1>"4月,5月,6月,7月,8月,9月,10月,11月,12月,1月,2月,3月"</formula1>
    </dataValidation>
  </dataValidations>
  <pageMargins left="0" right="0" top="0.74803149606299213" bottom="0.74803149606299213" header="0.31496062992125984" footer="0.31496062992125984"/>
  <pageSetup paperSize="9" scale="51"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48"/>
  <sheetViews>
    <sheetView view="pageBreakPreview" zoomScale="70" zoomScaleNormal="70" zoomScaleSheetLayoutView="70" workbookViewId="0">
      <selection activeCell="E19" sqref="E19:F28"/>
    </sheetView>
  </sheetViews>
  <sheetFormatPr defaultRowHeight="18.75"/>
  <cols>
    <col min="1" max="1" width="3.5" style="114" customWidth="1"/>
    <col min="2" max="2" width="27.5" style="127" customWidth="1"/>
    <col min="3" max="3" width="19.125" style="115" customWidth="1"/>
    <col min="4" max="4" width="97.125" style="116" customWidth="1"/>
    <col min="5" max="5" width="43.375" style="117" customWidth="1"/>
    <col min="6" max="6" width="9.375" style="113" bestFit="1" customWidth="1"/>
    <col min="7" max="16384" width="9" style="113"/>
  </cols>
  <sheetData>
    <row r="1" spans="1:6" ht="39" customHeight="1">
      <c r="A1" s="112"/>
      <c r="B1" s="333" t="s">
        <v>185</v>
      </c>
      <c r="C1" s="333"/>
      <c r="D1" s="333"/>
      <c r="E1" s="333"/>
      <c r="F1" s="333"/>
    </row>
    <row r="2" spans="1:6">
      <c r="B2" s="113"/>
    </row>
    <row r="3" spans="1:6" ht="24" customHeight="1">
      <c r="B3" s="118" t="s">
        <v>18</v>
      </c>
      <c r="C3" s="334" t="str">
        <f>第２号様式!C3:H3</f>
        <v>（　　　　　　　　　　　　　　　　）</v>
      </c>
      <c r="D3" s="334"/>
      <c r="E3" s="334"/>
    </row>
    <row r="4" spans="1:6" ht="24" customHeight="1">
      <c r="B4" s="118" t="s">
        <v>20</v>
      </c>
      <c r="C4" s="334" t="str">
        <f>第２号様式!C4:H4</f>
        <v>（　　　　　●●保育園　　　　　　）</v>
      </c>
      <c r="D4" s="334"/>
      <c r="E4" s="334"/>
    </row>
    <row r="5" spans="1:6" ht="24" customHeight="1">
      <c r="B5" s="118"/>
      <c r="C5" s="118"/>
      <c r="D5" s="118"/>
      <c r="E5" s="118"/>
    </row>
    <row r="6" spans="1:6" ht="24" customHeight="1">
      <c r="B6" s="118"/>
      <c r="C6" s="118"/>
      <c r="D6" s="118"/>
      <c r="E6" s="118"/>
    </row>
    <row r="7" spans="1:6" ht="24" customHeight="1">
      <c r="B7" s="118"/>
      <c r="C7" s="118"/>
      <c r="D7" s="118"/>
      <c r="E7" s="118"/>
    </row>
    <row r="8" spans="1:6" ht="24" customHeight="1">
      <c r="B8" s="118"/>
      <c r="C8" s="118"/>
      <c r="D8" s="118"/>
      <c r="E8" s="118"/>
    </row>
    <row r="9" spans="1:6" ht="24" customHeight="1">
      <c r="B9" s="118"/>
      <c r="C9" s="118"/>
      <c r="D9" s="118"/>
      <c r="E9" s="118"/>
    </row>
    <row r="10" spans="1:6" ht="24" customHeight="1">
      <c r="B10" s="118"/>
      <c r="C10" s="118"/>
      <c r="D10" s="118"/>
      <c r="E10" s="118"/>
    </row>
    <row r="11" spans="1:6" ht="24" customHeight="1">
      <c r="B11" s="118"/>
      <c r="C11" s="118"/>
      <c r="D11" s="118"/>
      <c r="E11" s="118"/>
    </row>
    <row r="12" spans="1:6" ht="24" customHeight="1">
      <c r="B12" s="118"/>
      <c r="C12" s="118"/>
      <c r="D12" s="118"/>
      <c r="E12" s="118"/>
    </row>
    <row r="13" spans="1:6" ht="24" customHeight="1">
      <c r="B13" s="118"/>
      <c r="C13" s="118"/>
      <c r="D13" s="118"/>
      <c r="E13" s="118"/>
    </row>
    <row r="14" spans="1:6" ht="24" customHeight="1">
      <c r="B14" s="118"/>
      <c r="C14" s="118"/>
      <c r="D14" s="118"/>
      <c r="E14" s="118"/>
    </row>
    <row r="15" spans="1:6" ht="24" customHeight="1">
      <c r="B15" s="118"/>
      <c r="C15" s="118"/>
      <c r="D15" s="118"/>
      <c r="E15" s="118"/>
    </row>
    <row r="16" spans="1:6" ht="25.5">
      <c r="B16" s="332" t="s">
        <v>171</v>
      </c>
      <c r="C16" s="332"/>
      <c r="D16" s="332"/>
      <c r="E16" s="332"/>
    </row>
    <row r="17" spans="1:6" ht="25.5" customHeight="1">
      <c r="A17" s="336" t="s">
        <v>105</v>
      </c>
      <c r="B17" s="337" t="s">
        <v>3</v>
      </c>
      <c r="C17" s="337" t="s">
        <v>102</v>
      </c>
      <c r="D17" s="338" t="s">
        <v>107</v>
      </c>
      <c r="E17" s="336" t="s">
        <v>104</v>
      </c>
      <c r="F17" s="335" t="s">
        <v>106</v>
      </c>
    </row>
    <row r="18" spans="1:6" ht="25.5" customHeight="1">
      <c r="A18" s="336"/>
      <c r="B18" s="337"/>
      <c r="C18" s="337"/>
      <c r="D18" s="338"/>
      <c r="E18" s="336"/>
      <c r="F18" s="335"/>
    </row>
    <row r="19" spans="1:6" ht="64.5" customHeight="1">
      <c r="A19" s="119">
        <v>1</v>
      </c>
      <c r="B19" s="120" t="str">
        <f>IF(第２号様式!B9="","",第２号様式!B9)</f>
        <v/>
      </c>
      <c r="C19" s="121" t="str">
        <f>IF(第２号様式!M9="","",第２号様式!M9)</f>
        <v/>
      </c>
      <c r="D19" s="122" t="str">
        <f>IFERROR(VLOOKUP(C19,$C$37:$D$46,2,0),"")</f>
        <v/>
      </c>
      <c r="E19" s="70"/>
      <c r="F19" s="70"/>
    </row>
    <row r="20" spans="1:6" ht="64.5" customHeight="1">
      <c r="A20" s="119">
        <v>2</v>
      </c>
      <c r="B20" s="120" t="str">
        <f>IF(第２号様式!B12="","",第２号様式!B12)</f>
        <v/>
      </c>
      <c r="C20" s="121" t="str">
        <f>IF(第２号様式!M12="","",第２号様式!M12)</f>
        <v/>
      </c>
      <c r="D20" s="122" t="str">
        <f t="shared" ref="D20:D28" si="0">IFERROR(VLOOKUP(C20,$C$37:$D$46,2,0),"")</f>
        <v/>
      </c>
      <c r="E20" s="70"/>
      <c r="F20" s="70"/>
    </row>
    <row r="21" spans="1:6" ht="64.5" customHeight="1">
      <c r="A21" s="119">
        <v>3</v>
      </c>
      <c r="B21" s="120" t="str">
        <f>IF(第２号様式!B15="","",第２号様式!B15)</f>
        <v/>
      </c>
      <c r="C21" s="121" t="str">
        <f>IF(第２号様式!M15="","",第２号様式!M15)</f>
        <v/>
      </c>
      <c r="D21" s="122" t="str">
        <f t="shared" si="0"/>
        <v/>
      </c>
      <c r="E21" s="70"/>
      <c r="F21" s="70"/>
    </row>
    <row r="22" spans="1:6" ht="64.5" customHeight="1">
      <c r="A22" s="119">
        <v>4</v>
      </c>
      <c r="B22" s="120" t="str">
        <f>IF(第２号様式!B18="","",第２号様式!B18)</f>
        <v/>
      </c>
      <c r="C22" s="121" t="str">
        <f>IF(第２号様式!M18="","",第２号様式!M18)</f>
        <v/>
      </c>
      <c r="D22" s="122" t="str">
        <f t="shared" si="0"/>
        <v/>
      </c>
      <c r="E22" s="70"/>
      <c r="F22" s="70"/>
    </row>
    <row r="23" spans="1:6" ht="64.5" customHeight="1">
      <c r="A23" s="119">
        <v>5</v>
      </c>
      <c r="B23" s="120" t="str">
        <f>IF(第２号様式!B21="","",第２号様式!B21)</f>
        <v/>
      </c>
      <c r="C23" s="121" t="str">
        <f>IF(第２号様式!M21="","",第２号様式!M21)</f>
        <v/>
      </c>
      <c r="D23" s="122" t="str">
        <f t="shared" si="0"/>
        <v/>
      </c>
      <c r="E23" s="70"/>
      <c r="F23" s="70"/>
    </row>
    <row r="24" spans="1:6" ht="64.5" customHeight="1">
      <c r="A24" s="119">
        <v>6</v>
      </c>
      <c r="B24" s="120" t="str">
        <f>IF(第２号様式!B24="","",第２号様式!B24)</f>
        <v/>
      </c>
      <c r="C24" s="121" t="str">
        <f>IF(第２号様式!M24="","",第２号様式!M24)</f>
        <v/>
      </c>
      <c r="D24" s="122" t="str">
        <f>IFERROR(VLOOKUP(C24,$C$37:$D$46,2,0),"")</f>
        <v/>
      </c>
      <c r="E24" s="70"/>
      <c r="F24" s="70"/>
    </row>
    <row r="25" spans="1:6" ht="64.5" customHeight="1">
      <c r="A25" s="119">
        <v>7</v>
      </c>
      <c r="B25" s="120" t="str">
        <f>IF(第２号様式!B27="","",第２号様式!B27)</f>
        <v/>
      </c>
      <c r="C25" s="121" t="str">
        <f>IF(第２号様式!M27="","",第２号様式!M27)</f>
        <v/>
      </c>
      <c r="D25" s="122" t="str">
        <f t="shared" si="0"/>
        <v/>
      </c>
      <c r="E25" s="70"/>
      <c r="F25" s="70"/>
    </row>
    <row r="26" spans="1:6" ht="64.5" customHeight="1">
      <c r="A26" s="119">
        <v>8</v>
      </c>
      <c r="B26" s="120" t="str">
        <f>IF(第２号様式!B30="","",第２号様式!B30)</f>
        <v/>
      </c>
      <c r="C26" s="121" t="str">
        <f>IF(第２号様式!M30="","",第２号様式!M30)</f>
        <v/>
      </c>
      <c r="D26" s="122" t="str">
        <f t="shared" si="0"/>
        <v/>
      </c>
      <c r="E26" s="70"/>
      <c r="F26" s="70"/>
    </row>
    <row r="27" spans="1:6" ht="64.5" customHeight="1">
      <c r="A27" s="119">
        <v>9</v>
      </c>
      <c r="B27" s="120" t="str">
        <f>IF(第２号様式!B33="","",第２号様式!B33)</f>
        <v/>
      </c>
      <c r="C27" s="121" t="str">
        <f>IF(第２号様式!M33="","",第２号様式!M33)</f>
        <v/>
      </c>
      <c r="D27" s="122" t="str">
        <f t="shared" si="0"/>
        <v/>
      </c>
      <c r="E27" s="70"/>
      <c r="F27" s="70"/>
    </row>
    <row r="28" spans="1:6" ht="64.5" customHeight="1">
      <c r="A28" s="119">
        <v>10</v>
      </c>
      <c r="B28" s="120" t="str">
        <f>IF(第２号様式!B36="","",第２号様式!B36)</f>
        <v/>
      </c>
      <c r="C28" s="121" t="str">
        <f>IF(第２号様式!M36="","",第２号様式!M36)</f>
        <v/>
      </c>
      <c r="D28" s="122" t="str">
        <f t="shared" si="0"/>
        <v/>
      </c>
      <c r="E28" s="70"/>
      <c r="F28" s="70"/>
    </row>
    <row r="29" spans="1:6" ht="30" customHeight="1">
      <c r="A29" s="123"/>
      <c r="B29" s="331" t="s">
        <v>109</v>
      </c>
      <c r="C29" s="331"/>
      <c r="D29" s="331"/>
      <c r="E29" s="331"/>
      <c r="F29" s="331"/>
    </row>
    <row r="30" spans="1:6" ht="30" customHeight="1">
      <c r="A30" s="124"/>
      <c r="B30" s="331"/>
      <c r="C30" s="331"/>
      <c r="D30" s="331"/>
      <c r="E30" s="331"/>
      <c r="F30" s="331"/>
    </row>
    <row r="31" spans="1:6" ht="27.75" customHeight="1">
      <c r="B31" s="125"/>
      <c r="C31" s="126"/>
    </row>
    <row r="32" spans="1:6" ht="33" customHeight="1">
      <c r="B32" s="125"/>
      <c r="C32" s="125"/>
      <c r="D32" s="125"/>
      <c r="E32" s="125"/>
      <c r="F32" s="125"/>
    </row>
    <row r="33" spans="2:6" ht="38.25" customHeight="1">
      <c r="B33" s="125"/>
      <c r="C33" s="125"/>
      <c r="D33" s="125"/>
      <c r="E33" s="125"/>
      <c r="F33" s="125"/>
    </row>
    <row r="35" spans="2:6">
      <c r="E35" s="113"/>
    </row>
    <row r="36" spans="2:6" hidden="1">
      <c r="C36" s="115" t="s">
        <v>94</v>
      </c>
      <c r="D36" s="116" t="s">
        <v>103</v>
      </c>
      <c r="E36" s="113"/>
    </row>
    <row r="37" spans="2:6" ht="37.5" hidden="1">
      <c r="C37" s="128" t="s">
        <v>208</v>
      </c>
      <c r="D37" s="129" t="s">
        <v>187</v>
      </c>
      <c r="E37" s="113"/>
    </row>
    <row r="38" spans="2:6" ht="37.5" hidden="1">
      <c r="C38" s="128" t="s">
        <v>95</v>
      </c>
      <c r="D38" s="129" t="s">
        <v>187</v>
      </c>
      <c r="E38" s="113"/>
    </row>
    <row r="39" spans="2:6" ht="37.5" hidden="1">
      <c r="C39" s="128" t="s">
        <v>96</v>
      </c>
      <c r="D39" s="129" t="s">
        <v>187</v>
      </c>
      <c r="E39" s="113"/>
    </row>
    <row r="40" spans="2:6" ht="37.5" hidden="1">
      <c r="C40" s="128" t="s">
        <v>97</v>
      </c>
      <c r="D40" s="129" t="s">
        <v>188</v>
      </c>
      <c r="E40" s="113"/>
    </row>
    <row r="41" spans="2:6" ht="37.5" hidden="1">
      <c r="C41" s="128" t="s">
        <v>98</v>
      </c>
      <c r="D41" s="129" t="s">
        <v>172</v>
      </c>
      <c r="E41" s="113"/>
    </row>
    <row r="42" spans="2:6" ht="37.5" hidden="1">
      <c r="C42" s="128" t="s">
        <v>99</v>
      </c>
      <c r="D42" s="129" t="s">
        <v>173</v>
      </c>
      <c r="E42" s="113"/>
    </row>
    <row r="43" spans="2:6" ht="37.5" hidden="1">
      <c r="C43" s="128" t="s">
        <v>100</v>
      </c>
      <c r="D43" s="129" t="s">
        <v>186</v>
      </c>
      <c r="E43" s="113"/>
    </row>
    <row r="44" spans="2:6" hidden="1">
      <c r="C44" s="128" t="s">
        <v>101</v>
      </c>
      <c r="D44" s="129" t="s">
        <v>174</v>
      </c>
      <c r="E44" s="113"/>
    </row>
    <row r="45" spans="2:6" ht="37.5" hidden="1">
      <c r="C45" s="128" t="s">
        <v>213</v>
      </c>
      <c r="D45" s="129" t="s">
        <v>215</v>
      </c>
      <c r="E45" s="113"/>
    </row>
    <row r="46" spans="2:6" ht="56.25" hidden="1">
      <c r="C46" s="128" t="s">
        <v>214</v>
      </c>
      <c r="D46" s="129" t="s">
        <v>216</v>
      </c>
      <c r="E46" s="113"/>
    </row>
    <row r="47" spans="2:6">
      <c r="E47" s="113"/>
    </row>
    <row r="48" spans="2:6">
      <c r="E48" s="113"/>
    </row>
  </sheetData>
  <sheetProtection password="FF2C" sheet="1" objects="1" scenarios="1"/>
  <mergeCells count="12">
    <mergeCell ref="A17:A18"/>
    <mergeCell ref="B17:B18"/>
    <mergeCell ref="C17:C18"/>
    <mergeCell ref="D17:D18"/>
    <mergeCell ref="E17:E18"/>
    <mergeCell ref="B30:F30"/>
    <mergeCell ref="B16:E16"/>
    <mergeCell ref="B1:F1"/>
    <mergeCell ref="B29:F29"/>
    <mergeCell ref="C3:E3"/>
    <mergeCell ref="C4:E4"/>
    <mergeCell ref="F17:F18"/>
  </mergeCells>
  <phoneticPr fontId="2"/>
  <conditionalFormatting sqref="A19:F19 B20:D28">
    <cfRule type="expression" dxfId="4" priority="2">
      <formula>$C19=""</formula>
    </cfRule>
  </conditionalFormatting>
  <conditionalFormatting sqref="A20:A28 E20:F28">
    <cfRule type="expression" dxfId="3" priority="1">
      <formula>$C20=""</formula>
    </cfRule>
  </conditionalFormatting>
  <printOptions horizontalCentered="1"/>
  <pageMargins left="0.39370078740157483" right="0.59055118110236227" top="0.74803149606299213" bottom="0.55118110236220474" header="0.31496062992125984" footer="0.31496062992125984"/>
  <pageSetup paperSize="9"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5</xdr:col>
                    <xdr:colOff>257175</xdr:colOff>
                    <xdr:row>18</xdr:row>
                    <xdr:rowOff>57150</xdr:rowOff>
                  </from>
                  <to>
                    <xdr:col>5</xdr:col>
                    <xdr:colOff>533400</xdr:colOff>
                    <xdr:row>18</xdr:row>
                    <xdr:rowOff>342900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5</xdr:col>
                    <xdr:colOff>257175</xdr:colOff>
                    <xdr:row>19</xdr:row>
                    <xdr:rowOff>66675</xdr:rowOff>
                  </from>
                  <to>
                    <xdr:col>5</xdr:col>
                    <xdr:colOff>533400</xdr:colOff>
                    <xdr:row>19</xdr:row>
                    <xdr:rowOff>342900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5</xdr:col>
                    <xdr:colOff>257175</xdr:colOff>
                    <xdr:row>20</xdr:row>
                    <xdr:rowOff>66675</xdr:rowOff>
                  </from>
                  <to>
                    <xdr:col>5</xdr:col>
                    <xdr:colOff>533400</xdr:colOff>
                    <xdr:row>20</xdr:row>
                    <xdr:rowOff>342900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5</xdr:col>
                    <xdr:colOff>257175</xdr:colOff>
                    <xdr:row>21</xdr:row>
                    <xdr:rowOff>66675</xdr:rowOff>
                  </from>
                  <to>
                    <xdr:col>5</xdr:col>
                    <xdr:colOff>533400</xdr:colOff>
                    <xdr:row>21</xdr:row>
                    <xdr:rowOff>342900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5</xdr:col>
                    <xdr:colOff>257175</xdr:colOff>
                    <xdr:row>22</xdr:row>
                    <xdr:rowOff>66675</xdr:rowOff>
                  </from>
                  <to>
                    <xdr:col>5</xdr:col>
                    <xdr:colOff>533400</xdr:colOff>
                    <xdr:row>22</xdr:row>
                    <xdr:rowOff>342900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5</xdr:col>
                    <xdr:colOff>257175</xdr:colOff>
                    <xdr:row>23</xdr:row>
                    <xdr:rowOff>66675</xdr:rowOff>
                  </from>
                  <to>
                    <xdr:col>5</xdr:col>
                    <xdr:colOff>533400</xdr:colOff>
                    <xdr:row>23</xdr:row>
                    <xdr:rowOff>342900</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5</xdr:col>
                    <xdr:colOff>257175</xdr:colOff>
                    <xdr:row>24</xdr:row>
                    <xdr:rowOff>66675</xdr:rowOff>
                  </from>
                  <to>
                    <xdr:col>5</xdr:col>
                    <xdr:colOff>533400</xdr:colOff>
                    <xdr:row>24</xdr:row>
                    <xdr:rowOff>342900</xdr:rowOff>
                  </to>
                </anchor>
              </controlPr>
            </control>
          </mc:Choice>
        </mc:AlternateContent>
        <mc:AlternateContent xmlns:mc="http://schemas.openxmlformats.org/markup-compatibility/2006">
          <mc:Choice Requires="x14">
            <control shapeId="10253" r:id="rId11" name="Check Box 13">
              <controlPr defaultSize="0" autoFill="0" autoLine="0" autoPict="0">
                <anchor moveWithCells="1">
                  <from>
                    <xdr:col>5</xdr:col>
                    <xdr:colOff>257175</xdr:colOff>
                    <xdr:row>25</xdr:row>
                    <xdr:rowOff>66675</xdr:rowOff>
                  </from>
                  <to>
                    <xdr:col>5</xdr:col>
                    <xdr:colOff>533400</xdr:colOff>
                    <xdr:row>25</xdr:row>
                    <xdr:rowOff>342900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5</xdr:col>
                    <xdr:colOff>257175</xdr:colOff>
                    <xdr:row>26</xdr:row>
                    <xdr:rowOff>66675</xdr:rowOff>
                  </from>
                  <to>
                    <xdr:col>5</xdr:col>
                    <xdr:colOff>533400</xdr:colOff>
                    <xdr:row>26</xdr:row>
                    <xdr:rowOff>342900</xdr:rowOff>
                  </to>
                </anchor>
              </controlPr>
            </control>
          </mc:Choice>
        </mc:AlternateContent>
        <mc:AlternateContent xmlns:mc="http://schemas.openxmlformats.org/markup-compatibility/2006">
          <mc:Choice Requires="x14">
            <control shapeId="10255" r:id="rId13" name="Check Box 15">
              <controlPr defaultSize="0" autoFill="0" autoLine="0" autoPict="0">
                <anchor moveWithCells="1">
                  <from>
                    <xdr:col>5</xdr:col>
                    <xdr:colOff>257175</xdr:colOff>
                    <xdr:row>27</xdr:row>
                    <xdr:rowOff>66675</xdr:rowOff>
                  </from>
                  <to>
                    <xdr:col>5</xdr:col>
                    <xdr:colOff>533400</xdr:colOff>
                    <xdr:row>27</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60"/>
  <sheetViews>
    <sheetView view="pageBreakPreview" zoomScale="80" zoomScaleNormal="85" zoomScaleSheetLayoutView="80" workbookViewId="0">
      <selection activeCell="E3" sqref="E3:T3"/>
    </sheetView>
  </sheetViews>
  <sheetFormatPr defaultRowHeight="14.25"/>
  <cols>
    <col min="1" max="11" width="2.5" style="71" customWidth="1"/>
    <col min="12" max="12" width="4" style="71" customWidth="1"/>
    <col min="13" max="15" width="2.5" style="71" customWidth="1"/>
    <col min="16" max="16" width="6.75" style="71" customWidth="1"/>
    <col min="17" max="24" width="2.5" style="71" customWidth="1"/>
    <col min="25" max="25" width="2.625" style="71" customWidth="1"/>
    <col min="26" max="42" width="2.5" style="71" customWidth="1"/>
    <col min="43" max="43" width="5.125" style="71" customWidth="1"/>
    <col min="44" max="48" width="9" style="71"/>
    <col min="49" max="50" width="22.625" style="71" hidden="1" customWidth="1"/>
    <col min="51" max="16384" width="9" style="71"/>
  </cols>
  <sheetData>
    <row r="1" spans="1:50" ht="30.75" customHeight="1">
      <c r="A1" s="130"/>
      <c r="B1" s="130"/>
      <c r="C1" s="130"/>
      <c r="D1" s="130"/>
      <c r="E1" s="379" t="s">
        <v>202</v>
      </c>
      <c r="F1" s="379"/>
      <c r="G1" s="379"/>
      <c r="H1" s="379"/>
      <c r="I1" s="379"/>
      <c r="J1" s="379"/>
      <c r="K1" s="379"/>
      <c r="L1" s="380" t="e">
        <f>VLOOKUP(第２号様式!O6,チェックリスト・口座確認シート!AW4:AX7,2,0)</f>
        <v>#N/A</v>
      </c>
      <c r="M1" s="380"/>
      <c r="N1" s="380"/>
      <c r="O1" s="380"/>
      <c r="P1" s="380"/>
      <c r="Q1" s="130"/>
      <c r="R1" s="380" t="s">
        <v>177</v>
      </c>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row>
    <row r="2" spans="1:50" ht="11.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row>
    <row r="3" spans="1:50" ht="22.5" customHeight="1">
      <c r="A3" s="71" t="s">
        <v>110</v>
      </c>
      <c r="E3" s="344" t="str">
        <f>第２号様式!C4</f>
        <v>（　　　　　●●保育園　　　　　　）</v>
      </c>
      <c r="F3" s="344"/>
      <c r="G3" s="344"/>
      <c r="H3" s="344"/>
      <c r="I3" s="344"/>
      <c r="J3" s="344"/>
      <c r="K3" s="344"/>
      <c r="L3" s="344"/>
      <c r="M3" s="344"/>
      <c r="N3" s="344"/>
      <c r="O3" s="344"/>
      <c r="P3" s="344"/>
      <c r="Q3" s="344"/>
      <c r="R3" s="344"/>
      <c r="S3" s="344"/>
      <c r="T3" s="344"/>
      <c r="V3" s="73" t="s">
        <v>111</v>
      </c>
      <c r="AA3" s="74"/>
      <c r="AB3" s="74"/>
      <c r="AC3" s="74"/>
      <c r="AD3" s="74"/>
      <c r="AE3" s="74"/>
      <c r="AF3" s="74"/>
      <c r="AG3" s="74"/>
      <c r="AH3" s="74"/>
      <c r="AI3" s="74"/>
      <c r="AJ3" s="74"/>
      <c r="AK3" s="74"/>
      <c r="AL3" s="74"/>
      <c r="AM3" s="74"/>
      <c r="AN3" s="74"/>
      <c r="AO3" s="74"/>
      <c r="AP3" s="74"/>
    </row>
    <row r="4" spans="1:50" ht="15.75" customHeight="1">
      <c r="P4" s="75"/>
      <c r="AD4" s="71" t="s">
        <v>112</v>
      </c>
      <c r="AW4" s="71" t="s">
        <v>192</v>
      </c>
      <c r="AX4" s="71" t="s">
        <v>176</v>
      </c>
    </row>
    <row r="5" spans="1:50" ht="23.1" customHeight="1">
      <c r="A5" s="345" t="s">
        <v>113</v>
      </c>
      <c r="B5" s="345"/>
      <c r="C5" s="346" t="s">
        <v>114</v>
      </c>
      <c r="D5" s="347"/>
      <c r="E5" s="345" t="s">
        <v>115</v>
      </c>
      <c r="F5" s="345"/>
      <c r="G5" s="345"/>
      <c r="H5" s="345"/>
      <c r="I5" s="345"/>
      <c r="J5" s="345"/>
      <c r="K5" s="345"/>
      <c r="L5" s="345"/>
      <c r="M5" s="345"/>
      <c r="N5" s="345" t="s">
        <v>116</v>
      </c>
      <c r="O5" s="345"/>
      <c r="P5" s="348" t="s">
        <v>218</v>
      </c>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W5" s="71" t="s">
        <v>193</v>
      </c>
      <c r="AX5" s="71" t="s">
        <v>178</v>
      </c>
    </row>
    <row r="6" spans="1:50" ht="23.1" customHeight="1">
      <c r="A6" s="339">
        <v>1</v>
      </c>
      <c r="B6" s="339"/>
      <c r="C6" s="339"/>
      <c r="D6" s="339"/>
      <c r="E6" s="340" t="s">
        <v>117</v>
      </c>
      <c r="F6" s="340"/>
      <c r="G6" s="340"/>
      <c r="H6" s="340"/>
      <c r="I6" s="340"/>
      <c r="J6" s="340"/>
      <c r="K6" s="340"/>
      <c r="L6" s="340"/>
      <c r="M6" s="340"/>
      <c r="N6" s="76"/>
      <c r="O6" s="77"/>
      <c r="P6" s="341" t="s">
        <v>118</v>
      </c>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W6" s="71" t="s">
        <v>194</v>
      </c>
      <c r="AX6" s="71" t="s">
        <v>179</v>
      </c>
    </row>
    <row r="7" spans="1:50" ht="23.1" customHeight="1">
      <c r="A7" s="339"/>
      <c r="B7" s="339"/>
      <c r="C7" s="339"/>
      <c r="D7" s="339"/>
      <c r="E7" s="340"/>
      <c r="F7" s="340"/>
      <c r="G7" s="340"/>
      <c r="H7" s="340"/>
      <c r="I7" s="340"/>
      <c r="J7" s="340"/>
      <c r="K7" s="340"/>
      <c r="L7" s="340"/>
      <c r="M7" s="340"/>
      <c r="N7" s="342">
        <v>1</v>
      </c>
      <c r="O7" s="343"/>
      <c r="P7" s="341" t="s">
        <v>184</v>
      </c>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W7" s="71" t="s">
        <v>195</v>
      </c>
      <c r="AX7" s="71" t="s">
        <v>180</v>
      </c>
    </row>
    <row r="8" spans="1:50" ht="23.1" customHeight="1">
      <c r="A8" s="339"/>
      <c r="B8" s="339"/>
      <c r="C8" s="339"/>
      <c r="D8" s="339"/>
      <c r="E8" s="340"/>
      <c r="F8" s="340"/>
      <c r="G8" s="340"/>
      <c r="H8" s="340"/>
      <c r="I8" s="340"/>
      <c r="J8" s="340"/>
      <c r="K8" s="340"/>
      <c r="L8" s="340"/>
      <c r="M8" s="340"/>
      <c r="N8" s="78"/>
      <c r="O8" s="79"/>
      <c r="P8" s="341" t="s">
        <v>119</v>
      </c>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row>
    <row r="9" spans="1:50" ht="23.1" customHeight="1">
      <c r="A9" s="349">
        <v>2</v>
      </c>
      <c r="B9" s="350"/>
      <c r="C9" s="349"/>
      <c r="D9" s="350"/>
      <c r="E9" s="351" t="s">
        <v>183</v>
      </c>
      <c r="F9" s="352"/>
      <c r="G9" s="352"/>
      <c r="H9" s="352"/>
      <c r="I9" s="352"/>
      <c r="J9" s="352"/>
      <c r="K9" s="352"/>
      <c r="L9" s="352"/>
      <c r="M9" s="353"/>
      <c r="N9" s="76"/>
      <c r="O9" s="77"/>
      <c r="P9" s="341" t="s">
        <v>120</v>
      </c>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row>
    <row r="10" spans="1:50" ht="23.1" customHeight="1">
      <c r="A10" s="342"/>
      <c r="B10" s="343"/>
      <c r="C10" s="342"/>
      <c r="D10" s="343"/>
      <c r="E10" s="354"/>
      <c r="F10" s="355"/>
      <c r="G10" s="355"/>
      <c r="H10" s="355"/>
      <c r="I10" s="355"/>
      <c r="J10" s="355"/>
      <c r="K10" s="355"/>
      <c r="L10" s="355"/>
      <c r="M10" s="356"/>
      <c r="N10" s="342">
        <v>1</v>
      </c>
      <c r="O10" s="343"/>
      <c r="P10" s="341" t="s">
        <v>121</v>
      </c>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row>
    <row r="11" spans="1:50" ht="23.1" customHeight="1">
      <c r="A11" s="342"/>
      <c r="B11" s="343"/>
      <c r="C11" s="342"/>
      <c r="D11" s="343"/>
      <c r="E11" s="354"/>
      <c r="F11" s="355"/>
      <c r="G11" s="355"/>
      <c r="H11" s="355"/>
      <c r="I11" s="355"/>
      <c r="J11" s="355"/>
      <c r="K11" s="355"/>
      <c r="L11" s="355"/>
      <c r="M11" s="356"/>
      <c r="N11" s="80"/>
      <c r="O11" s="81"/>
      <c r="P11" s="341" t="s">
        <v>122</v>
      </c>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row>
    <row r="12" spans="1:50" ht="23.1" customHeight="1">
      <c r="A12" s="349">
        <v>3</v>
      </c>
      <c r="B12" s="350"/>
      <c r="C12" s="349"/>
      <c r="D12" s="350"/>
      <c r="E12" s="351" t="s">
        <v>197</v>
      </c>
      <c r="F12" s="352"/>
      <c r="G12" s="352"/>
      <c r="H12" s="352"/>
      <c r="I12" s="352"/>
      <c r="J12" s="352"/>
      <c r="K12" s="352"/>
      <c r="L12" s="352"/>
      <c r="M12" s="353"/>
      <c r="N12" s="76"/>
      <c r="O12" s="77"/>
      <c r="P12" s="341" t="s">
        <v>198</v>
      </c>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row>
    <row r="13" spans="1:50" ht="23.1" customHeight="1">
      <c r="A13" s="342"/>
      <c r="B13" s="343"/>
      <c r="C13" s="342"/>
      <c r="D13" s="343"/>
      <c r="E13" s="354"/>
      <c r="F13" s="355"/>
      <c r="G13" s="355"/>
      <c r="H13" s="355"/>
      <c r="I13" s="355"/>
      <c r="J13" s="355"/>
      <c r="K13" s="355"/>
      <c r="L13" s="355"/>
      <c r="M13" s="356"/>
      <c r="N13" s="342">
        <v>1</v>
      </c>
      <c r="O13" s="343"/>
      <c r="P13" s="341" t="s">
        <v>184</v>
      </c>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row>
    <row r="14" spans="1:50" ht="23.1" customHeight="1">
      <c r="A14" s="342"/>
      <c r="B14" s="343"/>
      <c r="C14" s="342"/>
      <c r="D14" s="343"/>
      <c r="E14" s="354"/>
      <c r="F14" s="355"/>
      <c r="G14" s="355"/>
      <c r="H14" s="355"/>
      <c r="I14" s="355"/>
      <c r="J14" s="355"/>
      <c r="K14" s="355"/>
      <c r="L14" s="355"/>
      <c r="M14" s="356"/>
      <c r="N14" s="80"/>
      <c r="O14" s="81"/>
      <c r="P14" s="341" t="s">
        <v>199</v>
      </c>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row>
    <row r="15" spans="1:50" ht="23.1" customHeight="1">
      <c r="A15" s="339">
        <v>3</v>
      </c>
      <c r="B15" s="339"/>
      <c r="C15" s="339"/>
      <c r="D15" s="339"/>
      <c r="E15" s="357" t="s">
        <v>123</v>
      </c>
      <c r="F15" s="340"/>
      <c r="G15" s="340"/>
      <c r="H15" s="340"/>
      <c r="I15" s="340"/>
      <c r="J15" s="340"/>
      <c r="K15" s="340"/>
      <c r="L15" s="340"/>
      <c r="M15" s="340"/>
      <c r="N15" s="76"/>
      <c r="O15" s="77"/>
      <c r="P15" s="341" t="s">
        <v>124</v>
      </c>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row>
    <row r="16" spans="1:50" ht="23.1" customHeight="1">
      <c r="A16" s="339"/>
      <c r="B16" s="339"/>
      <c r="C16" s="339"/>
      <c r="D16" s="339"/>
      <c r="E16" s="340"/>
      <c r="F16" s="340"/>
      <c r="G16" s="340"/>
      <c r="H16" s="340"/>
      <c r="I16" s="340"/>
      <c r="J16" s="340"/>
      <c r="K16" s="340"/>
      <c r="L16" s="340"/>
      <c r="M16" s="340"/>
      <c r="N16" s="80"/>
      <c r="O16" s="81"/>
      <c r="P16" s="341" t="s">
        <v>125</v>
      </c>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row>
    <row r="17" spans="1:42" ht="23.1" customHeight="1">
      <c r="A17" s="339"/>
      <c r="B17" s="339"/>
      <c r="C17" s="339"/>
      <c r="D17" s="339"/>
      <c r="E17" s="340"/>
      <c r="F17" s="340"/>
      <c r="G17" s="340"/>
      <c r="H17" s="340"/>
      <c r="I17" s="340"/>
      <c r="J17" s="340"/>
      <c r="K17" s="340"/>
      <c r="L17" s="340"/>
      <c r="M17" s="340"/>
      <c r="N17" s="80"/>
      <c r="O17" s="81"/>
      <c r="P17" s="341" t="s">
        <v>126</v>
      </c>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row>
    <row r="18" spans="1:42" ht="23.1" customHeight="1">
      <c r="A18" s="339"/>
      <c r="B18" s="339"/>
      <c r="C18" s="339"/>
      <c r="D18" s="339"/>
      <c r="E18" s="340"/>
      <c r="F18" s="340"/>
      <c r="G18" s="340"/>
      <c r="H18" s="340"/>
      <c r="I18" s="340"/>
      <c r="J18" s="340"/>
      <c r="K18" s="340"/>
      <c r="L18" s="340"/>
      <c r="M18" s="340"/>
      <c r="N18" s="80"/>
      <c r="O18" s="81"/>
      <c r="P18" s="341" t="s">
        <v>127</v>
      </c>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row>
    <row r="19" spans="1:42" ht="23.1" customHeight="1">
      <c r="A19" s="339"/>
      <c r="B19" s="339"/>
      <c r="C19" s="339"/>
      <c r="D19" s="339"/>
      <c r="E19" s="340"/>
      <c r="F19" s="340"/>
      <c r="G19" s="340"/>
      <c r="H19" s="340"/>
      <c r="I19" s="340"/>
      <c r="J19" s="340"/>
      <c r="K19" s="340"/>
      <c r="L19" s="340"/>
      <c r="M19" s="340"/>
      <c r="N19" s="78"/>
      <c r="O19" s="79"/>
      <c r="P19" s="341" t="s">
        <v>128</v>
      </c>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row>
    <row r="20" spans="1:42" ht="23.1" customHeight="1">
      <c r="A20" s="339">
        <v>5</v>
      </c>
      <c r="B20" s="339"/>
      <c r="C20" s="339"/>
      <c r="D20" s="339"/>
      <c r="E20" s="357" t="s">
        <v>200</v>
      </c>
      <c r="F20" s="340"/>
      <c r="G20" s="340"/>
      <c r="H20" s="340"/>
      <c r="I20" s="340"/>
      <c r="J20" s="340"/>
      <c r="K20" s="340"/>
      <c r="L20" s="340"/>
      <c r="M20" s="340"/>
      <c r="N20" s="76"/>
      <c r="O20" s="77"/>
      <c r="P20" s="341" t="s">
        <v>129</v>
      </c>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row>
    <row r="21" spans="1:42" ht="23.1" customHeight="1">
      <c r="A21" s="339"/>
      <c r="B21" s="339"/>
      <c r="C21" s="339"/>
      <c r="D21" s="339"/>
      <c r="E21" s="340"/>
      <c r="F21" s="340"/>
      <c r="G21" s="340"/>
      <c r="H21" s="340"/>
      <c r="I21" s="340"/>
      <c r="J21" s="340"/>
      <c r="K21" s="340"/>
      <c r="L21" s="340"/>
      <c r="M21" s="340"/>
      <c r="N21" s="78"/>
      <c r="O21" s="79"/>
      <c r="P21" s="341" t="s">
        <v>130</v>
      </c>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row>
    <row r="22" spans="1:42" ht="23.1" customHeight="1">
      <c r="A22" s="339">
        <v>6</v>
      </c>
      <c r="B22" s="339"/>
      <c r="C22" s="339"/>
      <c r="D22" s="339"/>
      <c r="E22" s="357" t="s">
        <v>131</v>
      </c>
      <c r="F22" s="340"/>
      <c r="G22" s="340"/>
      <c r="H22" s="340"/>
      <c r="I22" s="340"/>
      <c r="J22" s="340"/>
      <c r="K22" s="340"/>
      <c r="L22" s="340"/>
      <c r="M22" s="340"/>
      <c r="N22" s="76"/>
      <c r="O22" s="77"/>
      <c r="P22" s="341" t="s">
        <v>132</v>
      </c>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row>
    <row r="23" spans="1:42" ht="23.1" customHeight="1">
      <c r="A23" s="339"/>
      <c r="B23" s="339"/>
      <c r="C23" s="339"/>
      <c r="D23" s="339"/>
      <c r="E23" s="340"/>
      <c r="F23" s="340"/>
      <c r="G23" s="340"/>
      <c r="H23" s="340"/>
      <c r="I23" s="340"/>
      <c r="J23" s="340"/>
      <c r="K23" s="340"/>
      <c r="L23" s="340"/>
      <c r="M23" s="340"/>
      <c r="N23" s="80"/>
      <c r="O23" s="81"/>
      <c r="P23" s="341" t="s">
        <v>133</v>
      </c>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row>
    <row r="24" spans="1:42" ht="23.1" customHeight="1">
      <c r="A24" s="339"/>
      <c r="B24" s="339"/>
      <c r="C24" s="339"/>
      <c r="D24" s="339"/>
      <c r="E24" s="340"/>
      <c r="F24" s="340"/>
      <c r="G24" s="340"/>
      <c r="H24" s="340"/>
      <c r="I24" s="340"/>
      <c r="J24" s="340"/>
      <c r="K24" s="340"/>
      <c r="L24" s="340"/>
      <c r="M24" s="340"/>
      <c r="N24" s="78"/>
      <c r="O24" s="79"/>
      <c r="P24" s="341" t="s">
        <v>134</v>
      </c>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row>
    <row r="25" spans="1:42" ht="23.1" customHeight="1">
      <c r="A25" s="339">
        <v>7</v>
      </c>
      <c r="B25" s="339"/>
      <c r="C25" s="339"/>
      <c r="D25" s="339"/>
      <c r="E25" s="357" t="s">
        <v>201</v>
      </c>
      <c r="F25" s="340"/>
      <c r="G25" s="340"/>
      <c r="H25" s="340"/>
      <c r="I25" s="340"/>
      <c r="J25" s="340"/>
      <c r="K25" s="340"/>
      <c r="L25" s="340"/>
      <c r="M25" s="340"/>
      <c r="N25" s="76"/>
      <c r="O25" s="77"/>
      <c r="P25" s="341" t="s">
        <v>135</v>
      </c>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row>
    <row r="26" spans="1:42" ht="23.1" customHeight="1">
      <c r="A26" s="339"/>
      <c r="B26" s="339"/>
      <c r="C26" s="339"/>
      <c r="D26" s="339"/>
      <c r="E26" s="340"/>
      <c r="F26" s="340"/>
      <c r="G26" s="340"/>
      <c r="H26" s="340"/>
      <c r="I26" s="340"/>
      <c r="J26" s="340"/>
      <c r="K26" s="340"/>
      <c r="L26" s="340"/>
      <c r="M26" s="340"/>
      <c r="N26" s="78"/>
      <c r="O26" s="79"/>
      <c r="P26" s="341" t="s">
        <v>136</v>
      </c>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row>
    <row r="27" spans="1:42" ht="23.1" customHeight="1">
      <c r="A27" s="339">
        <v>8</v>
      </c>
      <c r="B27" s="339"/>
      <c r="C27" s="339"/>
      <c r="D27" s="339"/>
      <c r="E27" s="357" t="s">
        <v>237</v>
      </c>
      <c r="F27" s="357"/>
      <c r="G27" s="357"/>
      <c r="H27" s="357"/>
      <c r="I27" s="357"/>
      <c r="J27" s="357"/>
      <c r="K27" s="357"/>
      <c r="L27" s="357"/>
      <c r="M27" s="357"/>
      <c r="N27" s="76"/>
      <c r="O27" s="77"/>
      <c r="P27" s="341" t="s">
        <v>137</v>
      </c>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row>
    <row r="28" spans="1:42" ht="23.1" customHeight="1">
      <c r="A28" s="339"/>
      <c r="B28" s="339"/>
      <c r="C28" s="339"/>
      <c r="D28" s="339"/>
      <c r="E28" s="357"/>
      <c r="F28" s="357"/>
      <c r="G28" s="357"/>
      <c r="H28" s="357"/>
      <c r="I28" s="357"/>
      <c r="J28" s="357"/>
      <c r="K28" s="357"/>
      <c r="L28" s="357"/>
      <c r="M28" s="357"/>
      <c r="N28" s="80"/>
      <c r="O28" s="81"/>
      <c r="P28" s="341" t="s">
        <v>138</v>
      </c>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row>
    <row r="29" spans="1:42" ht="23.1" customHeight="1">
      <c r="A29" s="339"/>
      <c r="B29" s="339"/>
      <c r="C29" s="339"/>
      <c r="D29" s="339"/>
      <c r="E29" s="357"/>
      <c r="F29" s="357"/>
      <c r="G29" s="357"/>
      <c r="H29" s="357"/>
      <c r="I29" s="357"/>
      <c r="J29" s="357"/>
      <c r="K29" s="357"/>
      <c r="L29" s="357"/>
      <c r="M29" s="357"/>
      <c r="N29" s="78"/>
      <c r="O29" s="79"/>
      <c r="P29" s="341" t="s">
        <v>139</v>
      </c>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row>
    <row r="30" spans="1:42" ht="23.1" customHeight="1">
      <c r="A30" s="339">
        <v>9</v>
      </c>
      <c r="B30" s="339"/>
      <c r="C30" s="339"/>
      <c r="D30" s="339"/>
      <c r="E30" s="357" t="s">
        <v>140</v>
      </c>
      <c r="F30" s="340"/>
      <c r="G30" s="340"/>
      <c r="H30" s="340"/>
      <c r="I30" s="340"/>
      <c r="J30" s="340"/>
      <c r="K30" s="340"/>
      <c r="L30" s="340"/>
      <c r="M30" s="340"/>
      <c r="N30" s="76"/>
      <c r="O30" s="77"/>
      <c r="P30" s="341" t="s">
        <v>141</v>
      </c>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row>
    <row r="31" spans="1:42" ht="23.1" customHeight="1">
      <c r="A31" s="339"/>
      <c r="B31" s="339"/>
      <c r="C31" s="339"/>
      <c r="D31" s="339"/>
      <c r="E31" s="340"/>
      <c r="F31" s="340"/>
      <c r="G31" s="340"/>
      <c r="H31" s="340"/>
      <c r="I31" s="340"/>
      <c r="J31" s="340"/>
      <c r="K31" s="340"/>
      <c r="L31" s="340"/>
      <c r="M31" s="340"/>
      <c r="N31" s="78"/>
      <c r="O31" s="79"/>
      <c r="P31" s="341" t="s">
        <v>142</v>
      </c>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row>
    <row r="32" spans="1:42" ht="23.1" customHeight="1">
      <c r="A32" s="339"/>
      <c r="B32" s="339"/>
      <c r="C32" s="339"/>
      <c r="D32" s="339"/>
      <c r="E32" s="340" t="s">
        <v>242</v>
      </c>
      <c r="F32" s="340"/>
      <c r="G32" s="340"/>
      <c r="H32" s="340"/>
      <c r="I32" s="340"/>
      <c r="J32" s="340"/>
      <c r="K32" s="340"/>
      <c r="L32" s="340"/>
      <c r="M32" s="340"/>
      <c r="N32" s="339"/>
      <c r="O32" s="339"/>
      <c r="P32" s="358" t="s">
        <v>143</v>
      </c>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row>
    <row r="33" spans="1:45" ht="23.1" customHeight="1">
      <c r="A33" s="339"/>
      <c r="B33" s="339"/>
      <c r="C33" s="339"/>
      <c r="D33" s="339"/>
      <c r="E33" s="340"/>
      <c r="F33" s="340"/>
      <c r="G33" s="340"/>
      <c r="H33" s="340"/>
      <c r="I33" s="340"/>
      <c r="J33" s="340"/>
      <c r="K33" s="340"/>
      <c r="L33" s="340"/>
      <c r="M33" s="340"/>
      <c r="N33" s="339"/>
      <c r="O33" s="339"/>
      <c r="P33" s="358" t="s">
        <v>144</v>
      </c>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row>
    <row r="34" spans="1:45" ht="20.100000000000001" customHeight="1">
      <c r="A34" s="359" t="s">
        <v>145</v>
      </c>
      <c r="B34" s="360"/>
      <c r="C34" s="360"/>
      <c r="D34" s="360"/>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row>
    <row r="35" spans="1:45" ht="59.25" customHeight="1">
      <c r="A35" s="360"/>
      <c r="B35" s="360"/>
      <c r="C35" s="360"/>
      <c r="D35" s="360"/>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row>
    <row r="36" spans="1:45" ht="20.100000000000001" customHeight="1">
      <c r="A36" s="339" t="s">
        <v>146</v>
      </c>
      <c r="B36" s="339"/>
      <c r="C36" s="339"/>
      <c r="D36" s="339"/>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row>
    <row r="37" spans="1:45" ht="20.100000000000001" customHeight="1">
      <c r="A37" s="339"/>
      <c r="B37" s="339"/>
      <c r="C37" s="339"/>
      <c r="D37" s="339"/>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row>
    <row r="38" spans="1:45" ht="14.25" customHeight="1">
      <c r="A38" s="362" t="s">
        <v>147</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row>
    <row r="39" spans="1:45" ht="14.25" customHeight="1">
      <c r="A39" s="363"/>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row>
    <row r="40" spans="1:45" ht="14.25" customHeight="1">
      <c r="A40" s="82" t="s">
        <v>148</v>
      </c>
      <c r="B40" s="83"/>
      <c r="C40" s="83"/>
      <c r="D40" s="83"/>
      <c r="E40" s="83"/>
      <c r="F40" s="83"/>
      <c r="G40" s="83"/>
      <c r="H40" s="83"/>
      <c r="I40" s="83"/>
      <c r="J40" s="83"/>
      <c r="K40" s="83"/>
      <c r="L40" s="83"/>
      <c r="M40" s="83"/>
      <c r="N40" s="83"/>
      <c r="O40" s="83"/>
      <c r="P40" s="84"/>
      <c r="Q40" s="83"/>
      <c r="R40" s="83"/>
      <c r="S40" s="83"/>
      <c r="T40" s="83"/>
      <c r="U40" s="83"/>
      <c r="V40" s="85"/>
      <c r="W40" s="85"/>
      <c r="X40" s="85"/>
      <c r="Y40" s="85"/>
      <c r="Z40" s="85"/>
      <c r="AA40" s="85"/>
      <c r="AB40" s="85"/>
      <c r="AC40" s="85"/>
      <c r="AD40" s="85"/>
      <c r="AE40" s="85"/>
      <c r="AF40" s="85"/>
      <c r="AG40" s="85"/>
      <c r="AH40" s="85"/>
      <c r="AI40" s="85"/>
      <c r="AJ40" s="85"/>
      <c r="AK40" s="85"/>
      <c r="AL40" s="85"/>
      <c r="AM40" s="85"/>
      <c r="AN40" s="85"/>
      <c r="AO40" s="85"/>
      <c r="AP40" s="85"/>
    </row>
    <row r="41" spans="1:45" ht="14.25" customHeight="1">
      <c r="A41" s="82"/>
      <c r="B41" s="83"/>
      <c r="C41" s="83"/>
      <c r="D41" s="83"/>
      <c r="E41" s="83"/>
      <c r="F41" s="83"/>
      <c r="G41" s="83"/>
      <c r="H41" s="83"/>
      <c r="I41" s="83"/>
      <c r="J41" s="83"/>
      <c r="K41" s="83"/>
      <c r="L41" s="83"/>
      <c r="M41" s="83"/>
      <c r="N41" s="83"/>
      <c r="O41" s="83"/>
      <c r="P41" s="84"/>
      <c r="Q41" s="83"/>
      <c r="R41" s="83"/>
      <c r="S41" s="83"/>
      <c r="T41" s="83"/>
      <c r="U41" s="83"/>
      <c r="V41" s="85"/>
      <c r="W41" s="85"/>
      <c r="X41" s="85"/>
      <c r="Y41" s="85"/>
      <c r="Z41" s="85"/>
      <c r="AA41" s="85"/>
      <c r="AB41" s="85"/>
      <c r="AC41" s="85"/>
      <c r="AD41" s="85"/>
      <c r="AE41" s="85"/>
      <c r="AF41" s="85"/>
      <c r="AG41" s="85"/>
      <c r="AH41" s="85"/>
      <c r="AI41" s="85"/>
      <c r="AJ41" s="85"/>
      <c r="AK41" s="85"/>
      <c r="AL41" s="85"/>
      <c r="AM41" s="85"/>
      <c r="AN41" s="85"/>
      <c r="AO41" s="85"/>
      <c r="AP41" s="85"/>
    </row>
    <row r="42" spans="1:45" ht="21.75" customHeight="1" thickBot="1">
      <c r="A42" s="86" t="s">
        <v>149</v>
      </c>
      <c r="B42" s="86"/>
      <c r="C42" s="86"/>
      <c r="D42" s="86"/>
      <c r="E42" s="86"/>
      <c r="F42" s="86"/>
      <c r="G42" s="86"/>
      <c r="H42" s="86"/>
      <c r="I42" s="86"/>
      <c r="J42" s="86"/>
      <c r="K42" s="86"/>
      <c r="L42" s="86"/>
      <c r="M42" s="86"/>
      <c r="N42" s="86"/>
      <c r="O42" s="86"/>
      <c r="P42" s="86"/>
      <c r="Q42" s="86"/>
      <c r="R42" s="86"/>
      <c r="S42" s="86"/>
      <c r="T42" s="86"/>
      <c r="U42" s="86"/>
      <c r="V42" s="86"/>
      <c r="W42" s="86"/>
      <c r="X42" s="86"/>
      <c r="Y42" s="86"/>
      <c r="Z42" s="87"/>
      <c r="AA42" s="87"/>
      <c r="AB42" s="87"/>
      <c r="AC42" s="87"/>
      <c r="AD42" s="87"/>
      <c r="AE42" s="87"/>
      <c r="AF42" s="87"/>
      <c r="AG42" s="87"/>
      <c r="AH42" s="87"/>
      <c r="AI42" s="87"/>
      <c r="AJ42" s="87"/>
      <c r="AK42" s="87"/>
      <c r="AL42" s="87"/>
      <c r="AM42" s="87"/>
      <c r="AN42" s="87"/>
      <c r="AO42" s="87"/>
      <c r="AP42" s="87"/>
      <c r="AS42" s="71" t="s">
        <v>150</v>
      </c>
    </row>
    <row r="43" spans="1:45" ht="24" customHeight="1">
      <c r="A43" s="399" t="s">
        <v>151</v>
      </c>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1"/>
    </row>
    <row r="44" spans="1:45" ht="24" customHeight="1" thickBot="1">
      <c r="A44" s="88"/>
      <c r="B44" s="89"/>
      <c r="C44" s="89"/>
      <c r="D44" s="89"/>
      <c r="E44" s="89"/>
      <c r="F44" s="89"/>
      <c r="G44" s="89"/>
      <c r="H44" s="89"/>
      <c r="I44" s="89"/>
      <c r="J44" s="89"/>
      <c r="K44" s="89"/>
      <c r="L44" s="89"/>
      <c r="M44" s="89"/>
      <c r="N44" s="89"/>
      <c r="O44" s="89"/>
      <c r="P44" s="89"/>
      <c r="Q44" s="89"/>
      <c r="R44" s="89"/>
      <c r="S44" s="89"/>
      <c r="T44" s="383" t="s">
        <v>152</v>
      </c>
      <c r="U44" s="383"/>
      <c r="V44" s="383"/>
      <c r="W44" s="383"/>
      <c r="X44" s="383"/>
      <c r="Y44" s="383"/>
      <c r="Z44" s="383"/>
      <c r="AA44" s="383"/>
      <c r="AB44" s="383"/>
      <c r="AC44" s="383"/>
      <c r="AD44" s="383"/>
      <c r="AE44" s="383"/>
      <c r="AF44" s="383"/>
      <c r="AG44" s="383"/>
      <c r="AH44" s="383"/>
      <c r="AI44" s="383"/>
      <c r="AJ44" s="383"/>
      <c r="AK44" s="383"/>
      <c r="AL44" s="383"/>
      <c r="AM44" s="383"/>
      <c r="AN44" s="383"/>
      <c r="AO44" s="383"/>
      <c r="AP44" s="384"/>
    </row>
    <row r="45" spans="1:45" ht="21.75" customHeight="1" thickBot="1">
      <c r="A45" s="90"/>
      <c r="B45" s="91"/>
      <c r="C45" s="91"/>
      <c r="D45" s="91"/>
      <c r="E45" s="91"/>
      <c r="F45" s="91"/>
      <c r="G45" s="91"/>
      <c r="H45" s="91"/>
      <c r="I45" s="91"/>
      <c r="J45" s="91"/>
      <c r="K45" s="91"/>
      <c r="L45" s="91"/>
      <c r="M45" s="91"/>
      <c r="N45" s="91"/>
      <c r="O45" s="91"/>
      <c r="P45" s="92"/>
      <c r="Q45" s="91"/>
      <c r="R45" s="91"/>
      <c r="S45" s="91"/>
      <c r="T45" s="91"/>
      <c r="U45" s="91"/>
      <c r="V45" s="91" t="s">
        <v>153</v>
      </c>
      <c r="W45" s="91"/>
      <c r="X45" s="91"/>
      <c r="Y45" s="91"/>
      <c r="Z45" s="385" t="str">
        <f>IF(E3="","",E3)</f>
        <v>（　　　　　●●保育園　　　　　　）</v>
      </c>
      <c r="AA45" s="386"/>
      <c r="AB45" s="386"/>
      <c r="AC45" s="386"/>
      <c r="AD45" s="386"/>
      <c r="AE45" s="386"/>
      <c r="AF45" s="386"/>
      <c r="AG45" s="386"/>
      <c r="AH45" s="386"/>
      <c r="AI45" s="386"/>
      <c r="AJ45" s="386"/>
      <c r="AK45" s="386"/>
      <c r="AL45" s="386"/>
      <c r="AM45" s="386"/>
      <c r="AN45" s="386"/>
      <c r="AO45" s="386"/>
      <c r="AP45" s="387"/>
    </row>
    <row r="46" spans="1:45" ht="9" customHeight="1" thickBot="1">
      <c r="A46" s="93"/>
      <c r="B46" s="83"/>
      <c r="C46" s="83"/>
      <c r="D46" s="83"/>
      <c r="E46" s="83"/>
      <c r="F46" s="83"/>
      <c r="G46" s="83"/>
      <c r="H46" s="83"/>
      <c r="I46" s="83"/>
      <c r="J46" s="83"/>
      <c r="K46" s="83"/>
      <c r="L46" s="83"/>
      <c r="M46" s="83"/>
      <c r="N46" s="83"/>
      <c r="O46" s="83"/>
      <c r="P46" s="94"/>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95"/>
    </row>
    <row r="47" spans="1:45" ht="30" customHeight="1" thickBot="1">
      <c r="A47" s="93"/>
      <c r="B47" s="83"/>
      <c r="C47" s="83" t="s">
        <v>154</v>
      </c>
      <c r="D47" s="83"/>
      <c r="E47" s="83"/>
      <c r="F47" s="388"/>
      <c r="G47" s="389"/>
      <c r="H47" s="389"/>
      <c r="I47" s="389"/>
      <c r="J47" s="389"/>
      <c r="K47" s="389"/>
      <c r="L47" s="389"/>
      <c r="M47" s="389"/>
      <c r="N47" s="389"/>
      <c r="O47" s="390"/>
      <c r="P47" s="84"/>
      <c r="Q47" s="391" t="s">
        <v>155</v>
      </c>
      <c r="R47" s="391"/>
      <c r="S47" s="391"/>
      <c r="T47" s="391"/>
      <c r="U47" s="391"/>
      <c r="V47" s="196"/>
      <c r="W47" s="196"/>
      <c r="X47" s="196"/>
      <c r="Y47" s="196"/>
      <c r="Z47" s="83"/>
      <c r="AA47" s="392" t="s">
        <v>156</v>
      </c>
      <c r="AB47" s="393"/>
      <c r="AC47" s="393"/>
      <c r="AD47" s="393"/>
      <c r="AE47" s="393"/>
      <c r="AF47" s="393"/>
      <c r="AG47" s="393"/>
      <c r="AH47" s="393"/>
      <c r="AI47" s="393"/>
      <c r="AJ47" s="393"/>
      <c r="AK47" s="393"/>
      <c r="AL47" s="393"/>
      <c r="AM47" s="393"/>
      <c r="AN47" s="393"/>
      <c r="AO47" s="393"/>
      <c r="AP47" s="394"/>
    </row>
    <row r="48" spans="1:45" ht="30" customHeight="1" thickBot="1">
      <c r="A48" s="93"/>
      <c r="B48" s="83"/>
      <c r="C48" s="83" t="s">
        <v>157</v>
      </c>
      <c r="D48" s="83"/>
      <c r="E48" s="83"/>
      <c r="F48" s="388"/>
      <c r="G48" s="389"/>
      <c r="H48" s="389"/>
      <c r="I48" s="389"/>
      <c r="J48" s="389"/>
      <c r="K48" s="389"/>
      <c r="L48" s="389"/>
      <c r="M48" s="389"/>
      <c r="N48" s="389"/>
      <c r="O48" s="390"/>
      <c r="P48" s="84"/>
      <c r="Q48" s="395" t="s">
        <v>158</v>
      </c>
      <c r="R48" s="395"/>
      <c r="S48" s="395"/>
      <c r="T48" s="395"/>
      <c r="U48" s="395"/>
      <c r="V48" s="96"/>
      <c r="W48" s="196"/>
      <c r="X48" s="197"/>
      <c r="Y48" s="197"/>
      <c r="Z48" s="83"/>
      <c r="AA48" s="396" t="s">
        <v>159</v>
      </c>
      <c r="AB48" s="339"/>
      <c r="AC48" s="339"/>
      <c r="AD48" s="339"/>
      <c r="AE48" s="339"/>
      <c r="AF48" s="339"/>
      <c r="AG48" s="339"/>
      <c r="AH48" s="339"/>
      <c r="AI48" s="397" t="s">
        <v>160</v>
      </c>
      <c r="AJ48" s="396"/>
      <c r="AK48" s="396"/>
      <c r="AL48" s="396"/>
      <c r="AM48" s="396"/>
      <c r="AN48" s="396"/>
      <c r="AO48" s="396"/>
      <c r="AP48" s="398"/>
    </row>
    <row r="49" spans="1:42" ht="19.5" thickBot="1">
      <c r="A49" s="93"/>
      <c r="B49" s="83"/>
      <c r="C49" s="83"/>
      <c r="D49" s="83"/>
      <c r="E49" s="83"/>
      <c r="F49" s="83"/>
      <c r="G49" s="83"/>
      <c r="H49" s="83"/>
      <c r="I49" s="83"/>
      <c r="J49" s="83"/>
      <c r="K49" s="83"/>
      <c r="L49" s="83"/>
      <c r="M49" s="83"/>
      <c r="N49" s="83"/>
      <c r="O49" s="83"/>
      <c r="P49" s="84"/>
      <c r="Q49" s="83"/>
      <c r="R49" s="83"/>
      <c r="S49" s="83"/>
      <c r="T49" s="83"/>
      <c r="U49" s="83"/>
      <c r="V49" s="83"/>
      <c r="W49" s="83"/>
      <c r="X49" s="83"/>
      <c r="Y49" s="83"/>
      <c r="Z49" s="83"/>
      <c r="AA49" s="83" t="s">
        <v>229</v>
      </c>
      <c r="AB49" s="83"/>
      <c r="AC49" s="83"/>
      <c r="AD49" s="83"/>
      <c r="AE49" s="83"/>
      <c r="AF49" s="83"/>
      <c r="AG49" s="83"/>
      <c r="AH49" s="83"/>
      <c r="AI49" s="83"/>
      <c r="AJ49" s="83"/>
      <c r="AK49" s="83"/>
      <c r="AL49" s="83"/>
      <c r="AM49" s="83"/>
      <c r="AN49" s="83"/>
      <c r="AO49" s="83"/>
      <c r="AP49" s="95"/>
    </row>
    <row r="50" spans="1:42" ht="30" customHeight="1" thickBot="1">
      <c r="A50" s="93"/>
      <c r="B50" s="83"/>
      <c r="C50" s="83" t="s">
        <v>161</v>
      </c>
      <c r="D50" s="83"/>
      <c r="E50" s="83"/>
      <c r="F50" s="83"/>
      <c r="G50" s="83"/>
      <c r="H50" s="83" t="s">
        <v>162</v>
      </c>
      <c r="I50" s="83"/>
      <c r="J50" s="83"/>
      <c r="K50" s="83"/>
      <c r="L50" s="83"/>
      <c r="M50" s="83" t="s">
        <v>163</v>
      </c>
      <c r="N50" s="83"/>
      <c r="O50" s="83"/>
      <c r="P50" s="83"/>
      <c r="Q50" s="83"/>
      <c r="R50" s="83"/>
      <c r="S50" s="196"/>
      <c r="T50" s="196"/>
      <c r="U50" s="196"/>
      <c r="V50" s="196"/>
      <c r="W50" s="196"/>
      <c r="X50" s="196"/>
      <c r="Y50" s="196"/>
      <c r="Z50" s="83"/>
      <c r="AA50" s="83"/>
      <c r="AB50" s="83"/>
      <c r="AC50" s="83"/>
      <c r="AD50" s="83"/>
      <c r="AE50" s="83"/>
      <c r="AF50" s="83"/>
      <c r="AG50" s="83"/>
      <c r="AH50" s="83"/>
      <c r="AI50" s="83"/>
      <c r="AJ50" s="83"/>
      <c r="AK50" s="83"/>
      <c r="AL50" s="83"/>
      <c r="AM50" s="83"/>
      <c r="AN50" s="83"/>
      <c r="AO50" s="83"/>
      <c r="AP50" s="95"/>
    </row>
    <row r="51" spans="1:42" ht="7.5" customHeight="1" thickBot="1">
      <c r="A51" s="93"/>
      <c r="B51" s="83"/>
      <c r="C51" s="83"/>
      <c r="D51" s="83"/>
      <c r="E51" s="83"/>
      <c r="F51" s="83"/>
      <c r="G51" s="83"/>
      <c r="H51" s="83"/>
      <c r="I51" s="83"/>
      <c r="J51" s="83"/>
      <c r="K51" s="83"/>
      <c r="L51" s="83"/>
      <c r="M51" s="83"/>
      <c r="N51" s="83"/>
      <c r="O51" s="83"/>
      <c r="P51" s="84"/>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95"/>
    </row>
    <row r="52" spans="1:42" ht="24" customHeight="1" thickBot="1">
      <c r="A52" s="93"/>
      <c r="B52" s="83"/>
      <c r="C52" s="83" t="s">
        <v>164</v>
      </c>
      <c r="D52" s="83"/>
      <c r="E52" s="83"/>
      <c r="F52" s="83"/>
      <c r="G52" s="83"/>
      <c r="H52" s="83"/>
      <c r="I52" s="368"/>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70"/>
      <c r="AG52" s="83"/>
      <c r="AH52" s="83"/>
      <c r="AI52" s="83"/>
      <c r="AJ52" s="83"/>
      <c r="AK52" s="83"/>
      <c r="AL52" s="83"/>
      <c r="AM52" s="83"/>
      <c r="AN52" s="83"/>
      <c r="AO52" s="83"/>
      <c r="AP52" s="95"/>
    </row>
    <row r="53" spans="1:42" ht="24" customHeight="1" thickBot="1">
      <c r="A53" s="93"/>
      <c r="B53" s="83"/>
      <c r="C53" s="83" t="s">
        <v>165</v>
      </c>
      <c r="D53" s="83"/>
      <c r="E53" s="83"/>
      <c r="F53" s="83"/>
      <c r="G53" s="83"/>
      <c r="H53" s="83"/>
      <c r="I53" s="368"/>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70"/>
      <c r="AG53" s="83"/>
      <c r="AH53" s="83"/>
      <c r="AI53" s="83"/>
      <c r="AJ53" s="83"/>
      <c r="AK53" s="83"/>
      <c r="AL53" s="83"/>
      <c r="AM53" s="83"/>
      <c r="AN53" s="83"/>
      <c r="AO53" s="83"/>
      <c r="AP53" s="95"/>
    </row>
    <row r="54" spans="1:42" ht="9" customHeight="1" thickBot="1">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9"/>
    </row>
    <row r="55" spans="1:42" ht="6" customHeight="1" thickBot="1"/>
    <row r="56" spans="1:42" ht="24.75" customHeight="1">
      <c r="P56" s="371" t="s">
        <v>166</v>
      </c>
      <c r="Q56" s="372"/>
      <c r="R56" s="372"/>
      <c r="S56" s="372"/>
      <c r="T56" s="372"/>
      <c r="U56" s="372"/>
      <c r="V56" s="373"/>
      <c r="W56" s="373"/>
      <c r="X56" s="373"/>
      <c r="Y56" s="373"/>
      <c r="Z56" s="373"/>
      <c r="AA56" s="373"/>
      <c r="AB56" s="373"/>
      <c r="AC56" s="373"/>
      <c r="AD56" s="373"/>
      <c r="AE56" s="373"/>
      <c r="AF56" s="373"/>
      <c r="AG56" s="373"/>
      <c r="AH56" s="373"/>
      <c r="AI56" s="373"/>
      <c r="AJ56" s="373"/>
      <c r="AK56" s="373"/>
      <c r="AL56" s="373"/>
      <c r="AM56" s="373"/>
      <c r="AN56" s="373"/>
      <c r="AO56" s="373"/>
      <c r="AP56" s="374"/>
    </row>
    <row r="57" spans="1:42" ht="24.75" customHeight="1">
      <c r="P57" s="375" t="s">
        <v>167</v>
      </c>
      <c r="Q57" s="376"/>
      <c r="R57" s="376"/>
      <c r="S57" s="376"/>
      <c r="T57" s="376"/>
      <c r="U57" s="376"/>
      <c r="V57" s="377"/>
      <c r="W57" s="377"/>
      <c r="X57" s="377"/>
      <c r="Y57" s="377"/>
      <c r="Z57" s="377"/>
      <c r="AA57" s="377"/>
      <c r="AB57" s="377"/>
      <c r="AC57" s="377"/>
      <c r="AD57" s="377"/>
      <c r="AE57" s="377"/>
      <c r="AF57" s="377"/>
      <c r="AG57" s="377"/>
      <c r="AH57" s="377"/>
      <c r="AI57" s="377"/>
      <c r="AJ57" s="377"/>
      <c r="AK57" s="377"/>
      <c r="AL57" s="377"/>
      <c r="AM57" s="377"/>
      <c r="AN57" s="377"/>
      <c r="AO57" s="377"/>
      <c r="AP57" s="378"/>
    </row>
    <row r="58" spans="1:42" ht="24.75" customHeight="1">
      <c r="P58" s="381" t="s">
        <v>168</v>
      </c>
      <c r="Q58" s="382"/>
      <c r="R58" s="382"/>
      <c r="S58" s="382"/>
      <c r="T58" s="382"/>
      <c r="U58" s="382"/>
      <c r="V58" s="377"/>
      <c r="W58" s="377"/>
      <c r="X58" s="377"/>
      <c r="Y58" s="377"/>
      <c r="Z58" s="377"/>
      <c r="AA58" s="377"/>
      <c r="AB58" s="377"/>
      <c r="AC58" s="377"/>
      <c r="AD58" s="377"/>
      <c r="AE58" s="377"/>
      <c r="AF58" s="377"/>
      <c r="AG58" s="377"/>
      <c r="AH58" s="377"/>
      <c r="AI58" s="377"/>
      <c r="AJ58" s="377"/>
      <c r="AK58" s="377"/>
      <c r="AL58" s="377"/>
      <c r="AM58" s="377"/>
      <c r="AN58" s="377"/>
      <c r="AO58" s="377"/>
      <c r="AP58" s="378"/>
    </row>
    <row r="59" spans="1:42" ht="20.25" customHeight="1" thickBot="1">
      <c r="P59" s="364" t="s">
        <v>169</v>
      </c>
      <c r="Q59" s="365"/>
      <c r="R59" s="365"/>
      <c r="S59" s="365"/>
      <c r="T59" s="365"/>
      <c r="U59" s="365"/>
      <c r="V59" s="366"/>
      <c r="W59" s="366"/>
      <c r="X59" s="366"/>
      <c r="Y59" s="366"/>
      <c r="Z59" s="366"/>
      <c r="AA59" s="366"/>
      <c r="AB59" s="366"/>
      <c r="AC59" s="366"/>
      <c r="AD59" s="366"/>
      <c r="AE59" s="366"/>
      <c r="AF59" s="366"/>
      <c r="AG59" s="366"/>
      <c r="AH59" s="366"/>
      <c r="AI59" s="366"/>
      <c r="AJ59" s="366"/>
      <c r="AK59" s="366"/>
      <c r="AL59" s="366"/>
      <c r="AM59" s="366"/>
      <c r="AN59" s="366"/>
      <c r="AO59" s="366"/>
      <c r="AP59" s="367"/>
    </row>
    <row r="60" spans="1:42" ht="6" customHeight="1"/>
  </sheetData>
  <sheetProtection password="FF2C" sheet="1" objects="1" scenarios="1"/>
  <mergeCells count="96">
    <mergeCell ref="A12:B14"/>
    <mergeCell ref="C12:D14"/>
    <mergeCell ref="E12:M14"/>
    <mergeCell ref="P12:AP12"/>
    <mergeCell ref="N13:O13"/>
    <mergeCell ref="P13:AP13"/>
    <mergeCell ref="P14:AP14"/>
    <mergeCell ref="E1:K1"/>
    <mergeCell ref="L1:P1"/>
    <mergeCell ref="R1:AP1"/>
    <mergeCell ref="P58:U58"/>
    <mergeCell ref="V58:AP58"/>
    <mergeCell ref="T44:AP44"/>
    <mergeCell ref="Z45:AP45"/>
    <mergeCell ref="F47:O47"/>
    <mergeCell ref="Q47:U47"/>
    <mergeCell ref="AA47:AP47"/>
    <mergeCell ref="F48:O48"/>
    <mergeCell ref="Q48:U48"/>
    <mergeCell ref="AA48:AH48"/>
    <mergeCell ref="AI48:AP48"/>
    <mergeCell ref="P17:AP17"/>
    <mergeCell ref="A43:AP43"/>
    <mergeCell ref="P59:U59"/>
    <mergeCell ref="V59:AP59"/>
    <mergeCell ref="I52:AF52"/>
    <mergeCell ref="I53:AF53"/>
    <mergeCell ref="P56:U56"/>
    <mergeCell ref="V56:AP56"/>
    <mergeCell ref="P57:U57"/>
    <mergeCell ref="V57:AP57"/>
    <mergeCell ref="A34:D35"/>
    <mergeCell ref="E34:AP35"/>
    <mergeCell ref="A36:D37"/>
    <mergeCell ref="E36:AP37"/>
    <mergeCell ref="A38:AP39"/>
    <mergeCell ref="A32:B33"/>
    <mergeCell ref="C32:D33"/>
    <mergeCell ref="E32:M33"/>
    <mergeCell ref="N32:O33"/>
    <mergeCell ref="P32:AP32"/>
    <mergeCell ref="P33:AP33"/>
    <mergeCell ref="A30:B31"/>
    <mergeCell ref="C30:D31"/>
    <mergeCell ref="E30:M31"/>
    <mergeCell ref="P30:AP30"/>
    <mergeCell ref="P31:AP31"/>
    <mergeCell ref="A27:B29"/>
    <mergeCell ref="C27:D29"/>
    <mergeCell ref="E27:M29"/>
    <mergeCell ref="P27:AP27"/>
    <mergeCell ref="P28:AP28"/>
    <mergeCell ref="P29:AP29"/>
    <mergeCell ref="A20:B21"/>
    <mergeCell ref="C20:D21"/>
    <mergeCell ref="E20:M21"/>
    <mergeCell ref="P20:AP20"/>
    <mergeCell ref="A25:B26"/>
    <mergeCell ref="C25:D26"/>
    <mergeCell ref="E25:M26"/>
    <mergeCell ref="P25:AP25"/>
    <mergeCell ref="P26:AP26"/>
    <mergeCell ref="P21:AP21"/>
    <mergeCell ref="A22:B24"/>
    <mergeCell ref="C22:D24"/>
    <mergeCell ref="E22:M24"/>
    <mergeCell ref="P22:AP22"/>
    <mergeCell ref="P23:AP23"/>
    <mergeCell ref="P24:AP24"/>
    <mergeCell ref="P18:AP18"/>
    <mergeCell ref="P19:AP19"/>
    <mergeCell ref="A15:B19"/>
    <mergeCell ref="C15:D19"/>
    <mergeCell ref="E15:M19"/>
    <mergeCell ref="P15:AP15"/>
    <mergeCell ref="P16:AP16"/>
    <mergeCell ref="P9:AP9"/>
    <mergeCell ref="N10:O10"/>
    <mergeCell ref="P10:AP10"/>
    <mergeCell ref="P11:AP11"/>
    <mergeCell ref="A9:B11"/>
    <mergeCell ref="C9:D11"/>
    <mergeCell ref="E9:M11"/>
    <mergeCell ref="E3:T3"/>
    <mergeCell ref="A5:B5"/>
    <mergeCell ref="C5:D5"/>
    <mergeCell ref="E5:M5"/>
    <mergeCell ref="N5:O5"/>
    <mergeCell ref="P5:AP5"/>
    <mergeCell ref="A6:B8"/>
    <mergeCell ref="C6:D8"/>
    <mergeCell ref="E6:M8"/>
    <mergeCell ref="P6:AP6"/>
    <mergeCell ref="N7:O7"/>
    <mergeCell ref="P7:AP7"/>
    <mergeCell ref="P8:AP8"/>
  </mergeCells>
  <phoneticPr fontId="2"/>
  <conditionalFormatting sqref="AI48:AP48 AR48">
    <cfRule type="expression" dxfId="2" priority="2">
      <formula>$AR$48=TRUE</formula>
    </cfRule>
  </conditionalFormatting>
  <conditionalFormatting sqref="P33:AP33">
    <cfRule type="expression" dxfId="1" priority="1">
      <formula>$AR$48=TRUE</formula>
    </cfRule>
  </conditionalFormatting>
  <pageMargins left="1.1023622047244095" right="0.70866141732283472" top="0.35433070866141736"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76200</xdr:colOff>
                    <xdr:row>5</xdr:row>
                    <xdr:rowOff>152400</xdr:rowOff>
                  </from>
                  <to>
                    <xdr:col>4</xdr:col>
                    <xdr:colOff>114300</xdr:colOff>
                    <xdr:row>7</xdr:row>
                    <xdr:rowOff>190500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76200</xdr:colOff>
                    <xdr:row>8</xdr:row>
                    <xdr:rowOff>152400</xdr:rowOff>
                  </from>
                  <to>
                    <xdr:col>4</xdr:col>
                    <xdr:colOff>114300</xdr:colOff>
                    <xdr:row>10</xdr:row>
                    <xdr:rowOff>190500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76200</xdr:colOff>
                    <xdr:row>15</xdr:row>
                    <xdr:rowOff>276225</xdr:rowOff>
                  </from>
                  <to>
                    <xdr:col>4</xdr:col>
                    <xdr:colOff>114300</xdr:colOff>
                    <xdr:row>18</xdr:row>
                    <xdr:rowOff>38100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xdr:col>
                    <xdr:colOff>76200</xdr:colOff>
                    <xdr:row>19</xdr:row>
                    <xdr:rowOff>0</xdr:rowOff>
                  </from>
                  <to>
                    <xdr:col>4</xdr:col>
                    <xdr:colOff>114300</xdr:colOff>
                    <xdr:row>21</xdr:row>
                    <xdr:rowOff>38100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xdr:col>
                    <xdr:colOff>76200</xdr:colOff>
                    <xdr:row>21</xdr:row>
                    <xdr:rowOff>152400</xdr:rowOff>
                  </from>
                  <to>
                    <xdr:col>4</xdr:col>
                    <xdr:colOff>114300</xdr:colOff>
                    <xdr:row>23</xdr:row>
                    <xdr:rowOff>190500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xdr:col>
                    <xdr:colOff>76200</xdr:colOff>
                    <xdr:row>26</xdr:row>
                    <xdr:rowOff>152400</xdr:rowOff>
                  </from>
                  <to>
                    <xdr:col>4</xdr:col>
                    <xdr:colOff>114300</xdr:colOff>
                    <xdr:row>28</xdr:row>
                    <xdr:rowOff>190500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2</xdr:col>
                    <xdr:colOff>76200</xdr:colOff>
                    <xdr:row>31</xdr:row>
                    <xdr:rowOff>0</xdr:rowOff>
                  </from>
                  <to>
                    <xdr:col>4</xdr:col>
                    <xdr:colOff>114300</xdr:colOff>
                    <xdr:row>33</xdr:row>
                    <xdr:rowOff>38100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2</xdr:col>
                    <xdr:colOff>76200</xdr:colOff>
                    <xdr:row>23</xdr:row>
                    <xdr:rowOff>276225</xdr:rowOff>
                  </from>
                  <to>
                    <xdr:col>4</xdr:col>
                    <xdr:colOff>114300</xdr:colOff>
                    <xdr:row>26</xdr:row>
                    <xdr:rowOff>38100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xdr:col>
                    <xdr:colOff>76200</xdr:colOff>
                    <xdr:row>29</xdr:row>
                    <xdr:rowOff>0</xdr:rowOff>
                  </from>
                  <to>
                    <xdr:col>4</xdr:col>
                    <xdr:colOff>123825</xdr:colOff>
                    <xdr:row>31</xdr:row>
                    <xdr:rowOff>38100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xdr:col>
                    <xdr:colOff>76200</xdr:colOff>
                    <xdr:row>19</xdr:row>
                    <xdr:rowOff>0</xdr:rowOff>
                  </from>
                  <to>
                    <xdr:col>4</xdr:col>
                    <xdr:colOff>114300</xdr:colOff>
                    <xdr:row>21</xdr:row>
                    <xdr:rowOff>38100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6</xdr:col>
                    <xdr:colOff>9525</xdr:colOff>
                    <xdr:row>49</xdr:row>
                    <xdr:rowOff>19050</xdr:rowOff>
                  </from>
                  <to>
                    <xdr:col>7</xdr:col>
                    <xdr:colOff>104775</xdr:colOff>
                    <xdr:row>50</xdr:row>
                    <xdr:rowOff>76200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10</xdr:col>
                    <xdr:colOff>171450</xdr:colOff>
                    <xdr:row>49</xdr:row>
                    <xdr:rowOff>19050</xdr:rowOff>
                  </from>
                  <to>
                    <xdr:col>11</xdr:col>
                    <xdr:colOff>257175</xdr:colOff>
                    <xdr:row>50</xdr:row>
                    <xdr:rowOff>76200</xdr:rowOff>
                  </to>
                </anchor>
              </controlPr>
            </control>
          </mc:Choice>
        </mc:AlternateContent>
        <mc:AlternateContent xmlns:mc="http://schemas.openxmlformats.org/markup-compatibility/2006">
          <mc:Choice Requires="x14">
            <control shapeId="15400" r:id="rId16" name="Check Box 40">
              <controlPr defaultSize="0" autoFill="0" autoLine="0" autoPict="0">
                <anchor moveWithCells="1">
                  <from>
                    <xdr:col>28</xdr:col>
                    <xdr:colOff>28575</xdr:colOff>
                    <xdr:row>47</xdr:row>
                    <xdr:rowOff>28575</xdr:rowOff>
                  </from>
                  <to>
                    <xdr:col>29</xdr:col>
                    <xdr:colOff>114300</xdr:colOff>
                    <xdr:row>48</xdr:row>
                    <xdr:rowOff>85725</xdr:rowOff>
                  </to>
                </anchor>
              </controlPr>
            </control>
          </mc:Choice>
        </mc:AlternateContent>
        <mc:AlternateContent xmlns:mc="http://schemas.openxmlformats.org/markup-compatibility/2006">
          <mc:Choice Requires="x14">
            <control shapeId="15401" r:id="rId17" name="Check Box 41">
              <controlPr defaultSize="0" autoFill="0" autoLine="0" autoPict="0">
                <anchor moveWithCells="1">
                  <from>
                    <xdr:col>35</xdr:col>
                    <xdr:colOff>161925</xdr:colOff>
                    <xdr:row>47</xdr:row>
                    <xdr:rowOff>28575</xdr:rowOff>
                  </from>
                  <to>
                    <xdr:col>37</xdr:col>
                    <xdr:colOff>57150</xdr:colOff>
                    <xdr:row>48</xdr:row>
                    <xdr:rowOff>85725</xdr:rowOff>
                  </to>
                </anchor>
              </controlPr>
            </control>
          </mc:Choice>
        </mc:AlternateContent>
        <mc:AlternateContent xmlns:mc="http://schemas.openxmlformats.org/markup-compatibility/2006">
          <mc:Choice Requires="x14">
            <control shapeId="15405" r:id="rId18" name="Check Box 45">
              <controlPr defaultSize="0" autoFill="0" autoLine="0" autoPict="0">
                <anchor moveWithCells="1">
                  <from>
                    <xdr:col>2</xdr:col>
                    <xdr:colOff>76200</xdr:colOff>
                    <xdr:row>11</xdr:row>
                    <xdr:rowOff>152400</xdr:rowOff>
                  </from>
                  <to>
                    <xdr:col>4</xdr:col>
                    <xdr:colOff>114300</xdr:colOff>
                    <xdr:row>13</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U31"/>
  <sheetViews>
    <sheetView view="pageBreakPreview" zoomScale="80" zoomScaleNormal="80" zoomScaleSheetLayoutView="80" workbookViewId="0">
      <selection activeCell="I22" sqref="I22"/>
    </sheetView>
  </sheetViews>
  <sheetFormatPr defaultRowHeight="13.5"/>
  <cols>
    <col min="1" max="1" width="3.5" style="56" customWidth="1"/>
    <col min="2" max="2" width="18.75" style="23" customWidth="1"/>
    <col min="3" max="3" width="11" style="21" bestFit="1" customWidth="1"/>
    <col min="4" max="4" width="11" style="21" customWidth="1"/>
    <col min="5" max="5" width="18.75" style="21" customWidth="1"/>
    <col min="6" max="6" width="26.625" style="57" customWidth="1"/>
    <col min="7" max="7" width="11.625" style="23" customWidth="1"/>
    <col min="8" max="8" width="11.625" style="21" customWidth="1"/>
    <col min="9" max="9" width="7.875" style="21" customWidth="1"/>
    <col min="10" max="13" width="7.875" style="24" customWidth="1"/>
    <col min="14" max="15" width="7.875" style="23" customWidth="1"/>
    <col min="16" max="16" width="12.5" style="23" customWidth="1"/>
    <col min="17" max="17" width="3.375" style="23" customWidth="1"/>
    <col min="18" max="18" width="20.125" style="57" customWidth="1"/>
    <col min="19" max="21" width="8.25" style="57" customWidth="1"/>
    <col min="22" max="16384" width="9" style="57"/>
  </cols>
  <sheetData>
    <row r="1" spans="1:21">
      <c r="A1" s="434" t="s">
        <v>77</v>
      </c>
      <c r="B1" s="435"/>
      <c r="C1" s="443" t="s">
        <v>72</v>
      </c>
      <c r="D1" s="443"/>
      <c r="F1" s="22" t="str">
        <f>VLOOKUP(A1,R11:S12,2,FALSE)</f>
        <v>補助対象保育士等内訳書</v>
      </c>
    </row>
    <row r="2" spans="1:21">
      <c r="B2" s="57"/>
    </row>
    <row r="3" spans="1:21" ht="24" customHeight="1">
      <c r="B3" s="58" t="s">
        <v>18</v>
      </c>
      <c r="C3" s="436" t="s">
        <v>19</v>
      </c>
      <c r="D3" s="436"/>
      <c r="E3" s="436"/>
      <c r="F3" s="436"/>
      <c r="G3" s="25"/>
    </row>
    <row r="4" spans="1:21" ht="24" customHeight="1">
      <c r="B4" s="58" t="s">
        <v>20</v>
      </c>
      <c r="C4" s="436" t="s">
        <v>21</v>
      </c>
      <c r="D4" s="436"/>
      <c r="E4" s="436"/>
      <c r="F4" s="436"/>
      <c r="G4" s="26"/>
    </row>
    <row r="6" spans="1:21" ht="25.5" customHeight="1">
      <c r="A6" s="437"/>
      <c r="B6" s="426" t="s">
        <v>3</v>
      </c>
      <c r="C6" s="426" t="s">
        <v>22</v>
      </c>
      <c r="D6" s="439" t="s">
        <v>23</v>
      </c>
      <c r="E6" s="440"/>
      <c r="F6" s="426" t="s">
        <v>24</v>
      </c>
      <c r="G6" s="426" t="s">
        <v>25</v>
      </c>
      <c r="H6" s="426"/>
      <c r="I6" s="427" t="s">
        <v>26</v>
      </c>
      <c r="J6" s="427" t="s">
        <v>27</v>
      </c>
      <c r="K6" s="429" t="s">
        <v>67</v>
      </c>
      <c r="L6" s="429" t="s">
        <v>68</v>
      </c>
      <c r="M6" s="431" t="s">
        <v>75</v>
      </c>
      <c r="N6" s="432"/>
      <c r="O6" s="433"/>
      <c r="P6" s="424" t="s">
        <v>28</v>
      </c>
      <c r="Q6" s="57"/>
      <c r="R6" s="27" t="s">
        <v>29</v>
      </c>
      <c r="S6" s="59" t="s">
        <v>30</v>
      </c>
      <c r="T6" s="59" t="s">
        <v>31</v>
      </c>
      <c r="U6" s="59" t="s">
        <v>32</v>
      </c>
    </row>
    <row r="7" spans="1:21" ht="25.5" customHeight="1">
      <c r="A7" s="438"/>
      <c r="B7" s="424"/>
      <c r="C7" s="424"/>
      <c r="D7" s="441"/>
      <c r="E7" s="442"/>
      <c r="F7" s="424"/>
      <c r="G7" s="62" t="s">
        <v>33</v>
      </c>
      <c r="H7" s="63" t="s">
        <v>34</v>
      </c>
      <c r="I7" s="428"/>
      <c r="J7" s="428"/>
      <c r="K7" s="430"/>
      <c r="L7" s="430"/>
      <c r="M7" s="62" t="str">
        <f>IFERROR(VLOOKUP(M6,R6:U9,2,TRUE),"")</f>
        <v>4月</v>
      </c>
      <c r="N7" s="62" t="str">
        <f>IFERROR(VLOOKUP(M6,R6:U9,3,TRUE),"")</f>
        <v>5月</v>
      </c>
      <c r="O7" s="62" t="str">
        <f>IFERROR(VLOOKUP(M6,R6:U9,4,TRUE),"")</f>
        <v>6月</v>
      </c>
      <c r="P7" s="425"/>
      <c r="Q7" s="57"/>
      <c r="R7" s="27" t="s">
        <v>35</v>
      </c>
      <c r="S7" s="59" t="s">
        <v>36</v>
      </c>
      <c r="T7" s="59" t="s">
        <v>37</v>
      </c>
      <c r="U7" s="59" t="s">
        <v>38</v>
      </c>
    </row>
    <row r="8" spans="1:21" ht="33" customHeight="1">
      <c r="A8" s="65">
        <v>1</v>
      </c>
      <c r="B8" s="47"/>
      <c r="C8" s="48"/>
      <c r="D8" s="417"/>
      <c r="E8" s="417"/>
      <c r="F8" s="50"/>
      <c r="G8" s="48"/>
      <c r="H8" s="66"/>
      <c r="I8" s="409"/>
      <c r="J8" s="409"/>
      <c r="K8" s="411">
        <f>IF((I8-J8)&gt;=82000,82000,I8-J8)</f>
        <v>0</v>
      </c>
      <c r="L8" s="411">
        <f>ROUNDDOWN(K8*3/4,-2)</f>
        <v>0</v>
      </c>
      <c r="M8" s="414">
        <f>$L8</f>
        <v>0</v>
      </c>
      <c r="N8" s="414">
        <f>$L8</f>
        <v>0</v>
      </c>
      <c r="O8" s="414">
        <f>$L8</f>
        <v>0</v>
      </c>
      <c r="P8" s="402">
        <f>SUM(M8:O8)</f>
        <v>0</v>
      </c>
      <c r="Q8" s="57"/>
      <c r="R8" s="27" t="s">
        <v>39</v>
      </c>
      <c r="S8" s="59" t="s">
        <v>40</v>
      </c>
      <c r="T8" s="59" t="s">
        <v>41</v>
      </c>
      <c r="U8" s="59" t="s">
        <v>42</v>
      </c>
    </row>
    <row r="9" spans="1:21" ht="33" customHeight="1">
      <c r="A9" s="65">
        <v>2</v>
      </c>
      <c r="B9" s="47"/>
      <c r="C9" s="48"/>
      <c r="D9" s="417"/>
      <c r="E9" s="417"/>
      <c r="F9" s="50"/>
      <c r="G9" s="48"/>
      <c r="H9" s="66"/>
      <c r="I9" s="410"/>
      <c r="J9" s="410"/>
      <c r="K9" s="412"/>
      <c r="L9" s="412"/>
      <c r="M9" s="415"/>
      <c r="N9" s="415"/>
      <c r="O9" s="415"/>
      <c r="P9" s="403"/>
      <c r="Q9" s="57"/>
      <c r="R9" s="27" t="s">
        <v>43</v>
      </c>
      <c r="S9" s="59" t="s">
        <v>44</v>
      </c>
      <c r="T9" s="59" t="s">
        <v>45</v>
      </c>
      <c r="U9" s="59" t="s">
        <v>46</v>
      </c>
    </row>
    <row r="10" spans="1:21" ht="33" customHeight="1">
      <c r="A10" s="65">
        <v>3</v>
      </c>
      <c r="B10" s="47"/>
      <c r="C10" s="48"/>
      <c r="D10" s="417"/>
      <c r="E10" s="417"/>
      <c r="F10" s="67"/>
      <c r="G10" s="48"/>
      <c r="H10" s="66"/>
      <c r="I10" s="409"/>
      <c r="J10" s="409"/>
      <c r="K10" s="411">
        <f>IF((I10-J10)&gt;=82000,82000,I10-J10)</f>
        <v>0</v>
      </c>
      <c r="L10" s="411">
        <f>ROUNDDOWN(K10*3/4,-2)</f>
        <v>0</v>
      </c>
      <c r="M10" s="414">
        <f>$L10</f>
        <v>0</v>
      </c>
      <c r="N10" s="414">
        <f>$L10</f>
        <v>0</v>
      </c>
      <c r="O10" s="414">
        <f>$L10</f>
        <v>0</v>
      </c>
      <c r="P10" s="402">
        <f>SUM(M10:O10)</f>
        <v>0</v>
      </c>
      <c r="Q10" s="57"/>
    </row>
    <row r="11" spans="1:21" ht="33" customHeight="1">
      <c r="A11" s="65">
        <v>4</v>
      </c>
      <c r="B11" s="47"/>
      <c r="C11" s="48"/>
      <c r="D11" s="417"/>
      <c r="E11" s="417"/>
      <c r="F11" s="67"/>
      <c r="G11" s="48"/>
      <c r="H11" s="66"/>
      <c r="I11" s="410"/>
      <c r="J11" s="410"/>
      <c r="K11" s="412"/>
      <c r="L11" s="412"/>
      <c r="M11" s="415"/>
      <c r="N11" s="415"/>
      <c r="O11" s="415"/>
      <c r="P11" s="403"/>
      <c r="Q11" s="57"/>
      <c r="R11" s="68" t="s">
        <v>77</v>
      </c>
      <c r="S11" s="68" t="s">
        <v>78</v>
      </c>
    </row>
    <row r="12" spans="1:21" ht="33" customHeight="1">
      <c r="A12" s="65">
        <v>5</v>
      </c>
      <c r="B12" s="47"/>
      <c r="C12" s="48"/>
      <c r="D12" s="417"/>
      <c r="E12" s="417"/>
      <c r="F12" s="50"/>
      <c r="G12" s="48"/>
      <c r="H12" s="48"/>
      <c r="I12" s="409"/>
      <c r="J12" s="409"/>
      <c r="K12" s="411">
        <f>IF((I12-J12)&gt;=82000,82000,I12-J12)</f>
        <v>0</v>
      </c>
      <c r="L12" s="411">
        <f>ROUNDDOWN(K12*3/4,-2)</f>
        <v>0</v>
      </c>
      <c r="M12" s="414">
        <f>$L12</f>
        <v>0</v>
      </c>
      <c r="N12" s="414">
        <f>$L12</f>
        <v>0</v>
      </c>
      <c r="O12" s="414">
        <f>$L12</f>
        <v>0</v>
      </c>
      <c r="P12" s="402">
        <f>SUM(M12:O12)</f>
        <v>0</v>
      </c>
      <c r="Q12" s="57"/>
      <c r="R12" s="68" t="s">
        <v>76</v>
      </c>
      <c r="S12" s="68" t="s">
        <v>79</v>
      </c>
    </row>
    <row r="13" spans="1:21" ht="33" customHeight="1">
      <c r="A13" s="65">
        <v>6</v>
      </c>
      <c r="B13" s="47"/>
      <c r="C13" s="48"/>
      <c r="D13" s="417"/>
      <c r="E13" s="417"/>
      <c r="F13" s="50"/>
      <c r="G13" s="48"/>
      <c r="H13" s="48"/>
      <c r="I13" s="410"/>
      <c r="J13" s="410"/>
      <c r="K13" s="412"/>
      <c r="L13" s="412"/>
      <c r="M13" s="415"/>
      <c r="N13" s="415"/>
      <c r="O13" s="415"/>
      <c r="P13" s="403"/>
      <c r="Q13" s="57"/>
    </row>
    <row r="14" spans="1:21" ht="33" customHeight="1">
      <c r="A14" s="65">
        <v>7</v>
      </c>
      <c r="B14" s="47"/>
      <c r="C14" s="48"/>
      <c r="D14" s="417"/>
      <c r="E14" s="417"/>
      <c r="F14" s="67"/>
      <c r="G14" s="48"/>
      <c r="H14" s="48"/>
      <c r="I14" s="410"/>
      <c r="J14" s="410"/>
      <c r="K14" s="412"/>
      <c r="L14" s="412"/>
      <c r="M14" s="415"/>
      <c r="N14" s="415"/>
      <c r="O14" s="415"/>
      <c r="P14" s="403"/>
      <c r="Q14" s="57"/>
    </row>
    <row r="15" spans="1:21" ht="33" customHeight="1">
      <c r="A15" s="65">
        <v>8</v>
      </c>
      <c r="B15" s="47"/>
      <c r="C15" s="48"/>
      <c r="D15" s="417"/>
      <c r="E15" s="417"/>
      <c r="F15" s="67"/>
      <c r="G15" s="48"/>
      <c r="H15" s="48"/>
      <c r="I15" s="409"/>
      <c r="J15" s="409"/>
      <c r="K15" s="411">
        <f>IF((I15-J15)&gt;=82000,82000,I15-J15)</f>
        <v>0</v>
      </c>
      <c r="L15" s="411">
        <f>ROUNDDOWN(K15*3/4,-2)</f>
        <v>0</v>
      </c>
      <c r="M15" s="414">
        <f>$L15</f>
        <v>0</v>
      </c>
      <c r="N15" s="414">
        <f>$M15</f>
        <v>0</v>
      </c>
      <c r="O15" s="414">
        <f>$N15</f>
        <v>0</v>
      </c>
      <c r="P15" s="402">
        <f>SUM(M15:O15)</f>
        <v>0</v>
      </c>
      <c r="Q15" s="57"/>
    </row>
    <row r="16" spans="1:21" ht="33" customHeight="1">
      <c r="A16" s="65">
        <v>9</v>
      </c>
      <c r="B16" s="47"/>
      <c r="C16" s="54"/>
      <c r="D16" s="413"/>
      <c r="E16" s="413"/>
      <c r="F16" s="51"/>
      <c r="G16" s="54"/>
      <c r="H16" s="54"/>
      <c r="I16" s="410"/>
      <c r="J16" s="410"/>
      <c r="K16" s="412"/>
      <c r="L16" s="412"/>
      <c r="M16" s="415"/>
      <c r="N16" s="415"/>
      <c r="O16" s="415"/>
      <c r="P16" s="403"/>
      <c r="Q16" s="57"/>
    </row>
    <row r="17" spans="1:17" ht="33" customHeight="1" thickBot="1">
      <c r="A17" s="65">
        <v>10</v>
      </c>
      <c r="B17" s="47"/>
      <c r="C17" s="54"/>
      <c r="D17" s="413"/>
      <c r="E17" s="413"/>
      <c r="F17" s="51"/>
      <c r="G17" s="54"/>
      <c r="H17" s="54"/>
      <c r="I17" s="410"/>
      <c r="J17" s="410"/>
      <c r="K17" s="412"/>
      <c r="L17" s="412"/>
      <c r="M17" s="415"/>
      <c r="N17" s="416"/>
      <c r="O17" s="416"/>
      <c r="P17" s="404"/>
      <c r="Q17" s="57"/>
    </row>
    <row r="18" spans="1:17" ht="33" customHeight="1" thickBot="1">
      <c r="A18" s="55"/>
      <c r="B18" s="52"/>
      <c r="C18" s="45"/>
      <c r="D18" s="45"/>
      <c r="E18" s="53"/>
      <c r="F18" s="53"/>
      <c r="G18" s="45"/>
      <c r="H18" s="45"/>
      <c r="I18" s="46"/>
      <c r="J18" s="46"/>
      <c r="K18" s="46"/>
      <c r="L18" s="46"/>
      <c r="M18" s="52"/>
      <c r="N18" s="407" t="s">
        <v>47</v>
      </c>
      <c r="O18" s="408"/>
      <c r="P18" s="49">
        <f>SUM(P8:P17)</f>
        <v>0</v>
      </c>
      <c r="Q18" s="57"/>
    </row>
    <row r="19" spans="1:17">
      <c r="A19" s="55"/>
      <c r="B19" s="405"/>
      <c r="C19" s="406"/>
      <c r="D19" s="406"/>
      <c r="E19" s="406"/>
      <c r="F19" s="406"/>
      <c r="G19" s="406"/>
      <c r="H19" s="406"/>
      <c r="I19" s="406"/>
      <c r="J19" s="406"/>
      <c r="K19" s="406"/>
      <c r="L19" s="406"/>
      <c r="M19" s="406"/>
      <c r="N19" s="406"/>
      <c r="O19" s="406"/>
      <c r="P19" s="52"/>
    </row>
    <row r="20" spans="1:17" s="61" customFormat="1">
      <c r="A20" s="60"/>
      <c r="B20" s="23"/>
      <c r="C20" s="21"/>
      <c r="D20" s="21"/>
      <c r="E20" s="23" t="s">
        <v>61</v>
      </c>
      <c r="G20" s="21"/>
      <c r="H20" s="28" t="s">
        <v>51</v>
      </c>
      <c r="I20" s="29"/>
      <c r="J20" s="28" t="s">
        <v>49</v>
      </c>
      <c r="K20" s="29"/>
      <c r="L20" s="28" t="s">
        <v>50</v>
      </c>
      <c r="M20" s="23"/>
      <c r="N20" s="23"/>
      <c r="O20" s="23"/>
    </row>
    <row r="21" spans="1:17" s="61" customFormat="1">
      <c r="A21" s="60"/>
      <c r="B21" s="23"/>
      <c r="C21" s="21"/>
      <c r="D21" s="21"/>
      <c r="E21" s="30" t="s">
        <v>48</v>
      </c>
      <c r="F21" s="31" t="s">
        <v>2</v>
      </c>
      <c r="G21" s="32"/>
      <c r="H21" s="21" t="s">
        <v>65</v>
      </c>
      <c r="I21" s="21"/>
      <c r="J21" s="24" t="s">
        <v>64</v>
      </c>
      <c r="K21" s="24"/>
      <c r="L21" s="24"/>
      <c r="M21" s="33"/>
      <c r="N21" s="33"/>
      <c r="O21" s="33"/>
      <c r="P21" s="34"/>
    </row>
    <row r="22" spans="1:17">
      <c r="E22" s="418">
        <f>入力補助シート!A23</f>
        <v>0</v>
      </c>
      <c r="F22" s="419" t="str">
        <f>入力補助シート!B23</f>
        <v/>
      </c>
      <c r="G22" s="35" t="s">
        <v>62</v>
      </c>
      <c r="H22" s="36" t="str">
        <f>IF(E22=0,"",IF(入力補助シート!P24&lt;入力補助シート!Y24,入力補助シート!J23,入力補助シート!S23))</f>
        <v/>
      </c>
      <c r="I22" s="36" t="s">
        <v>52</v>
      </c>
      <c r="J22" s="36" t="str">
        <f>IF(E22=0,"",入力補助シート!D23)</f>
        <v/>
      </c>
      <c r="K22" s="36" t="s">
        <v>53</v>
      </c>
      <c r="L22" s="36" t="str">
        <f>IF(E22=0,"",入力補助シート!E23)</f>
        <v/>
      </c>
      <c r="M22" s="36" t="s">
        <v>54</v>
      </c>
      <c r="N22" s="37" t="str">
        <f>IFERROR(ROUNDDOWN(ROUNDDOWN((H22/J22),2)*L22,-1),"")</f>
        <v/>
      </c>
      <c r="O22" s="420" t="s">
        <v>55</v>
      </c>
      <c r="P22" s="421"/>
      <c r="Q22" s="57"/>
    </row>
    <row r="23" spans="1:17">
      <c r="E23" s="418"/>
      <c r="F23" s="419"/>
      <c r="G23" s="38" t="s">
        <v>63</v>
      </c>
      <c r="H23" s="39" t="str">
        <f>IF(E22=0,"",IF(入力補助シート!P24&lt;入力補助シート!Y24,入力補助シート!J24,入力補助シート!S24))</f>
        <v/>
      </c>
      <c r="I23" s="39" t="s">
        <v>69</v>
      </c>
      <c r="J23" s="39" t="str">
        <f>IF(E22=0,"",IF(入力補助シート!P24&lt;入力補助シート!Y24,入力補助シート!L24,入力補助シート!U24))</f>
        <v/>
      </c>
      <c r="K23" s="39" t="s">
        <v>56</v>
      </c>
      <c r="L23" s="39" t="s">
        <v>57</v>
      </c>
      <c r="M23" s="39" t="s">
        <v>54</v>
      </c>
      <c r="N23" s="40" t="str">
        <f>IFERROR(ROUNDDOWN((H23-J23)*3/4,-2),"")</f>
        <v/>
      </c>
      <c r="O23" s="422" t="s">
        <v>58</v>
      </c>
      <c r="P23" s="423"/>
      <c r="Q23" s="57"/>
    </row>
    <row r="24" spans="1:17">
      <c r="E24" s="418">
        <f>入力補助シート!A25</f>
        <v>0</v>
      </c>
      <c r="F24" s="419" t="str">
        <f>入力補助シート!B25</f>
        <v/>
      </c>
      <c r="G24" s="35" t="s">
        <v>62</v>
      </c>
      <c r="H24" s="36" t="str">
        <f>IF(E24=0,"",IF(入力補助シート!P26&lt;入力補助シート!Y26,入力補助シート!J25,入力補助シート!S25))</f>
        <v/>
      </c>
      <c r="I24" s="36" t="s">
        <v>52</v>
      </c>
      <c r="J24" s="36" t="str">
        <f>IF(E24=0,"",入力補助シート!D25)</f>
        <v/>
      </c>
      <c r="K24" s="36" t="s">
        <v>53</v>
      </c>
      <c r="L24" s="36" t="str">
        <f>IF(E24=0,"",入力補助シート!E25)</f>
        <v/>
      </c>
      <c r="M24" s="36" t="s">
        <v>54</v>
      </c>
      <c r="N24" s="37" t="str">
        <f>IFERROR(ROUNDDOWN(ROUNDDOWN((H24/J24),2)*L24,-1),"")</f>
        <v/>
      </c>
      <c r="O24" s="420" t="s">
        <v>55</v>
      </c>
      <c r="P24" s="421"/>
      <c r="Q24" s="57"/>
    </row>
    <row r="25" spans="1:17">
      <c r="E25" s="418"/>
      <c r="F25" s="419"/>
      <c r="G25" s="38" t="s">
        <v>63</v>
      </c>
      <c r="H25" s="39" t="str">
        <f>IF(E24=0,"",IF(入力補助シート!P26&lt;入力補助シート!Y26,入力補助シート!J26,入力補助シート!S26))</f>
        <v/>
      </c>
      <c r="I25" s="39" t="s">
        <v>69</v>
      </c>
      <c r="J25" s="39" t="str">
        <f>IF(E24=0,"",IF(入力補助シート!P26&lt;入力補助シート!Y26,入力補助シート!L26,入力補助シート!U26))</f>
        <v/>
      </c>
      <c r="K25" s="39" t="s">
        <v>56</v>
      </c>
      <c r="L25" s="39" t="s">
        <v>57</v>
      </c>
      <c r="M25" s="39" t="s">
        <v>54</v>
      </c>
      <c r="N25" s="40" t="str">
        <f>IFERROR(ROUNDDOWN((H25-J25)*3/4,-2),"")</f>
        <v/>
      </c>
      <c r="O25" s="422" t="s">
        <v>58</v>
      </c>
      <c r="P25" s="423"/>
      <c r="Q25" s="57"/>
    </row>
    <row r="26" spans="1:17">
      <c r="E26" s="418">
        <f>入力補助シート!A27</f>
        <v>0</v>
      </c>
      <c r="F26" s="419" t="str">
        <f>入力補助シート!B27</f>
        <v/>
      </c>
      <c r="G26" s="35" t="s">
        <v>62</v>
      </c>
      <c r="H26" s="36" t="str">
        <f>IF(E26=0,"",IF(入力補助シート!P28&lt;入力補助シート!Y28,入力補助シート!J27,入力補助シート!S27))</f>
        <v/>
      </c>
      <c r="I26" s="36" t="s">
        <v>52</v>
      </c>
      <c r="J26" s="36" t="str">
        <f>IF(E26=0,"",入力補助シート!D27)</f>
        <v/>
      </c>
      <c r="K26" s="36" t="s">
        <v>53</v>
      </c>
      <c r="L26" s="36" t="str">
        <f>IF(E26=0,"",入力補助シート!E27)</f>
        <v/>
      </c>
      <c r="M26" s="36" t="s">
        <v>54</v>
      </c>
      <c r="N26" s="37" t="str">
        <f>IFERROR(ROUNDDOWN(ROUNDDOWN((H26/J26),2)*L26,-1),"")</f>
        <v/>
      </c>
      <c r="O26" s="420" t="s">
        <v>55</v>
      </c>
      <c r="P26" s="421"/>
      <c r="Q26" s="57"/>
    </row>
    <row r="27" spans="1:17">
      <c r="E27" s="418"/>
      <c r="F27" s="419"/>
      <c r="G27" s="38" t="s">
        <v>63</v>
      </c>
      <c r="H27" s="39" t="str">
        <f>IF(E26=0,"",IF(入力補助シート!P28&lt;入力補助シート!Y28,入力補助シート!J28,入力補助シート!S28))</f>
        <v/>
      </c>
      <c r="I27" s="39" t="s">
        <v>69</v>
      </c>
      <c r="J27" s="39" t="str">
        <f>IF(E26=0,"",IF(入力補助シート!P28&lt;入力補助シート!Y28,入力補助シート!L28,入力補助シート!U28))</f>
        <v/>
      </c>
      <c r="K27" s="39" t="s">
        <v>56</v>
      </c>
      <c r="L27" s="39" t="s">
        <v>57</v>
      </c>
      <c r="M27" s="39" t="s">
        <v>54</v>
      </c>
      <c r="N27" s="40" t="str">
        <f>IFERROR(ROUNDDOWN((H27-J27)*3/4,-2),"")</f>
        <v/>
      </c>
      <c r="O27" s="422" t="s">
        <v>58</v>
      </c>
      <c r="P27" s="423"/>
      <c r="Q27" s="57"/>
    </row>
    <row r="28" spans="1:17">
      <c r="E28" s="418">
        <f>入力補助シート!A29</f>
        <v>0</v>
      </c>
      <c r="F28" s="419" t="str">
        <f>入力補助シート!B29</f>
        <v/>
      </c>
      <c r="G28" s="35" t="s">
        <v>62</v>
      </c>
      <c r="H28" s="36" t="str">
        <f>IF(E28=0,"",IF(入力補助シート!P30&lt;入力補助シート!Y30,入力補助シート!J29,入力補助シート!S29))</f>
        <v/>
      </c>
      <c r="I28" s="36" t="s">
        <v>52</v>
      </c>
      <c r="J28" s="36" t="str">
        <f>IF(E28=0,"",入力補助シート!D29)</f>
        <v/>
      </c>
      <c r="K28" s="36" t="s">
        <v>53</v>
      </c>
      <c r="L28" s="36" t="str">
        <f>IF(E28=0,"",入力補助シート!E29)</f>
        <v/>
      </c>
      <c r="M28" s="36" t="s">
        <v>54</v>
      </c>
      <c r="N28" s="37" t="str">
        <f>IFERROR(ROUNDDOWN(ROUNDDOWN((H28/J28),2)*L28,-1),"")</f>
        <v/>
      </c>
      <c r="O28" s="420" t="s">
        <v>55</v>
      </c>
      <c r="P28" s="421"/>
      <c r="Q28" s="57"/>
    </row>
    <row r="29" spans="1:17">
      <c r="E29" s="418"/>
      <c r="F29" s="419"/>
      <c r="G29" s="38" t="s">
        <v>63</v>
      </c>
      <c r="H29" s="39" t="str">
        <f>IF(E28=0,"",IF(入力補助シート!P30&lt;入力補助シート!Y30,入力補助シート!J30,入力補助シート!S30))</f>
        <v/>
      </c>
      <c r="I29" s="39" t="s">
        <v>69</v>
      </c>
      <c r="J29" s="39" t="str">
        <f>IF(E28=0,"",IF(入力補助シート!P30&lt;入力補助シート!Y30,入力補助シート!L30,入力補助シート!U30))</f>
        <v/>
      </c>
      <c r="K29" s="39" t="s">
        <v>56</v>
      </c>
      <c r="L29" s="39" t="s">
        <v>57</v>
      </c>
      <c r="M29" s="39" t="s">
        <v>54</v>
      </c>
      <c r="N29" s="40" t="str">
        <f>IFERROR(ROUNDDOWN((H29-J29)*3/4,-2),"")</f>
        <v/>
      </c>
      <c r="O29" s="422" t="s">
        <v>58</v>
      </c>
      <c r="P29" s="423"/>
      <c r="Q29" s="57"/>
    </row>
    <row r="30" spans="1:17">
      <c r="D30" s="24"/>
      <c r="E30" s="24"/>
      <c r="F30" s="24"/>
      <c r="G30" s="24"/>
      <c r="H30" s="41"/>
      <c r="I30" s="42"/>
      <c r="J30" s="43"/>
      <c r="K30" s="43"/>
      <c r="L30" s="57"/>
      <c r="M30" s="57"/>
      <c r="N30" s="57"/>
      <c r="O30" s="57"/>
      <c r="P30" s="22" t="s">
        <v>66</v>
      </c>
      <c r="Q30" s="57"/>
    </row>
    <row r="31" spans="1:17">
      <c r="D31" s="24"/>
      <c r="E31" s="24"/>
      <c r="F31" s="24"/>
      <c r="G31" s="24"/>
      <c r="H31" s="44"/>
      <c r="I31" s="43"/>
      <c r="J31" s="43"/>
      <c r="K31" s="43"/>
      <c r="L31" s="57"/>
      <c r="M31" s="57"/>
      <c r="N31" s="57"/>
      <c r="O31" s="57"/>
      <c r="P31" s="57"/>
      <c r="Q31" s="57"/>
    </row>
  </sheetData>
  <sheetProtection password="FF2C" sheet="1" objects="1" scenarios="1"/>
  <mergeCells count="76">
    <mergeCell ref="A1:B1"/>
    <mergeCell ref="C3:F3"/>
    <mergeCell ref="C4:F4"/>
    <mergeCell ref="A6:A7"/>
    <mergeCell ref="B6:B7"/>
    <mergeCell ref="C6:C7"/>
    <mergeCell ref="D6:E7"/>
    <mergeCell ref="F6:F7"/>
    <mergeCell ref="C1:D1"/>
    <mergeCell ref="D12:E12"/>
    <mergeCell ref="I8:I9"/>
    <mergeCell ref="J8:J9"/>
    <mergeCell ref="K8:K9"/>
    <mergeCell ref="L8:L9"/>
    <mergeCell ref="J10:J11"/>
    <mergeCell ref="K10:K11"/>
    <mergeCell ref="L10:L11"/>
    <mergeCell ref="P6:P7"/>
    <mergeCell ref="D8:E8"/>
    <mergeCell ref="D9:E9"/>
    <mergeCell ref="D10:E10"/>
    <mergeCell ref="D11:E11"/>
    <mergeCell ref="G6:H6"/>
    <mergeCell ref="I6:I7"/>
    <mergeCell ref="J6:J7"/>
    <mergeCell ref="K6:K7"/>
    <mergeCell ref="L6:L7"/>
    <mergeCell ref="M6:O6"/>
    <mergeCell ref="M8:M9"/>
    <mergeCell ref="N8:N9"/>
    <mergeCell ref="O8:O9"/>
    <mergeCell ref="P8:P9"/>
    <mergeCell ref="I10:I11"/>
    <mergeCell ref="O22:P22"/>
    <mergeCell ref="O23:P23"/>
    <mergeCell ref="E24:E25"/>
    <mergeCell ref="F24:F25"/>
    <mergeCell ref="O24:P24"/>
    <mergeCell ref="O25:P25"/>
    <mergeCell ref="O26:P26"/>
    <mergeCell ref="O27:P27"/>
    <mergeCell ref="E28:E29"/>
    <mergeCell ref="F28:F29"/>
    <mergeCell ref="O28:P28"/>
    <mergeCell ref="O29:P29"/>
    <mergeCell ref="D13:E13"/>
    <mergeCell ref="D14:E14"/>
    <mergeCell ref="D15:E15"/>
    <mergeCell ref="E26:E27"/>
    <mergeCell ref="F26:F27"/>
    <mergeCell ref="E22:E23"/>
    <mergeCell ref="F22:F23"/>
    <mergeCell ref="M10:M11"/>
    <mergeCell ref="N10:N11"/>
    <mergeCell ref="O10:O11"/>
    <mergeCell ref="P10:P11"/>
    <mergeCell ref="I12:I14"/>
    <mergeCell ref="J12:J14"/>
    <mergeCell ref="K12:K14"/>
    <mergeCell ref="L12:L14"/>
    <mergeCell ref="M12:M14"/>
    <mergeCell ref="N12:N14"/>
    <mergeCell ref="O12:O14"/>
    <mergeCell ref="P12:P14"/>
    <mergeCell ref="P15:P17"/>
    <mergeCell ref="B19:O19"/>
    <mergeCell ref="N18:O18"/>
    <mergeCell ref="I15:I17"/>
    <mergeCell ref="J15:J17"/>
    <mergeCell ref="K15:K17"/>
    <mergeCell ref="L15:L17"/>
    <mergeCell ref="D16:E16"/>
    <mergeCell ref="D17:E17"/>
    <mergeCell ref="M15:M17"/>
    <mergeCell ref="N15:N17"/>
    <mergeCell ref="O15:O17"/>
  </mergeCells>
  <phoneticPr fontId="2"/>
  <conditionalFormatting sqref="M6:O6">
    <cfRule type="containsBlanks" dxfId="0" priority="1">
      <formula>LEN(TRIM(M6))=0</formula>
    </cfRule>
  </conditionalFormatting>
  <dataValidations count="2">
    <dataValidation type="list" allowBlank="1" showInputMessage="1" showErrorMessage="1" sqref="M6:O6">
      <formula1>$R$6:$R$9</formula1>
    </dataValidation>
    <dataValidation type="list" allowBlank="1" showInputMessage="1" showErrorMessage="1" sqref="A1:B1">
      <formula1>"（第２号様式）,（第６号様式）"</formula1>
    </dataValidation>
  </dataValidations>
  <printOptions horizontalCentered="1"/>
  <pageMargins left="0.39370078740157483" right="0.59055118110236227" top="0.74803149606299213" bottom="0.55118110236220474" header="0.31496062992125984" footer="0.31496062992125984"/>
  <pageSetup paperSize="9" scale="6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第２号様式</vt:lpstr>
      <vt:lpstr>入力補助シート</vt:lpstr>
      <vt:lpstr>補助終了者別提出書類確認シート</vt:lpstr>
      <vt:lpstr>チェックリスト・口座確認シート</vt:lpstr>
      <vt:lpstr>第２号様式（同居用）</vt:lpstr>
      <vt:lpstr>チェックリスト・口座確認シート!Print_Area</vt:lpstr>
      <vt:lpstr>第２号様式!Print_Area</vt:lpstr>
      <vt:lpstr>'第２号様式（同居用）'!Print_Area</vt:lpstr>
      <vt:lpstr>入力補助シート!Print_Area</vt:lpstr>
      <vt:lpstr>補助終了者別提出書類確認シート!Print_Area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川崎市</cp:lastModifiedBy>
  <dcterms:created xsi:type="dcterms:W3CDTF">2015-06-05T18:19:34Z</dcterms:created>
  <dcterms:modified xsi:type="dcterms:W3CDTF">2023-09-05T00:02:33Z</dcterms:modified>
</cp:coreProperties>
</file>