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1相談件数推移" sheetId="1" r:id="rId1"/>
    <sheet name="2契約当事者の年代性別" sheetId="7" r:id="rId2"/>
    <sheet name="3商品・役務の上位品目" sheetId="8" r:id="rId3"/>
    <sheet name="4販売購入形態" sheetId="10" r:id="rId4"/>
    <sheet name="5危害・危険の相談" sheetId="11" r:id="rId5"/>
    <sheet name="6インターネット通販やSNS等に関する相談" sheetId="12" r:id="rId6"/>
    <sheet name="7新型コロナウイルス感染症に関する相談" sheetId="15" r:id="rId7"/>
    <sheet name="8救済金額" sheetId="16" r:id="rId8"/>
    <sheet name="9処理結果" sheetId="17" r:id="rId9"/>
    <sheet name="10土曜日相談" sheetId="18" r:id="rId10"/>
    <sheet name="11電子メール相談" sheetId="19" r:id="rId11"/>
    <sheet name="高齢者の統計" sheetId="20" r:id="rId12"/>
    <sheet name="若者の統計" sheetId="21" r:id="rId13"/>
    <sheet name="障害者の統計" sheetId="2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34" i="1"/>
  <c r="B28" i="1"/>
  <c r="B23" i="1" s="1"/>
  <c r="I19" i="1"/>
  <c r="F12" i="1"/>
  <c r="F15" i="1" s="1"/>
  <c r="B13" i="1"/>
  <c r="C13" i="1"/>
  <c r="D13" i="1"/>
  <c r="E13" i="1"/>
  <c r="B15" i="1"/>
  <c r="C15" i="1"/>
  <c r="D15" i="1"/>
  <c r="E15" i="1"/>
  <c r="B27" i="1" l="1"/>
  <c r="B25" i="1"/>
  <c r="B29" i="1"/>
  <c r="F13" i="1"/>
  <c r="E23" i="22"/>
  <c r="E22" i="22"/>
  <c r="E21" i="22"/>
  <c r="E20" i="22"/>
  <c r="E19" i="22"/>
  <c r="E18" i="22"/>
  <c r="B14" i="22"/>
  <c r="F8" i="22"/>
  <c r="E8" i="22"/>
  <c r="D8" i="22"/>
  <c r="C8" i="22"/>
  <c r="B8" i="22"/>
  <c r="F7" i="22"/>
  <c r="E7" i="22"/>
  <c r="D7" i="22"/>
  <c r="C7" i="22"/>
  <c r="B7" i="22"/>
  <c r="B39" i="21" l="1"/>
  <c r="B38" i="21"/>
  <c r="B37" i="21"/>
  <c r="B36" i="21"/>
  <c r="B35" i="21"/>
  <c r="B34" i="21"/>
  <c r="B33" i="21"/>
  <c r="E29" i="21"/>
  <c r="E27" i="21"/>
  <c r="E26" i="21"/>
  <c r="E25" i="21"/>
  <c r="E21" i="21"/>
  <c r="E20" i="21"/>
  <c r="E19" i="21"/>
  <c r="E18" i="21"/>
  <c r="E17" i="21"/>
  <c r="F13" i="21"/>
  <c r="E13" i="21"/>
  <c r="D13" i="21"/>
  <c r="C13" i="21"/>
  <c r="B13" i="21"/>
  <c r="F8" i="21"/>
  <c r="E8" i="21"/>
  <c r="D8" i="21"/>
  <c r="C8" i="21"/>
  <c r="F7" i="21"/>
  <c r="E7" i="21"/>
  <c r="D7" i="21"/>
  <c r="C7" i="21"/>
  <c r="B7" i="21"/>
  <c r="B48" i="20" l="1"/>
  <c r="B47" i="20"/>
  <c r="B46" i="20"/>
  <c r="B45" i="20"/>
  <c r="B44" i="20"/>
  <c r="B43" i="20"/>
  <c r="B42" i="20"/>
  <c r="E38" i="20"/>
  <c r="E37" i="20"/>
  <c r="E36" i="20"/>
  <c r="E35" i="20"/>
  <c r="E34" i="20"/>
  <c r="D30" i="20"/>
  <c r="C30" i="20"/>
  <c r="B30" i="20"/>
  <c r="E29" i="20"/>
  <c r="E28" i="20"/>
  <c r="E27" i="20"/>
  <c r="E26" i="20"/>
  <c r="E25" i="20"/>
  <c r="E30" i="20" s="1"/>
  <c r="B21" i="20"/>
  <c r="B15" i="20"/>
  <c r="G9" i="20"/>
  <c r="F9" i="20"/>
  <c r="E9" i="20"/>
  <c r="D9" i="20"/>
  <c r="C9" i="20"/>
  <c r="G8" i="20"/>
  <c r="F8" i="20"/>
  <c r="E8" i="20"/>
  <c r="D8" i="20"/>
  <c r="C8" i="20"/>
  <c r="F23" i="18" l="1"/>
  <c r="C23" i="18"/>
  <c r="D17" i="18"/>
  <c r="C17" i="18"/>
  <c r="B17" i="18"/>
  <c r="E16" i="18"/>
  <c r="E15" i="18"/>
  <c r="E14" i="18"/>
  <c r="E13" i="18"/>
  <c r="E12" i="18"/>
  <c r="E11" i="18"/>
  <c r="E10" i="18"/>
  <c r="E9" i="18"/>
  <c r="F8" i="16"/>
  <c r="E8" i="16"/>
  <c r="C6" i="11"/>
  <c r="D6" i="11" s="1"/>
  <c r="B6" i="11"/>
  <c r="D5" i="11"/>
  <c r="D4" i="11"/>
  <c r="E15" i="10"/>
  <c r="F12" i="10" s="1"/>
  <c r="C15" i="10"/>
  <c r="G14" i="10"/>
  <c r="D14" i="10"/>
  <c r="G13" i="10"/>
  <c r="D13" i="10"/>
  <c r="G12" i="10"/>
  <c r="D12" i="10"/>
  <c r="G11" i="10"/>
  <c r="F11" i="10"/>
  <c r="D11" i="10"/>
  <c r="G10" i="10"/>
  <c r="D10" i="10"/>
  <c r="G9" i="10"/>
  <c r="D9" i="10"/>
  <c r="G8" i="10"/>
  <c r="D8" i="10"/>
  <c r="G7" i="10"/>
  <c r="F7" i="10"/>
  <c r="D7" i="10"/>
  <c r="G5" i="10"/>
  <c r="D5" i="10"/>
  <c r="E14" i="8"/>
  <c r="E13" i="8"/>
  <c r="E12" i="8"/>
  <c r="E11" i="8"/>
  <c r="E10" i="8"/>
  <c r="E9" i="8"/>
  <c r="E8" i="8"/>
  <c r="E7" i="8"/>
  <c r="E6" i="8"/>
  <c r="E5" i="8"/>
  <c r="L6" i="7"/>
  <c r="L7" i="7"/>
  <c r="L8" i="7"/>
  <c r="L9" i="7"/>
  <c r="L10" i="7"/>
  <c r="L11" i="7"/>
  <c r="L12" i="7"/>
  <c r="L13" i="7"/>
  <c r="L5" i="7"/>
  <c r="J6" i="7"/>
  <c r="J7" i="7"/>
  <c r="J8" i="7"/>
  <c r="J9" i="7"/>
  <c r="J10" i="7"/>
  <c r="J11" i="7"/>
  <c r="J12" i="7"/>
  <c r="J13" i="7"/>
  <c r="J5" i="7"/>
  <c r="E6" i="7"/>
  <c r="E7" i="7"/>
  <c r="E8" i="7"/>
  <c r="E9" i="7"/>
  <c r="E10" i="7"/>
  <c r="E11" i="7"/>
  <c r="E12" i="7"/>
  <c r="E13" i="7"/>
  <c r="E5" i="7"/>
  <c r="C6" i="7"/>
  <c r="C7" i="7"/>
  <c r="C8" i="7"/>
  <c r="C9" i="7"/>
  <c r="C10" i="7"/>
  <c r="C11" i="7"/>
  <c r="C12" i="7"/>
  <c r="C13" i="7"/>
  <c r="C5" i="7"/>
  <c r="M13" i="7"/>
  <c r="K13" i="7"/>
  <c r="I13" i="7"/>
  <c r="F13" i="7"/>
  <c r="D13" i="7"/>
  <c r="B13" i="7"/>
  <c r="N12" i="7"/>
  <c r="O12" i="7" s="1"/>
  <c r="G12" i="7"/>
  <c r="H12" i="7" s="1"/>
  <c r="N11" i="7"/>
  <c r="G11" i="7"/>
  <c r="N10" i="7"/>
  <c r="O10" i="7" s="1"/>
  <c r="G10" i="7"/>
  <c r="H10" i="7" s="1"/>
  <c r="N9" i="7"/>
  <c r="G9" i="7"/>
  <c r="N8" i="7"/>
  <c r="O8" i="7" s="1"/>
  <c r="G8" i="7"/>
  <c r="H8" i="7" s="1"/>
  <c r="N7" i="7"/>
  <c r="G7" i="7"/>
  <c r="N6" i="7"/>
  <c r="O6" i="7" s="1"/>
  <c r="G6" i="7"/>
  <c r="H6" i="7" s="1"/>
  <c r="N5" i="7"/>
  <c r="N13" i="7" s="1"/>
  <c r="O13" i="7" s="1"/>
  <c r="G5" i="7"/>
  <c r="G13" i="7" s="1"/>
  <c r="H13" i="7" s="1"/>
  <c r="E17" i="18" l="1"/>
  <c r="F5" i="10"/>
  <c r="F10" i="10"/>
  <c r="F14" i="10"/>
  <c r="G15" i="10"/>
  <c r="F9" i="10"/>
  <c r="F13" i="10"/>
  <c r="F8" i="10"/>
  <c r="O11" i="7"/>
  <c r="O7" i="7"/>
  <c r="O9" i="7"/>
  <c r="H7" i="7"/>
  <c r="H9" i="7"/>
  <c r="H11" i="7"/>
  <c r="H5" i="7"/>
  <c r="O5" i="7"/>
</calcChain>
</file>

<file path=xl/sharedStrings.xml><?xml version="1.0" encoding="utf-8"?>
<sst xmlns="http://schemas.openxmlformats.org/spreadsheetml/2006/main" count="590" uniqueCount="297">
  <si>
    <t>H25</t>
  </si>
  <si>
    <t>H26</t>
  </si>
  <si>
    <t>H27</t>
  </si>
  <si>
    <t>H28</t>
  </si>
  <si>
    <t>H29</t>
    <phoneticPr fontId="4"/>
  </si>
  <si>
    <t>H30</t>
  </si>
  <si>
    <t>R1</t>
    <phoneticPr fontId="4"/>
  </si>
  <si>
    <t>R2</t>
  </si>
  <si>
    <t>R3</t>
  </si>
  <si>
    <t>全体</t>
    <rPh sb="0" eb="2">
      <t>ゼンタイ</t>
    </rPh>
    <phoneticPr fontId="4"/>
  </si>
  <si>
    <t>R4</t>
    <phoneticPr fontId="3"/>
  </si>
  <si>
    <t>３０年度</t>
    <rPh sb="2" eb="4">
      <t>ネンド</t>
    </rPh>
    <phoneticPr fontId="4"/>
  </si>
  <si>
    <t>元年度</t>
    <rPh sb="0" eb="2">
      <t>ガンネン</t>
    </rPh>
    <rPh sb="2" eb="3">
      <t>ド</t>
    </rPh>
    <phoneticPr fontId="4"/>
  </si>
  <si>
    <t>２年度</t>
    <rPh sb="1" eb="3">
      <t>ネンド</t>
    </rPh>
    <rPh sb="2" eb="3">
      <t>ド</t>
    </rPh>
    <phoneticPr fontId="4"/>
  </si>
  <si>
    <t>３年度</t>
    <rPh sb="1" eb="3">
      <t>ネンド</t>
    </rPh>
    <rPh sb="2" eb="3">
      <t>ド</t>
    </rPh>
    <phoneticPr fontId="4"/>
  </si>
  <si>
    <t>4年度</t>
    <rPh sb="1" eb="3">
      <t>ネンド</t>
    </rPh>
    <rPh sb="2" eb="3">
      <t>ド</t>
    </rPh>
    <phoneticPr fontId="4"/>
  </si>
  <si>
    <t>合計</t>
    <rPh sb="0" eb="2">
      <t>ゴウケイ</t>
    </rPh>
    <phoneticPr fontId="4"/>
  </si>
  <si>
    <t>前年度比</t>
    <rPh sb="0" eb="4">
      <t>ゼンネンドヒ</t>
    </rPh>
    <phoneticPr fontId="4"/>
  </si>
  <si>
    <t>人口に対する割合</t>
    <rPh sb="0" eb="2">
      <t>ジンコウ</t>
    </rPh>
    <rPh sb="3" eb="4">
      <t>タイ</t>
    </rPh>
    <rPh sb="6" eb="8">
      <t>ワリアイ</t>
    </rPh>
    <phoneticPr fontId="4"/>
  </si>
  <si>
    <t>川崎区</t>
    <rPh sb="0" eb="3">
      <t>カワサキク</t>
    </rPh>
    <phoneticPr fontId="4"/>
  </si>
  <si>
    <t>幸　区</t>
    <rPh sb="0" eb="1">
      <t>サチ</t>
    </rPh>
    <rPh sb="2" eb="3">
      <t>ク</t>
    </rPh>
    <phoneticPr fontId="4"/>
  </si>
  <si>
    <t>中原区</t>
    <rPh sb="0" eb="2">
      <t>ナカハラ</t>
    </rPh>
    <rPh sb="2" eb="3">
      <t>ク</t>
    </rPh>
    <phoneticPr fontId="4"/>
  </si>
  <si>
    <t>高津区</t>
    <rPh sb="0" eb="3">
      <t>タカツク</t>
    </rPh>
    <phoneticPr fontId="4"/>
  </si>
  <si>
    <t>宮前区</t>
    <rPh sb="0" eb="3">
      <t>ミヤマエク</t>
    </rPh>
    <phoneticPr fontId="4"/>
  </si>
  <si>
    <t>多摩区</t>
    <rPh sb="0" eb="3">
      <t>タマク</t>
    </rPh>
    <phoneticPr fontId="4"/>
  </si>
  <si>
    <t>麻生区</t>
    <rPh sb="0" eb="3">
      <t>アサオク</t>
    </rPh>
    <phoneticPr fontId="4"/>
  </si>
  <si>
    <t>市 外</t>
    <rPh sb="0" eb="1">
      <t>シ</t>
    </rPh>
    <rPh sb="2" eb="3">
      <t>ソト</t>
    </rPh>
    <phoneticPr fontId="4"/>
  </si>
  <si>
    <t>不  明</t>
    <rPh sb="0" eb="1">
      <t>フ</t>
    </rPh>
    <rPh sb="3" eb="4">
      <t>メイ</t>
    </rPh>
    <phoneticPr fontId="4"/>
  </si>
  <si>
    <t>合  計</t>
    <rPh sb="0" eb="1">
      <t>ゴウ</t>
    </rPh>
    <rPh sb="3" eb="4">
      <t>ケイ</t>
    </rPh>
    <phoneticPr fontId="4"/>
  </si>
  <si>
    <t>件数</t>
    <rPh sb="0" eb="2">
      <t>ケンスウ</t>
    </rPh>
    <phoneticPr fontId="4"/>
  </si>
  <si>
    <t>区分</t>
    <rPh sb="0" eb="2">
      <t>クブン</t>
    </rPh>
    <phoneticPr fontId="4"/>
  </si>
  <si>
    <t>構成比</t>
    <rPh sb="0" eb="3">
      <t>コウセイヒ</t>
    </rPh>
    <phoneticPr fontId="4"/>
  </si>
  <si>
    <t>R4</t>
    <phoneticPr fontId="4"/>
  </si>
  <si>
    <t>本人からの相談
（相談者と契約者が同じ）</t>
    <rPh sb="0" eb="2">
      <t>ホンニン</t>
    </rPh>
    <rPh sb="5" eb="7">
      <t>ソウダン</t>
    </rPh>
    <rPh sb="9" eb="12">
      <t>ソウダンシャ</t>
    </rPh>
    <rPh sb="13" eb="16">
      <t>ケイヤクシャ</t>
    </rPh>
    <rPh sb="17" eb="18">
      <t>オナ</t>
    </rPh>
    <phoneticPr fontId="4"/>
  </si>
  <si>
    <t>本人以外からの相談
（相談者と契約者は別の人）</t>
    <rPh sb="0" eb="2">
      <t>ホンニン</t>
    </rPh>
    <rPh sb="2" eb="4">
      <t>イガイ</t>
    </rPh>
    <rPh sb="7" eb="9">
      <t>ソウダン</t>
    </rPh>
    <rPh sb="11" eb="14">
      <t>ソウダンシャ</t>
    </rPh>
    <rPh sb="15" eb="18">
      <t>ケイヤクシャ</t>
    </rPh>
    <rPh sb="19" eb="20">
      <t>ベツ</t>
    </rPh>
    <rPh sb="21" eb="22">
      <t>ヒト</t>
    </rPh>
    <phoneticPr fontId="4"/>
  </si>
  <si>
    <t>全体件数</t>
    <rPh sb="0" eb="2">
      <t>ゼンタイ</t>
    </rPh>
    <rPh sb="2" eb="4">
      <t>ケンスウ</t>
    </rPh>
    <phoneticPr fontId="4"/>
  </si>
  <si>
    <t>不当請求件数（架空請求含む）</t>
    <rPh sb="0" eb="2">
      <t>フトウ</t>
    </rPh>
    <rPh sb="2" eb="4">
      <t>セイキュウ</t>
    </rPh>
    <rPh sb="4" eb="6">
      <t>ケンスウ</t>
    </rPh>
    <rPh sb="7" eb="9">
      <t>カクウ</t>
    </rPh>
    <rPh sb="9" eb="11">
      <t>セイキュウ</t>
    </rPh>
    <rPh sb="11" eb="12">
      <t>フク</t>
    </rPh>
    <phoneticPr fontId="5"/>
  </si>
  <si>
    <t>４年度</t>
    <rPh sb="1" eb="3">
      <t>ネンド</t>
    </rPh>
    <phoneticPr fontId="4"/>
  </si>
  <si>
    <t>構成比</t>
    <phoneticPr fontId="4"/>
  </si>
  <si>
    <t>３年度</t>
    <rPh sb="1" eb="3">
      <t>ネンド</t>
    </rPh>
    <phoneticPr fontId="4"/>
  </si>
  <si>
    <t>構成比</t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</si>
  <si>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</si>
  <si>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</si>
  <si>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</si>
  <si>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</si>
  <si>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</si>
  <si>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</si>
  <si>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</si>
  <si>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</si>
  <si>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</si>
  <si>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</si>
  <si>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</si>
  <si>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</si>
  <si>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合計</t>
    <rPh sb="0" eb="1">
      <t>ゴウ</t>
    </rPh>
    <rPh sb="1" eb="2">
      <t>ケイ</t>
    </rPh>
    <phoneticPr fontId="4"/>
  </si>
  <si>
    <t>４年度</t>
    <rPh sb="1" eb="3">
      <t>ネンド</t>
    </rPh>
    <rPh sb="2" eb="3">
      <t>ド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</si>
  <si>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</si>
  <si>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</si>
  <si>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不明</t>
    <rPh sb="0" eb="2">
      <t>フメイ</t>
    </rPh>
    <phoneticPr fontId="4"/>
  </si>
  <si>
    <t>１９歳以下</t>
    <rPh sb="2" eb="3">
      <t>サイ</t>
    </rPh>
    <rPh sb="3" eb="5">
      <t>イカ</t>
    </rPh>
    <phoneticPr fontId="4"/>
  </si>
  <si>
    <t>２０歳代</t>
    <rPh sb="2" eb="4">
      <t>サイダイ</t>
    </rPh>
    <phoneticPr fontId="4"/>
  </si>
  <si>
    <t>３０歳代</t>
    <rPh sb="2" eb="4">
      <t>サイダイ</t>
    </rPh>
    <phoneticPr fontId="4"/>
  </si>
  <si>
    <t>４０歳代</t>
    <rPh sb="2" eb="4">
      <t>サイダイ</t>
    </rPh>
    <phoneticPr fontId="4"/>
  </si>
  <si>
    <t>５０歳代</t>
    <rPh sb="2" eb="4">
      <t>サイダイ</t>
    </rPh>
    <phoneticPr fontId="4"/>
  </si>
  <si>
    <t>６０歳代</t>
    <rPh sb="2" eb="4">
      <t>サイダイ</t>
    </rPh>
    <phoneticPr fontId="4"/>
  </si>
  <si>
    <t>７０歳以上</t>
    <rPh sb="2" eb="5">
      <t>サイイジョウ</t>
    </rPh>
    <phoneticPr fontId="4"/>
  </si>
  <si>
    <t>年齢不明</t>
    <rPh sb="0" eb="2">
      <t>ネンレイ</t>
    </rPh>
    <rPh sb="2" eb="4">
      <t>フメイ</t>
    </rPh>
    <phoneticPr fontId="4"/>
  </si>
  <si>
    <t>合　計</t>
    <rPh sb="0" eb="1">
      <t>ゴウ</t>
    </rPh>
    <rPh sb="2" eb="3">
      <t>ケイ</t>
    </rPh>
    <phoneticPr fontId="4"/>
  </si>
  <si>
    <t>順位</t>
    <rPh sb="0" eb="2">
      <t>ジュンイ</t>
    </rPh>
    <phoneticPr fontId="4"/>
  </si>
  <si>
    <t>商品一般</t>
    <phoneticPr fontId="4"/>
  </si>
  <si>
    <t>不動産貸借</t>
  </si>
  <si>
    <t>エステティックサービス</t>
  </si>
  <si>
    <t>基礎化粧品</t>
  </si>
  <si>
    <t>工事・建築</t>
  </si>
  <si>
    <t>修理サービス</t>
  </si>
  <si>
    <t>役務その他サービス</t>
  </si>
  <si>
    <t>他の健康食品</t>
  </si>
  <si>
    <t>インターネット接続回線</t>
  </si>
  <si>
    <t>携帯電話サービス</t>
  </si>
  <si>
    <t>年代</t>
    <rPh sb="0" eb="2">
      <t>ネンダイ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</si>
  <si>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</si>
  <si>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</si>
  <si>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</si>
  <si>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４位</t>
    <rPh sb="1" eb="2">
      <t>イ</t>
    </rPh>
    <phoneticPr fontId="4"/>
  </si>
  <si>
    <t>５位</t>
    <rPh sb="1" eb="2">
      <t>イ</t>
    </rPh>
    <phoneticPr fontId="4"/>
  </si>
  <si>
    <t>19歳以下</t>
    <rPh sb="2" eb="5">
      <t>サイイカ</t>
    </rPh>
    <phoneticPr fontId="4"/>
  </si>
  <si>
    <t>インターネットゲーム</t>
  </si>
  <si>
    <t>他の化粧品</t>
  </si>
  <si>
    <t>20歳代</t>
    <rPh sb="2" eb="3">
      <t>サイ</t>
    </rPh>
    <rPh sb="3" eb="4">
      <t>ダイ</t>
    </rPh>
    <phoneticPr fontId="4"/>
  </si>
  <si>
    <t>異性交際関連サービス</t>
  </si>
  <si>
    <t>電気</t>
  </si>
  <si>
    <t>30歳代</t>
    <rPh sb="2" eb="3">
      <t>サイ</t>
    </rPh>
    <rPh sb="3" eb="4">
      <t>ダイ</t>
    </rPh>
    <phoneticPr fontId="4"/>
  </si>
  <si>
    <t>40歳代</t>
    <rPh sb="2" eb="4">
      <t>サイダイ</t>
    </rPh>
    <phoneticPr fontId="4"/>
  </si>
  <si>
    <t>50歳代</t>
    <rPh sb="2" eb="3">
      <t>サイ</t>
    </rPh>
    <rPh sb="3" eb="4">
      <t>ダイ</t>
    </rPh>
    <phoneticPr fontId="4"/>
  </si>
  <si>
    <t>60歳代</t>
    <rPh sb="2" eb="3">
      <t>サイ</t>
    </rPh>
    <rPh sb="3" eb="4">
      <t>ダイ</t>
    </rPh>
    <phoneticPr fontId="4"/>
  </si>
  <si>
    <t>70歳以上</t>
    <rPh sb="2" eb="3">
      <t>サイ</t>
    </rPh>
    <rPh sb="3" eb="5">
      <t>イジョウ</t>
    </rPh>
    <phoneticPr fontId="4"/>
  </si>
  <si>
    <t>年代不明</t>
    <rPh sb="0" eb="2">
      <t>ネンダイ</t>
    </rPh>
    <rPh sb="2" eb="4">
      <t>フメイ</t>
    </rPh>
    <phoneticPr fontId="4"/>
  </si>
  <si>
    <t>4販売購入形態</t>
  </si>
  <si>
    <t>形　　態</t>
    <rPh sb="0" eb="1">
      <t>カタチ</t>
    </rPh>
    <rPh sb="3" eb="4">
      <t>タイ</t>
    </rPh>
    <phoneticPr fontId="4"/>
  </si>
  <si>
    <t xml:space="preserve"> 店 舗 購 入</t>
    <rPh sb="1" eb="2">
      <t>ミセ</t>
    </rPh>
    <rPh sb="3" eb="4">
      <t>ミセ</t>
    </rPh>
    <rPh sb="5" eb="6">
      <t>アガナ</t>
    </rPh>
    <rPh sb="7" eb="8">
      <t>イ</t>
    </rPh>
    <phoneticPr fontId="4"/>
  </si>
  <si>
    <t xml:space="preserve"> 店舗外購入（特殊販売）</t>
    <rPh sb="1" eb="3">
      <t>テンポ</t>
    </rPh>
    <rPh sb="3" eb="4">
      <t>ガイ</t>
    </rPh>
    <rPh sb="4" eb="6">
      <t>コウニュウ</t>
    </rPh>
    <rPh sb="7" eb="9">
      <t>トクシュ</t>
    </rPh>
    <rPh sb="9" eb="11">
      <t>ハンバイ</t>
    </rPh>
    <phoneticPr fontId="4"/>
  </si>
  <si>
    <t>（5,719）</t>
    <phoneticPr fontId="4"/>
  </si>
  <si>
    <t>（5,620）</t>
    <phoneticPr fontId="4"/>
  </si>
  <si>
    <t>（56.1%）</t>
    <phoneticPr fontId="4"/>
  </si>
  <si>
    <t>（101.8%）</t>
    <phoneticPr fontId="4"/>
  </si>
  <si>
    <t xml:space="preserve"> 訪 問 販 売</t>
    <rPh sb="1" eb="2">
      <t>オトズ</t>
    </rPh>
    <rPh sb="3" eb="4">
      <t>トイ</t>
    </rPh>
    <rPh sb="5" eb="6">
      <t>ハン</t>
    </rPh>
    <rPh sb="7" eb="8">
      <t>バイ</t>
    </rPh>
    <phoneticPr fontId="4"/>
  </si>
  <si>
    <t xml:space="preserve"> 通 信 販 売</t>
    <rPh sb="1" eb="2">
      <t>ツウ</t>
    </rPh>
    <rPh sb="3" eb="4">
      <t>シン</t>
    </rPh>
    <rPh sb="5" eb="6">
      <t>ハン</t>
    </rPh>
    <rPh sb="7" eb="8">
      <t>バイ</t>
    </rPh>
    <phoneticPr fontId="4"/>
  </si>
  <si>
    <t xml:space="preserve"> マルチ商法</t>
    <rPh sb="4" eb="6">
      <t>ショウホウ</t>
    </rPh>
    <phoneticPr fontId="4"/>
  </si>
  <si>
    <t xml:space="preserve"> 電話勧誘販売</t>
    <rPh sb="1" eb="3">
      <t>デンワ</t>
    </rPh>
    <rPh sb="3" eb="5">
      <t>カンユウ</t>
    </rPh>
    <rPh sb="5" eb="7">
      <t>ハンバイ</t>
    </rPh>
    <phoneticPr fontId="4"/>
  </si>
  <si>
    <t xml:space="preserve"> ﾈｶﾞﾃｨﾌﾞ･ｵﾌﾟｼｮﾝ</t>
    <phoneticPr fontId="4"/>
  </si>
  <si>
    <t xml:space="preserve"> 訪 問 購 入</t>
    <rPh sb="1" eb="2">
      <t>ホウ</t>
    </rPh>
    <rPh sb="3" eb="4">
      <t>トイ</t>
    </rPh>
    <rPh sb="5" eb="6">
      <t>コウ</t>
    </rPh>
    <rPh sb="7" eb="8">
      <t>ニュウ</t>
    </rPh>
    <phoneticPr fontId="4"/>
  </si>
  <si>
    <t xml:space="preserve"> その他無店舗</t>
    <rPh sb="3" eb="4">
      <t>タ</t>
    </rPh>
    <rPh sb="4" eb="5">
      <t>ム</t>
    </rPh>
    <rPh sb="5" eb="7">
      <t>テンポ</t>
    </rPh>
    <phoneticPr fontId="4"/>
  </si>
  <si>
    <t xml:space="preserve"> 不明・無関係</t>
    <rPh sb="1" eb="3">
      <t>フメイ</t>
    </rPh>
    <rPh sb="4" eb="7">
      <t>ムカンケイ</t>
    </rPh>
    <phoneticPr fontId="4"/>
  </si>
  <si>
    <t xml:space="preserve"> 合　　計</t>
    <rPh sb="1" eb="2">
      <t>ゴウ</t>
    </rPh>
    <rPh sb="4" eb="5">
      <t>ケイ</t>
    </rPh>
    <phoneticPr fontId="4"/>
  </si>
  <si>
    <t>危害</t>
    <rPh sb="0" eb="2">
      <t>キガイ</t>
    </rPh>
    <phoneticPr fontId="4"/>
  </si>
  <si>
    <t>危険</t>
    <rPh sb="0" eb="2">
      <t>キケン</t>
    </rPh>
    <phoneticPr fontId="4"/>
  </si>
  <si>
    <t>H30</t>
    <phoneticPr fontId="4"/>
  </si>
  <si>
    <t>R2</t>
    <phoneticPr fontId="4"/>
  </si>
  <si>
    <t>R3</t>
    <phoneticPr fontId="4"/>
  </si>
  <si>
    <t>8救済金額</t>
    <rPh sb="1" eb="3">
      <t>キュウサイ</t>
    </rPh>
    <rPh sb="3" eb="5">
      <t>キンガク</t>
    </rPh>
    <phoneticPr fontId="3"/>
  </si>
  <si>
    <t>金額</t>
    <rPh sb="0" eb="2">
      <t>キンガク</t>
    </rPh>
    <phoneticPr fontId="4"/>
  </si>
  <si>
    <t>契約購入金額</t>
    <rPh sb="0" eb="2">
      <t>ケイヤク</t>
    </rPh>
    <rPh sb="2" eb="4">
      <t>コウニュウ</t>
    </rPh>
    <rPh sb="4" eb="6">
      <t>キンガク</t>
    </rPh>
    <phoneticPr fontId="4"/>
  </si>
  <si>
    <t>既支払額</t>
    <rPh sb="0" eb="1">
      <t>スデ</t>
    </rPh>
    <rPh sb="1" eb="3">
      <t>シハライ</t>
    </rPh>
    <rPh sb="3" eb="4">
      <t>ガク</t>
    </rPh>
    <phoneticPr fontId="4"/>
  </si>
  <si>
    <t>救済金額</t>
    <rPh sb="0" eb="2">
      <t>キュウサイ</t>
    </rPh>
    <rPh sb="2" eb="4">
      <t>キンガク</t>
    </rPh>
    <phoneticPr fontId="4"/>
  </si>
  <si>
    <t>回復額</t>
    <rPh sb="0" eb="2">
      <t>カイフク</t>
    </rPh>
    <rPh sb="2" eb="3">
      <t>ガク</t>
    </rPh>
    <phoneticPr fontId="4"/>
  </si>
  <si>
    <t>クーリング・オフ額</t>
    <rPh sb="8" eb="9">
      <t>ガク</t>
    </rPh>
    <phoneticPr fontId="4"/>
  </si>
  <si>
    <t>未然防止額</t>
    <rPh sb="0" eb="2">
      <t>ミゼン</t>
    </rPh>
    <rPh sb="2" eb="4">
      <t>ボウシ</t>
    </rPh>
    <rPh sb="4" eb="5">
      <t>ガク</t>
    </rPh>
    <phoneticPr fontId="4"/>
  </si>
  <si>
    <t>平均契約購入金額</t>
    <rPh sb="0" eb="2">
      <t>ヘイキン</t>
    </rPh>
    <rPh sb="2" eb="4">
      <t>ケイヤク</t>
    </rPh>
    <rPh sb="4" eb="6">
      <t>コウニュウ</t>
    </rPh>
    <rPh sb="6" eb="8">
      <t>キンガク</t>
    </rPh>
    <phoneticPr fontId="4"/>
  </si>
  <si>
    <t>平均既支払額</t>
    <rPh sb="0" eb="2">
      <t>ヘイキン</t>
    </rPh>
    <rPh sb="2" eb="3">
      <t>スデ</t>
    </rPh>
    <rPh sb="3" eb="5">
      <t>シハライ</t>
    </rPh>
    <rPh sb="5" eb="6">
      <t>ガク</t>
    </rPh>
    <phoneticPr fontId="4"/>
  </si>
  <si>
    <t>19歳以下</t>
    <rPh sb="2" eb="3">
      <t>サイ</t>
    </rPh>
    <rPh sb="3" eb="5">
      <t>イカ</t>
    </rPh>
    <phoneticPr fontId="4"/>
  </si>
  <si>
    <t>20歳代</t>
    <rPh sb="2" eb="4">
      <t>サイダイ</t>
    </rPh>
    <phoneticPr fontId="4"/>
  </si>
  <si>
    <t>30歳代</t>
    <rPh sb="2" eb="4">
      <t>サイダイ</t>
    </rPh>
    <phoneticPr fontId="4"/>
  </si>
  <si>
    <t>50歳代</t>
    <rPh sb="2" eb="4">
      <t>サイダイ</t>
    </rPh>
    <phoneticPr fontId="4"/>
  </si>
  <si>
    <t>60歳代</t>
    <rPh sb="2" eb="4">
      <t>サイダイ</t>
    </rPh>
    <phoneticPr fontId="4"/>
  </si>
  <si>
    <t>70歳以上</t>
    <rPh sb="2" eb="5">
      <t>サイイジョウ</t>
    </rPh>
    <phoneticPr fontId="4"/>
  </si>
  <si>
    <t>他機関紹介</t>
  </si>
  <si>
    <t>助言（自主交渉）</t>
    <phoneticPr fontId="4"/>
  </si>
  <si>
    <t>その他情報提供</t>
    <phoneticPr fontId="4"/>
  </si>
  <si>
    <t>あっせん解決</t>
    <phoneticPr fontId="4"/>
  </si>
  <si>
    <t>あっせん不調</t>
  </si>
  <si>
    <t>処理不能</t>
  </si>
  <si>
    <t>処理不要</t>
  </si>
  <si>
    <t>継続処理中</t>
  </si>
  <si>
    <t>9処理結果</t>
    <rPh sb="1" eb="3">
      <t>ショリ</t>
    </rPh>
    <rPh sb="3" eb="5">
      <t>ケッカ</t>
    </rPh>
    <phoneticPr fontId="3"/>
  </si>
  <si>
    <t>区　分</t>
    <rPh sb="0" eb="1">
      <t>ク</t>
    </rPh>
    <rPh sb="2" eb="3">
      <t>ブン</t>
    </rPh>
    <phoneticPr fontId="4"/>
  </si>
  <si>
    <t>平　日</t>
  </si>
  <si>
    <t>土曜日</t>
  </si>
  <si>
    <t>総数</t>
  </si>
  <si>
    <t>給与生活者相談件数</t>
    <phoneticPr fontId="4"/>
  </si>
  <si>
    <t>割合</t>
  </si>
  <si>
    <t>電話時間外</t>
  </si>
  <si>
    <t>電話時間内</t>
  </si>
  <si>
    <t>その他</t>
    <rPh sb="2" eb="3">
      <t>タ</t>
    </rPh>
    <phoneticPr fontId="2"/>
  </si>
  <si>
    <t>給与生活者</t>
  </si>
  <si>
    <t>学生</t>
  </si>
  <si>
    <t>無職</t>
  </si>
  <si>
    <t>区分</t>
    <rPh sb="0" eb="2">
      <t>クブン</t>
    </rPh>
    <phoneticPr fontId="5"/>
  </si>
  <si>
    <t>30年度</t>
    <rPh sb="2" eb="4">
      <t>ネンド</t>
    </rPh>
    <phoneticPr fontId="4"/>
  </si>
  <si>
    <t>2年度</t>
    <rPh sb="1" eb="3">
      <t>ネンド</t>
    </rPh>
    <phoneticPr fontId="4"/>
  </si>
  <si>
    <t>3年度</t>
    <rPh sb="1" eb="3">
      <t>ネンド</t>
    </rPh>
    <phoneticPr fontId="4"/>
  </si>
  <si>
    <t>4年度</t>
    <rPh sb="1" eb="3">
      <t>ネンド</t>
    </rPh>
    <phoneticPr fontId="4"/>
  </si>
  <si>
    <t>高齢者の相談件数</t>
    <rPh sb="0" eb="3">
      <t>コウレイシャ</t>
    </rPh>
    <rPh sb="4" eb="6">
      <t>ソウダン</t>
    </rPh>
    <rPh sb="6" eb="8">
      <t>ケンスウ</t>
    </rPh>
    <phoneticPr fontId="5"/>
  </si>
  <si>
    <t>認知症等の高齢者の相談件数</t>
  </si>
  <si>
    <t>全相談件数</t>
    <rPh sb="0" eb="1">
      <t>ゼン</t>
    </rPh>
    <rPh sb="1" eb="3">
      <t>ソウダン</t>
    </rPh>
    <rPh sb="3" eb="5">
      <t>ケンスウ</t>
    </rPh>
    <phoneticPr fontId="4"/>
  </si>
  <si>
    <t>高齢者の割合</t>
    <rPh sb="0" eb="3">
      <t>コウレイシャ</t>
    </rPh>
    <rPh sb="4" eb="6">
      <t>ワリアイ</t>
    </rPh>
    <phoneticPr fontId="5"/>
  </si>
  <si>
    <t>高齢者の前年度比</t>
    <rPh sb="0" eb="3">
      <t>コウレイシャ</t>
    </rPh>
    <rPh sb="4" eb="8">
      <t>ゼンネンドヒ</t>
    </rPh>
    <phoneticPr fontId="5"/>
  </si>
  <si>
    <t>本人からの相談
（相談者と契約者が同じ）</t>
    <rPh sb="0" eb="2">
      <t>ホンニン</t>
    </rPh>
    <rPh sb="5" eb="7">
      <t>ソウダン</t>
    </rPh>
    <rPh sb="9" eb="12">
      <t>ソウダンシャ</t>
    </rPh>
    <rPh sb="13" eb="16">
      <t>ケイヤクシャ</t>
    </rPh>
    <rPh sb="17" eb="18">
      <t>オナ</t>
    </rPh>
    <phoneticPr fontId="3"/>
  </si>
  <si>
    <t>本人以外からの相談
（相談者と契約者は別の人）</t>
    <rPh sb="0" eb="2">
      <t>ホンニン</t>
    </rPh>
    <rPh sb="2" eb="4">
      <t>イガイ</t>
    </rPh>
    <rPh sb="7" eb="9">
      <t>ソウダン</t>
    </rPh>
    <rPh sb="11" eb="14">
      <t>ソウダンシャ</t>
    </rPh>
    <rPh sb="15" eb="18">
      <t>ケイヤクシャ</t>
    </rPh>
    <rPh sb="19" eb="20">
      <t>ベツ</t>
    </rPh>
    <rPh sb="21" eb="22">
      <t>ヒト</t>
    </rPh>
    <phoneticPr fontId="3"/>
  </si>
  <si>
    <t>合計</t>
    <rPh sb="0" eb="2">
      <t>ゴウケイ</t>
    </rPh>
    <phoneticPr fontId="3"/>
  </si>
  <si>
    <t>男性</t>
    <rPh sb="0" eb="2">
      <t>ダンセイ</t>
    </rPh>
    <phoneticPr fontId="5"/>
  </si>
  <si>
    <t>女性</t>
    <rPh sb="0" eb="2">
      <t>ジョセイ</t>
    </rPh>
    <phoneticPr fontId="5"/>
  </si>
  <si>
    <t>不明</t>
    <rPh sb="0" eb="2">
      <t>フメイ</t>
    </rPh>
    <phoneticPr fontId="5"/>
  </si>
  <si>
    <t>合計</t>
    <rPh sb="0" eb="2">
      <t>ゴウケイ</t>
    </rPh>
    <phoneticPr fontId="5"/>
  </si>
  <si>
    <t>65-69歳</t>
    <rPh sb="5" eb="6">
      <t>サイ</t>
    </rPh>
    <phoneticPr fontId="5"/>
  </si>
  <si>
    <t>70-79歳</t>
    <rPh sb="5" eb="6">
      <t>サイ</t>
    </rPh>
    <phoneticPr fontId="5"/>
  </si>
  <si>
    <t>80-89歳</t>
    <rPh sb="5" eb="6">
      <t>サイ</t>
    </rPh>
    <phoneticPr fontId="5"/>
  </si>
  <si>
    <t>90-99歳</t>
    <rPh sb="5" eb="6">
      <t>サイ</t>
    </rPh>
    <phoneticPr fontId="5"/>
  </si>
  <si>
    <t>100-歳</t>
    <rPh sb="4" eb="5">
      <t>サイ</t>
    </rPh>
    <phoneticPr fontId="5"/>
  </si>
  <si>
    <t>品目</t>
    <rPh sb="0" eb="2">
      <t>ヒンモク</t>
    </rPh>
    <phoneticPr fontId="4"/>
  </si>
  <si>
    <t>４年度件数</t>
    <rPh sb="1" eb="3">
      <t>ネンド</t>
    </rPh>
    <rPh sb="3" eb="5">
      <t>ケンスウ</t>
    </rPh>
    <phoneticPr fontId="4"/>
  </si>
  <si>
    <t>３年度件数</t>
    <rPh sb="1" eb="3">
      <t>ネンド</t>
    </rPh>
    <rPh sb="3" eb="5">
      <t>ケンスウ</t>
    </rPh>
    <phoneticPr fontId="4"/>
  </si>
  <si>
    <t>商品一般</t>
    <phoneticPr fontId="5"/>
  </si>
  <si>
    <t>割合</t>
    <rPh sb="0" eb="2">
      <t>ワリアイ</t>
    </rPh>
    <phoneticPr fontId="5"/>
  </si>
  <si>
    <t>高齢者</t>
    <rPh sb="0" eb="3">
      <t>コウレイシャ</t>
    </rPh>
    <phoneticPr fontId="5"/>
  </si>
  <si>
    <t>全体</t>
    <rPh sb="0" eb="2">
      <t>ゼンタイ</t>
    </rPh>
    <phoneticPr fontId="5"/>
  </si>
  <si>
    <t>訪問購入</t>
  </si>
  <si>
    <t>訪問販売</t>
  </si>
  <si>
    <t>電話勧誘販売</t>
  </si>
  <si>
    <t>通信販売</t>
  </si>
  <si>
    <t>ネガティブ・オプション</t>
  </si>
  <si>
    <t>その他無店舗</t>
  </si>
  <si>
    <t>マルチ商法</t>
    <rPh sb="3" eb="5">
      <t>ショウホウ</t>
    </rPh>
    <phoneticPr fontId="5"/>
  </si>
  <si>
    <t>高齢者</t>
    <rPh sb="0" eb="3">
      <t>コウレイシャ</t>
    </rPh>
    <phoneticPr fontId="4"/>
  </si>
  <si>
    <t>平均契約購入金額</t>
    <rPh sb="0" eb="2">
      <t>ヘイキン</t>
    </rPh>
    <rPh sb="2" eb="4">
      <t>ケイヤク</t>
    </rPh>
    <rPh sb="4" eb="8">
      <t>コウニュウキンガク</t>
    </rPh>
    <phoneticPr fontId="5"/>
  </si>
  <si>
    <t>平均既支払額</t>
    <rPh sb="0" eb="2">
      <t>ヘイキン</t>
    </rPh>
    <rPh sb="2" eb="3">
      <t>スデ</t>
    </rPh>
    <rPh sb="3" eb="5">
      <t>シハライ</t>
    </rPh>
    <rPh sb="5" eb="6">
      <t>ガク</t>
    </rPh>
    <phoneticPr fontId="5"/>
  </si>
  <si>
    <t>若者の相談件数</t>
    <rPh sb="0" eb="2">
      <t>ワカモノ</t>
    </rPh>
    <rPh sb="3" eb="5">
      <t>ソウダン</t>
    </rPh>
    <rPh sb="5" eb="7">
      <t>ケンスウ</t>
    </rPh>
    <phoneticPr fontId="5"/>
  </si>
  <si>
    <t>若者の割合</t>
    <rPh sb="0" eb="2">
      <t>ワカモノ</t>
    </rPh>
    <rPh sb="3" eb="5">
      <t>ワリアイ</t>
    </rPh>
    <phoneticPr fontId="5"/>
  </si>
  <si>
    <t>若者の前年度比</t>
    <rPh sb="0" eb="2">
      <t>ワカモノ</t>
    </rPh>
    <rPh sb="3" eb="7">
      <t>ゼンネンドヒ</t>
    </rPh>
    <phoneticPr fontId="5"/>
  </si>
  <si>
    <t>18～19歳の相談件数</t>
    <rPh sb="5" eb="6">
      <t>サイ</t>
    </rPh>
    <rPh sb="7" eb="9">
      <t>ソウダン</t>
    </rPh>
    <rPh sb="9" eb="11">
      <t>ケンスウ</t>
    </rPh>
    <phoneticPr fontId="5"/>
  </si>
  <si>
    <t>18～19歳の前年度比</t>
    <rPh sb="5" eb="6">
      <t>サイ</t>
    </rPh>
    <rPh sb="7" eb="11">
      <t>ゼンネンドヒ</t>
    </rPh>
    <phoneticPr fontId="5"/>
  </si>
  <si>
    <t>医療サービス</t>
  </si>
  <si>
    <t>－</t>
    <phoneticPr fontId="5"/>
  </si>
  <si>
    <t>自動車運転教習所</t>
  </si>
  <si>
    <t>若者</t>
    <rPh sb="0" eb="2">
      <t>ワカモノ</t>
    </rPh>
    <phoneticPr fontId="5"/>
  </si>
  <si>
    <t>若者</t>
    <rPh sb="0" eb="2">
      <t>ワカモノ</t>
    </rPh>
    <phoneticPr fontId="4"/>
  </si>
  <si>
    <t>障害者の相談件数</t>
    <rPh sb="0" eb="3">
      <t>ショウガイシャ</t>
    </rPh>
    <rPh sb="4" eb="6">
      <t>ソウダン</t>
    </rPh>
    <rPh sb="6" eb="8">
      <t>ケンスウ</t>
    </rPh>
    <phoneticPr fontId="5"/>
  </si>
  <si>
    <t>障害者の割合</t>
    <rPh sb="0" eb="3">
      <t>ショウガイシャ</t>
    </rPh>
    <rPh sb="4" eb="6">
      <t>ワリアイ</t>
    </rPh>
    <phoneticPr fontId="5"/>
  </si>
  <si>
    <t>障害者の前年度比</t>
    <rPh sb="0" eb="3">
      <t>ショウガイシャ</t>
    </rPh>
    <rPh sb="4" eb="8">
      <t>ゼンネンドヒ</t>
    </rPh>
    <phoneticPr fontId="5"/>
  </si>
  <si>
    <t>商品一般</t>
    <phoneticPr fontId="3"/>
  </si>
  <si>
    <t>区分</t>
  </si>
  <si>
    <t>障害者等</t>
  </si>
  <si>
    <t>全体</t>
  </si>
  <si>
    <t>平均契約購入金額</t>
  </si>
  <si>
    <t>641,224円</t>
  </si>
  <si>
    <t>791,018円</t>
  </si>
  <si>
    <t>平均既支払額</t>
  </si>
  <si>
    <t>944,057円</t>
  </si>
  <si>
    <t>613,246円</t>
  </si>
  <si>
    <t>10土曜日電話相談</t>
    <rPh sb="2" eb="5">
      <t>ドヨウビ</t>
    </rPh>
    <rPh sb="5" eb="7">
      <t>デンワ</t>
    </rPh>
    <rPh sb="7" eb="9">
      <t>ソウダン</t>
    </rPh>
    <phoneticPr fontId="3"/>
  </si>
  <si>
    <t>土曜日における相談件数</t>
    <rPh sb="0" eb="3">
      <t>ドヨウビ</t>
    </rPh>
    <rPh sb="7" eb="9">
      <t>ソウダン</t>
    </rPh>
    <rPh sb="9" eb="11">
      <t>ケンスウ</t>
    </rPh>
    <phoneticPr fontId="3"/>
  </si>
  <si>
    <t>年代性別相談件数</t>
  </si>
  <si>
    <t>年代性別相談件数</t>
    <rPh sb="0" eb="2">
      <t>ネンダイ</t>
    </rPh>
    <rPh sb="2" eb="4">
      <t>セイベツ</t>
    </rPh>
    <rPh sb="4" eb="6">
      <t>ソウダン</t>
    </rPh>
    <rPh sb="6" eb="8">
      <t>ケンスウ</t>
    </rPh>
    <phoneticPr fontId="3"/>
  </si>
  <si>
    <t>「給与生活者」から受けた平日と土曜日の相談件数</t>
    <rPh sb="1" eb="3">
      <t>キュウヨ</t>
    </rPh>
    <rPh sb="3" eb="6">
      <t>セイカツシャ</t>
    </rPh>
    <rPh sb="9" eb="10">
      <t>ウ</t>
    </rPh>
    <rPh sb="12" eb="14">
      <t>ヘイジツ</t>
    </rPh>
    <rPh sb="15" eb="18">
      <t>ドヨウビ</t>
    </rPh>
    <rPh sb="19" eb="21">
      <t>ソウダン</t>
    </rPh>
    <rPh sb="21" eb="23">
      <t>ケンスウ</t>
    </rPh>
    <phoneticPr fontId="3"/>
  </si>
  <si>
    <t>11電子メール相談</t>
    <rPh sb="2" eb="4">
      <t>デンシ</t>
    </rPh>
    <rPh sb="7" eb="9">
      <t>ソウダン</t>
    </rPh>
    <phoneticPr fontId="3"/>
  </si>
  <si>
    <t>日数</t>
    <rPh sb="0" eb="2">
      <t>ニッスウ</t>
    </rPh>
    <phoneticPr fontId="4"/>
  </si>
  <si>
    <t>１日
平均件数</t>
    <rPh sb="1" eb="2">
      <t>ヒ</t>
    </rPh>
    <rPh sb="3" eb="5">
      <t>ヘイキン</t>
    </rPh>
    <rPh sb="5" eb="7">
      <t>ケンスウ</t>
    </rPh>
    <phoneticPr fontId="4"/>
  </si>
  <si>
    <t>電子メール相談件数推移</t>
    <rPh sb="0" eb="2">
      <t>デンシ</t>
    </rPh>
    <rPh sb="5" eb="7">
      <t>ソウダン</t>
    </rPh>
    <rPh sb="7" eb="9">
      <t>ケンスウ</t>
    </rPh>
    <rPh sb="9" eb="11">
      <t>スイイ</t>
    </rPh>
    <phoneticPr fontId="3"/>
  </si>
  <si>
    <t>送信時間</t>
    <rPh sb="0" eb="2">
      <t>ソウシン</t>
    </rPh>
    <rPh sb="2" eb="4">
      <t>ジカン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</si>
  <si>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</si>
  <si>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</si>
  <si>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不明</t>
    <rPh sb="0" eb="2">
      <t>フメイ</t>
    </rPh>
    <phoneticPr fontId="3"/>
  </si>
  <si>
    <t>合計</t>
    <rPh sb="0" eb="2">
      <t>ゴウケイ</t>
    </rPh>
    <phoneticPr fontId="3"/>
  </si>
  <si>
    <t>職業別相談件数</t>
    <rPh sb="0" eb="2">
      <t>ショクギョウ</t>
    </rPh>
    <rPh sb="2" eb="3">
      <t>ベツ</t>
    </rPh>
    <rPh sb="3" eb="5">
      <t>ソウダン</t>
    </rPh>
    <rPh sb="5" eb="7">
      <t>ケンスウ</t>
    </rPh>
    <phoneticPr fontId="3"/>
  </si>
  <si>
    <t>区分</t>
    <rPh sb="0" eb="2">
      <t>クブン</t>
    </rPh>
    <phoneticPr fontId="3"/>
  </si>
  <si>
    <t>時間</t>
    <rPh sb="0" eb="2">
      <t>ジカン</t>
    </rPh>
    <phoneticPr fontId="3"/>
  </si>
  <si>
    <t>件数</t>
    <rPh sb="0" eb="2">
      <t>ケンスウ</t>
    </rPh>
    <phoneticPr fontId="3"/>
  </si>
  <si>
    <t>職業</t>
    <rPh sb="0" eb="2">
      <t>ショクギョウ</t>
    </rPh>
    <phoneticPr fontId="3"/>
  </si>
  <si>
    <t>合計</t>
    <rPh sb="0" eb="2">
      <t>ゴウケイ</t>
    </rPh>
    <phoneticPr fontId="2"/>
  </si>
  <si>
    <t>自由・自営業</t>
    <rPh sb="0" eb="2">
      <t>ジユウ</t>
    </rPh>
    <phoneticPr fontId="3"/>
  </si>
  <si>
    <t>家事従事者</t>
    <rPh sb="2" eb="5">
      <t>ジュウジシャ</t>
    </rPh>
    <phoneticPr fontId="3"/>
  </si>
  <si>
    <t>高齢者（契約当事者が６５歳以上）の消費生活相談統計</t>
    <rPh sb="0" eb="3">
      <t>コウレイシャ</t>
    </rPh>
    <rPh sb="4" eb="6">
      <t>ケイヤク</t>
    </rPh>
    <rPh sb="6" eb="9">
      <t>トウジシャ</t>
    </rPh>
    <rPh sb="12" eb="13">
      <t>サイ</t>
    </rPh>
    <rPh sb="13" eb="15">
      <t>イジョウ</t>
    </rPh>
    <rPh sb="17" eb="19">
      <t>ショウヒ</t>
    </rPh>
    <rPh sb="19" eb="21">
      <t>セイカツ</t>
    </rPh>
    <rPh sb="21" eb="23">
      <t>ソウダン</t>
    </rPh>
    <rPh sb="23" eb="25">
      <t>トウケイ</t>
    </rPh>
    <phoneticPr fontId="3"/>
  </si>
  <si>
    <t>高齢者の相談件数</t>
    <rPh sb="0" eb="3">
      <t>コウレイシャ</t>
    </rPh>
    <rPh sb="4" eb="6">
      <t>ソウダン</t>
    </rPh>
    <rPh sb="6" eb="8">
      <t>ケンスウ</t>
    </rPh>
    <phoneticPr fontId="3"/>
  </si>
  <si>
    <t>高齢者の相談者と契約者の同異</t>
    <rPh sb="0" eb="3">
      <t>コウレイシャ</t>
    </rPh>
    <rPh sb="4" eb="7">
      <t>ソウダンシャ</t>
    </rPh>
    <rPh sb="8" eb="11">
      <t>ケイヤクシャ</t>
    </rPh>
    <rPh sb="12" eb="14">
      <t>ドウイ</t>
    </rPh>
    <phoneticPr fontId="3"/>
  </si>
  <si>
    <t>件数</t>
    <rPh sb="0" eb="2">
      <t>ケンスウ</t>
    </rPh>
    <phoneticPr fontId="3"/>
  </si>
  <si>
    <t>高齢者の年代性別</t>
    <rPh sb="0" eb="3">
      <t>コウレイシャ</t>
    </rPh>
    <rPh sb="4" eb="6">
      <t>ネンダイ</t>
    </rPh>
    <rPh sb="6" eb="8">
      <t>セイベツ</t>
    </rPh>
    <phoneticPr fontId="3"/>
  </si>
  <si>
    <t>商品・役務の上位品目</t>
    <rPh sb="0" eb="2">
      <t>ショウヒン</t>
    </rPh>
    <rPh sb="3" eb="5">
      <t>エキム</t>
    </rPh>
    <rPh sb="6" eb="8">
      <t>ジョウイ</t>
    </rPh>
    <rPh sb="8" eb="10">
      <t>ヒンモク</t>
    </rPh>
    <phoneticPr fontId="3"/>
  </si>
  <si>
    <t>販売購入形態（店舗外購入）</t>
    <rPh sb="0" eb="2">
      <t>ハンバイ</t>
    </rPh>
    <rPh sb="2" eb="4">
      <t>コウニュウ</t>
    </rPh>
    <rPh sb="4" eb="6">
      <t>ケイタイ</t>
    </rPh>
    <rPh sb="7" eb="9">
      <t>テンポ</t>
    </rPh>
    <rPh sb="9" eb="10">
      <t>ガイ</t>
    </rPh>
    <rPh sb="10" eb="12">
      <t>コウニュウ</t>
    </rPh>
    <phoneticPr fontId="3"/>
  </si>
  <si>
    <t>平均契約購入金額及び平均既支払金額</t>
    <rPh sb="0" eb="2">
      <t>ヘイキン</t>
    </rPh>
    <rPh sb="2" eb="4">
      <t>ケイヤク</t>
    </rPh>
    <rPh sb="4" eb="6">
      <t>コウニュウ</t>
    </rPh>
    <rPh sb="6" eb="8">
      <t>キンガク</t>
    </rPh>
    <rPh sb="8" eb="9">
      <t>オヨ</t>
    </rPh>
    <rPh sb="10" eb="12">
      <t>ヘイキン</t>
    </rPh>
    <rPh sb="12" eb="13">
      <t>スデ</t>
    </rPh>
    <rPh sb="13" eb="15">
      <t>シハラ</t>
    </rPh>
    <rPh sb="15" eb="17">
      <t>キンガク</t>
    </rPh>
    <phoneticPr fontId="3"/>
  </si>
  <si>
    <t>若者（契約当事者が２９歳以下）の消費生活相談統計</t>
    <rPh sb="0" eb="2">
      <t>ワカモノ</t>
    </rPh>
    <rPh sb="12" eb="14">
      <t>イカ</t>
    </rPh>
    <phoneticPr fontId="3"/>
  </si>
  <si>
    <t>若者の相談件数</t>
    <rPh sb="0" eb="2">
      <t>ワカモノ</t>
    </rPh>
    <phoneticPr fontId="3"/>
  </si>
  <si>
    <t>18～19歳の相談件数</t>
    <rPh sb="5" eb="6">
      <t>サイ</t>
    </rPh>
    <rPh sb="7" eb="9">
      <t>ソウダン</t>
    </rPh>
    <rPh sb="9" eb="11">
      <t>ケンスウ</t>
    </rPh>
    <phoneticPr fontId="3"/>
  </si>
  <si>
    <t>若者の商品・役務の上位品目</t>
    <rPh sb="0" eb="2">
      <t>ワカモノ</t>
    </rPh>
    <rPh sb="3" eb="5">
      <t>ショウヒン</t>
    </rPh>
    <rPh sb="6" eb="8">
      <t>エキム</t>
    </rPh>
    <rPh sb="9" eb="11">
      <t>ジョウイ</t>
    </rPh>
    <rPh sb="11" eb="13">
      <t>ヒンモク</t>
    </rPh>
    <phoneticPr fontId="3"/>
  </si>
  <si>
    <t>18～19歳の商品・役務の上位品目</t>
    <rPh sb="5" eb="6">
      <t>サイ</t>
    </rPh>
    <phoneticPr fontId="5"/>
  </si>
  <si>
    <t>販売購入形態（店舗外購入）</t>
    <phoneticPr fontId="3"/>
  </si>
  <si>
    <t>平均契約購入金額及び平均既支払金額</t>
    <phoneticPr fontId="3"/>
  </si>
  <si>
    <t>障害者等の消費生活相談統計</t>
    <rPh sb="0" eb="3">
      <t>ショウガイシャ</t>
    </rPh>
    <rPh sb="3" eb="4">
      <t>トウ</t>
    </rPh>
    <rPh sb="5" eb="7">
      <t>ショウヒ</t>
    </rPh>
    <rPh sb="7" eb="9">
      <t>セイカツ</t>
    </rPh>
    <rPh sb="9" eb="11">
      <t>ソウダン</t>
    </rPh>
    <rPh sb="11" eb="13">
      <t>トウケイ</t>
    </rPh>
    <phoneticPr fontId="3"/>
  </si>
  <si>
    <t>障害者等の相談件数</t>
    <rPh sb="0" eb="3">
      <t>ショウガイシャ</t>
    </rPh>
    <rPh sb="3" eb="4">
      <t>トウ</t>
    </rPh>
    <rPh sb="5" eb="7">
      <t>ソウダン</t>
    </rPh>
    <rPh sb="7" eb="9">
      <t>ケンスウ</t>
    </rPh>
    <phoneticPr fontId="3"/>
  </si>
  <si>
    <t>商品・役務の上位品目</t>
    <phoneticPr fontId="3"/>
  </si>
  <si>
    <t>相談者と契約者の同異</t>
    <phoneticPr fontId="3"/>
  </si>
  <si>
    <t>救済金額</t>
    <rPh sb="0" eb="2">
      <t>キュウサイ</t>
    </rPh>
    <rPh sb="2" eb="4">
      <t>キンガク</t>
    </rPh>
    <phoneticPr fontId="3"/>
  </si>
  <si>
    <t>平均契約購入金額・平均既支払額の推移</t>
    <rPh sb="16" eb="18">
      <t>スイイ</t>
    </rPh>
    <phoneticPr fontId="3"/>
  </si>
  <si>
    <t>年代別契約購入金額</t>
    <rPh sb="0" eb="2">
      <t>ネンダイ</t>
    </rPh>
    <rPh sb="2" eb="3">
      <t>ベツ</t>
    </rPh>
    <rPh sb="3" eb="5">
      <t>ケイヤク</t>
    </rPh>
    <rPh sb="5" eb="7">
      <t>コウニュウ</t>
    </rPh>
    <rPh sb="7" eb="9">
      <t>キンガク</t>
    </rPh>
    <phoneticPr fontId="4"/>
  </si>
  <si>
    <t>年代別平均契約購入金額</t>
    <rPh sb="0" eb="3">
      <t>ネンダイベツ</t>
    </rPh>
    <rPh sb="3" eb="5">
      <t>ヘイキン</t>
    </rPh>
    <rPh sb="5" eb="7">
      <t>ケイヤク</t>
    </rPh>
    <rPh sb="7" eb="9">
      <t>コウニュウ</t>
    </rPh>
    <rPh sb="9" eb="11">
      <t>キンガク</t>
    </rPh>
    <phoneticPr fontId="4"/>
  </si>
  <si>
    <t>年代別既支払額</t>
    <rPh sb="0" eb="3">
      <t>ネンダイベツ</t>
    </rPh>
    <rPh sb="3" eb="4">
      <t>スデ</t>
    </rPh>
    <rPh sb="4" eb="6">
      <t>シハライ</t>
    </rPh>
    <rPh sb="6" eb="7">
      <t>ガク</t>
    </rPh>
    <phoneticPr fontId="4"/>
  </si>
  <si>
    <t>年代別平均既支払額</t>
    <rPh sb="0" eb="3">
      <t>ネンダイベツ</t>
    </rPh>
    <rPh sb="3" eb="5">
      <t>ヘイキン</t>
    </rPh>
    <rPh sb="5" eb="6">
      <t>スデ</t>
    </rPh>
    <rPh sb="6" eb="8">
      <t>シハライ</t>
    </rPh>
    <rPh sb="8" eb="9">
      <t>ガク</t>
    </rPh>
    <phoneticPr fontId="4"/>
  </si>
  <si>
    <t>7新型コロナウイルス感染症に関連する相談</t>
    <rPh sb="1" eb="3">
      <t>シンガタ</t>
    </rPh>
    <rPh sb="10" eb="13">
      <t>カンセンショウ</t>
    </rPh>
    <rPh sb="14" eb="16">
      <t>カンレン</t>
    </rPh>
    <rPh sb="18" eb="20">
      <t>ソウダン</t>
    </rPh>
    <phoneticPr fontId="3"/>
  </si>
  <si>
    <t>6インターネット通販やSNS等に関する相談</t>
    <rPh sb="8" eb="10">
      <t>ツウハン</t>
    </rPh>
    <rPh sb="14" eb="15">
      <t>トウ</t>
    </rPh>
    <rPh sb="16" eb="17">
      <t>カン</t>
    </rPh>
    <rPh sb="19" eb="21">
      <t>ソウダン</t>
    </rPh>
    <phoneticPr fontId="3"/>
  </si>
  <si>
    <t>インターネット通販に関する相談件数の推移</t>
    <rPh sb="7" eb="9">
      <t>ツウハン</t>
    </rPh>
    <rPh sb="10" eb="11">
      <t>カン</t>
    </rPh>
    <rPh sb="13" eb="15">
      <t>ソウダン</t>
    </rPh>
    <rPh sb="15" eb="17">
      <t>ケンスウ</t>
    </rPh>
    <rPh sb="18" eb="20">
      <t>スイイ</t>
    </rPh>
    <phoneticPr fontId="4"/>
  </si>
  <si>
    <t>SNS関連の相談件数の推移</t>
    <rPh sb="3" eb="5">
      <t>カンレン</t>
    </rPh>
    <rPh sb="6" eb="8">
      <t>ソウダン</t>
    </rPh>
    <rPh sb="8" eb="10">
      <t>ケンスウ</t>
    </rPh>
    <rPh sb="11" eb="13">
      <t>スイイ</t>
    </rPh>
    <phoneticPr fontId="3"/>
  </si>
  <si>
    <t>「定期購入」に関する相談件数の推移</t>
    <rPh sb="1" eb="3">
      <t>テイキ</t>
    </rPh>
    <rPh sb="3" eb="5">
      <t>コウニュウ</t>
    </rPh>
    <rPh sb="7" eb="8">
      <t>カン</t>
    </rPh>
    <rPh sb="10" eb="12">
      <t>ソウダン</t>
    </rPh>
    <rPh sb="12" eb="14">
      <t>ケンスウ</t>
    </rPh>
    <rPh sb="15" eb="17">
      <t>スイイ</t>
    </rPh>
    <phoneticPr fontId="3"/>
  </si>
  <si>
    <t>5危害・危険の相談</t>
    <rPh sb="1" eb="3">
      <t>キガイ</t>
    </rPh>
    <rPh sb="4" eb="6">
      <t>キケン</t>
    </rPh>
    <rPh sb="7" eb="9">
      <t>ソウダン</t>
    </rPh>
    <phoneticPr fontId="3"/>
  </si>
  <si>
    <t>（52.7%）</t>
    <phoneticPr fontId="4"/>
  </si>
  <si>
    <t>３商品・役務の上位品目</t>
    <rPh sb="1" eb="3">
      <t>ショウヒン</t>
    </rPh>
    <rPh sb="4" eb="6">
      <t>エキム</t>
    </rPh>
    <rPh sb="7" eb="9">
      <t>ジョウイ</t>
    </rPh>
    <rPh sb="9" eb="11">
      <t>ヒンモク</t>
    </rPh>
    <phoneticPr fontId="3"/>
  </si>
  <si>
    <t>商品・役務</t>
    <rPh sb="0" eb="2">
      <t>ショウヒン</t>
    </rPh>
    <rPh sb="3" eb="5">
      <t>エキム</t>
    </rPh>
    <phoneticPr fontId="4"/>
  </si>
  <si>
    <t>商品・役務の上位品目</t>
    <rPh sb="0" eb="2">
      <t>ショウヒン</t>
    </rPh>
    <rPh sb="3" eb="5">
      <t>エキム</t>
    </rPh>
    <rPh sb="6" eb="8">
      <t>ジョウイ</t>
    </rPh>
    <rPh sb="8" eb="10">
      <t>ヒンモク</t>
    </rPh>
    <phoneticPr fontId="3"/>
  </si>
  <si>
    <t>契約当事者年代別・商品等順位</t>
    <phoneticPr fontId="3"/>
  </si>
  <si>
    <t>商品一般</t>
    <phoneticPr fontId="3"/>
  </si>
  <si>
    <t>2契約当事者の年代性別</t>
    <rPh sb="1" eb="3">
      <t>ケイヤク</t>
    </rPh>
    <rPh sb="3" eb="6">
      <t>トウジシャ</t>
    </rPh>
    <rPh sb="7" eb="9">
      <t>ネンダイ</t>
    </rPh>
    <rPh sb="9" eb="11">
      <t>セイベツ</t>
    </rPh>
    <phoneticPr fontId="3"/>
  </si>
  <si>
    <t>1相談統計</t>
    <rPh sb="1" eb="3">
      <t>ソウダン</t>
    </rPh>
    <rPh sb="3" eb="5">
      <t>トウケイ</t>
    </rPh>
    <phoneticPr fontId="3"/>
  </si>
  <si>
    <t>相談件数の推移</t>
    <rPh sb="0" eb="2">
      <t>ソウダン</t>
    </rPh>
    <rPh sb="2" eb="4">
      <t>ケンスウ</t>
    </rPh>
    <rPh sb="5" eb="7">
      <t>スイイ</t>
    </rPh>
    <phoneticPr fontId="3"/>
  </si>
  <si>
    <t>相談の内訳</t>
    <phoneticPr fontId="4"/>
  </si>
  <si>
    <t>苦情</t>
    <rPh sb="0" eb="2">
      <t>クジョウ</t>
    </rPh>
    <phoneticPr fontId="4"/>
  </si>
  <si>
    <t>問合せ</t>
    <rPh sb="0" eb="2">
      <t>トイアワ</t>
    </rPh>
    <phoneticPr fontId="4"/>
  </si>
  <si>
    <t>（件）</t>
    <rPh sb="1" eb="2">
      <t>ケン</t>
    </rPh>
    <phoneticPr fontId="3"/>
  </si>
  <si>
    <t>人口</t>
    <rPh sb="0" eb="2">
      <t>ジンコウ</t>
    </rPh>
    <phoneticPr fontId="4"/>
  </si>
  <si>
    <t>居住地別相談件数</t>
    <rPh sb="0" eb="3">
      <t>キョジュウチ</t>
    </rPh>
    <rPh sb="3" eb="4">
      <t>ベツ</t>
    </rPh>
    <rPh sb="4" eb="6">
      <t>ソウダン</t>
    </rPh>
    <rPh sb="6" eb="8">
      <t>ケンスウ</t>
    </rPh>
    <phoneticPr fontId="3"/>
  </si>
  <si>
    <t>来訪</t>
    <rPh sb="0" eb="2">
      <t>ライホウ</t>
    </rPh>
    <phoneticPr fontId="4"/>
  </si>
  <si>
    <t>電話</t>
    <rPh sb="0" eb="2">
      <t>デンワ</t>
    </rPh>
    <phoneticPr fontId="4"/>
  </si>
  <si>
    <t>文書</t>
    <rPh sb="0" eb="2">
      <t>ブンショ</t>
    </rPh>
    <phoneticPr fontId="4"/>
  </si>
  <si>
    <t>相談方法</t>
    <rPh sb="0" eb="2">
      <t>ソウダン</t>
    </rPh>
    <rPh sb="2" eb="4">
      <t>ホウホウ</t>
    </rPh>
    <phoneticPr fontId="3"/>
  </si>
  <si>
    <t>相談者と契約者の同異</t>
    <rPh sb="0" eb="3">
      <t>ソウダンシャ</t>
    </rPh>
    <rPh sb="4" eb="7">
      <t>ケイヤクシャ</t>
    </rPh>
    <rPh sb="8" eb="10">
      <t>ドウイ</t>
    </rPh>
    <phoneticPr fontId="3"/>
  </si>
  <si>
    <t>月別相談件数</t>
    <rPh sb="0" eb="1">
      <t>ツキ</t>
    </rPh>
    <rPh sb="1" eb="2">
      <t>ベツ</t>
    </rPh>
    <rPh sb="2" eb="4">
      <t>ソウダン</t>
    </rPh>
    <rPh sb="4" eb="6">
      <t>ケンスウ</t>
    </rPh>
    <phoneticPr fontId="3"/>
  </si>
  <si>
    <t>区分</t>
    <rPh sb="0" eb="2">
      <t>クブン</t>
    </rPh>
    <phoneticPr fontId="3"/>
  </si>
  <si>
    <t>他の健康食品（同3位）</t>
    <rPh sb="7" eb="8">
      <t>ドウ</t>
    </rPh>
    <rPh sb="9" eb="10">
      <t>イ</t>
    </rPh>
    <phoneticPr fontId="3"/>
  </si>
  <si>
    <t>（件）</t>
    <rPh sb="1" eb="2">
      <t>ケン</t>
    </rPh>
    <phoneticPr fontId="4"/>
  </si>
  <si>
    <t>（円）</t>
    <rPh sb="1" eb="2">
      <t>エン</t>
    </rPh>
    <phoneticPr fontId="3"/>
  </si>
  <si>
    <t>認知症高齢者の相談者と契約者の同異　　　　　　（件）</t>
    <rPh sb="0" eb="3">
      <t>ニンチショウ</t>
    </rPh>
    <rPh sb="3" eb="6">
      <t>コウレイシャ</t>
    </rPh>
    <rPh sb="24" eb="25">
      <t>ケン</t>
    </rPh>
    <phoneticPr fontId="5"/>
  </si>
  <si>
    <t>49日</t>
    <rPh sb="2" eb="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</si>
</sst>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%"/>
    <numFmt numFmtId="178" formatCode="#,##0_ ;[Red]\-#,##0\ "/>
    <numFmt numFmtId="179" formatCode="#,##0&quot;件&quot;"/>
    <numFmt numFmtId="180" formatCode="#,##0_);[Red]\(#,##0\)"/>
    <numFmt numFmtId="181" formatCode="#,##0&quot;円&quot;"/>
    <numFmt numFmtId="182" formatCode="0.0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6" fillId="0" borderId="0" xfId="0" applyFont="1"/>
    <xf numFmtId="0" fontId="6" fillId="3" borderId="0" xfId="0" applyFont="1" applyFill="1" applyBorder="1" applyAlignment="1">
      <alignment horizontal="center" vertical="center"/>
    </xf>
    <xf numFmtId="182" fontId="6" fillId="3" borderId="0" xfId="0" applyNumberFormat="1" applyFont="1" applyFill="1" applyBorder="1" applyAlignment="1">
      <alignment horizontal="center" vertical="center"/>
    </xf>
    <xf numFmtId="38" fontId="6" fillId="2" borderId="1" xfId="1" applyFont="1" applyFill="1" applyBorder="1" applyAlignment="1"/>
    <xf numFmtId="0" fontId="6" fillId="0" borderId="11" xfId="0" applyNumberFormat="1" applyFont="1" applyBorder="1"/>
    <xf numFmtId="0" fontId="6" fillId="0" borderId="11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6" fillId="2" borderId="0" xfId="1" applyFont="1" applyFill="1" applyBorder="1" applyAlignment="1"/>
    <xf numFmtId="0" fontId="0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0" fontId="0" fillId="0" borderId="1" xfId="0" applyFont="1" applyBorder="1"/>
    <xf numFmtId="0" fontId="0" fillId="0" borderId="1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2" borderId="0" xfId="0" applyFont="1" applyFill="1"/>
    <xf numFmtId="38" fontId="6" fillId="2" borderId="1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77" fontId="7" fillId="2" borderId="1" xfId="2" applyNumberFormat="1" applyFont="1" applyFill="1" applyBorder="1" applyAlignment="1">
      <alignment horizontal="right" vertical="center"/>
    </xf>
    <xf numFmtId="177" fontId="6" fillId="2" borderId="1" xfId="2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177" fontId="6" fillId="2" borderId="0" xfId="2" applyNumberFormat="1" applyFont="1" applyFill="1" applyBorder="1" applyAlignment="1">
      <alignment horizontal="right" vertical="center"/>
    </xf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0" xfId="3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8" fontId="6" fillId="2" borderId="1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2" xfId="1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vertical="center"/>
    </xf>
    <xf numFmtId="177" fontId="7" fillId="2" borderId="1" xfId="2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77" fontId="6" fillId="2" borderId="1" xfId="2" applyNumberFormat="1" applyFont="1" applyFill="1" applyBorder="1">
      <alignment vertical="center"/>
    </xf>
    <xf numFmtId="181" fontId="6" fillId="2" borderId="1" xfId="1" applyNumberFormat="1" applyFont="1" applyFill="1" applyBorder="1">
      <alignment vertical="center"/>
    </xf>
    <xf numFmtId="0" fontId="6" fillId="2" borderId="0" xfId="3" applyFont="1" applyFill="1" applyBorder="1" applyAlignment="1">
      <alignment horizontal="center"/>
    </xf>
    <xf numFmtId="179" fontId="6" fillId="2" borderId="0" xfId="4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38" fontId="6" fillId="2" borderId="0" xfId="1" applyFont="1" applyFill="1" applyBorder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77" fontId="7" fillId="2" borderId="0" xfId="2" applyNumberFormat="1" applyFont="1" applyFill="1" applyBorder="1" applyAlignment="1">
      <alignment vertical="center"/>
    </xf>
    <xf numFmtId="177" fontId="6" fillId="2" borderId="0" xfId="2" applyNumberFormat="1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7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vertical="center"/>
    </xf>
    <xf numFmtId="179" fontId="6" fillId="2" borderId="1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38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181" fontId="6" fillId="2" borderId="1" xfId="1" applyNumberFormat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181" fontId="6" fillId="2" borderId="1" xfId="0" applyNumberFormat="1" applyFont="1" applyFill="1" applyBorder="1" applyAlignment="1">
      <alignment vertical="center"/>
    </xf>
    <xf numFmtId="0" fontId="6" fillId="2" borderId="7" xfId="0" applyFont="1" applyFill="1" applyBorder="1"/>
    <xf numFmtId="181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/>
    <xf numFmtId="0" fontId="0" fillId="2" borderId="1" xfId="0" applyFont="1" applyFill="1" applyBorder="1" applyAlignment="1">
      <alignment horizontal="center"/>
    </xf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/>
    <xf numFmtId="38" fontId="7" fillId="0" borderId="1" xfId="1" applyFont="1" applyBorder="1" applyAlignment="1">
      <alignment vertical="center"/>
    </xf>
    <xf numFmtId="177" fontId="7" fillId="0" borderId="1" xfId="2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/>
    </xf>
    <xf numFmtId="38" fontId="6" fillId="0" borderId="1" xfId="1" applyFont="1" applyFill="1" applyBorder="1" applyAlignment="1"/>
    <xf numFmtId="176" fontId="7" fillId="0" borderId="1" xfId="0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/>
    <xf numFmtId="10" fontId="6" fillId="0" borderId="1" xfId="2" applyNumberFormat="1" applyFont="1" applyFill="1" applyBorder="1" applyAlignment="1"/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78" fontId="7" fillId="0" borderId="1" xfId="1" applyNumberFormat="1" applyFont="1" applyFill="1" applyBorder="1" applyAlignment="1"/>
    <xf numFmtId="176" fontId="7" fillId="0" borderId="1" xfId="0" applyNumberFormat="1" applyFont="1" applyFill="1" applyBorder="1"/>
    <xf numFmtId="0" fontId="7" fillId="0" borderId="1" xfId="0" applyFont="1" applyFill="1" applyBorder="1" applyAlignment="1">
      <alignment horizontal="right"/>
    </xf>
    <xf numFmtId="177" fontId="7" fillId="0" borderId="1" xfId="0" applyNumberFormat="1" applyFont="1" applyFill="1" applyBorder="1"/>
    <xf numFmtId="0" fontId="6" fillId="0" borderId="0" xfId="0" applyFont="1" applyFill="1" applyAlignment="1">
      <alignment horizontal="right"/>
    </xf>
    <xf numFmtId="176" fontId="6" fillId="0" borderId="1" xfId="4" applyNumberFormat="1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/>
    </xf>
    <xf numFmtId="176" fontId="7" fillId="2" borderId="1" xfId="1" applyNumberFormat="1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176" fontId="6" fillId="2" borderId="0" xfId="0" applyNumberFormat="1" applyFont="1" applyFill="1"/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/>
    </xf>
    <xf numFmtId="182" fontId="6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right"/>
    </xf>
    <xf numFmtId="176" fontId="6" fillId="2" borderId="1" xfId="4" applyNumberFormat="1" applyFont="1" applyFill="1" applyBorder="1" applyAlignment="1">
      <alignment vertical="center"/>
    </xf>
    <xf numFmtId="38" fontId="6" fillId="0" borderId="0" xfId="0" applyNumberFormat="1" applyFont="1"/>
    <xf numFmtId="3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C51" sqref="C51"/>
    </sheetView>
  </sheetViews>
  <sheetFormatPr defaultRowHeight="18.75" x14ac:dyDescent="0.4"/>
  <cols>
    <col min="1" max="1" width="29.5" style="83" customWidth="1"/>
    <col min="2" max="11" width="10.75" style="83" customWidth="1"/>
    <col min="12" max="16384" width="9" style="83"/>
  </cols>
  <sheetData>
    <row r="1" spans="1:11" x14ac:dyDescent="0.4">
      <c r="A1" s="83" t="s">
        <v>277</v>
      </c>
    </row>
    <row r="3" spans="1:11" x14ac:dyDescent="0.4">
      <c r="A3" s="83" t="s">
        <v>278</v>
      </c>
      <c r="K3" s="122" t="s">
        <v>282</v>
      </c>
    </row>
    <row r="4" spans="1:11" x14ac:dyDescent="0.4">
      <c r="A4" s="91" t="s">
        <v>291</v>
      </c>
      <c r="B4" s="91" t="s">
        <v>0</v>
      </c>
      <c r="C4" s="91" t="s">
        <v>1</v>
      </c>
      <c r="D4" s="91" t="s">
        <v>2</v>
      </c>
      <c r="E4" s="91" t="s">
        <v>3</v>
      </c>
      <c r="F4" s="91" t="s">
        <v>4</v>
      </c>
      <c r="G4" s="91" t="s">
        <v>5</v>
      </c>
      <c r="H4" s="91" t="s">
        <v>6</v>
      </c>
      <c r="I4" s="91" t="s">
        <v>7</v>
      </c>
      <c r="J4" s="91" t="s">
        <v>8</v>
      </c>
      <c r="K4" s="91" t="s">
        <v>10</v>
      </c>
    </row>
    <row r="5" spans="1:11" x14ac:dyDescent="0.4">
      <c r="A5" s="91" t="s">
        <v>35</v>
      </c>
      <c r="B5" s="109">
        <v>8407</v>
      </c>
      <c r="C5" s="109">
        <v>8766</v>
      </c>
      <c r="D5" s="109">
        <v>8849</v>
      </c>
      <c r="E5" s="109">
        <v>9138</v>
      </c>
      <c r="F5" s="109">
        <v>8928</v>
      </c>
      <c r="G5" s="109">
        <v>10489</v>
      </c>
      <c r="H5" s="109">
        <v>10001</v>
      </c>
      <c r="I5" s="109">
        <v>10319</v>
      </c>
      <c r="J5" s="109">
        <v>10017</v>
      </c>
      <c r="K5" s="109">
        <v>10828</v>
      </c>
    </row>
    <row r="6" spans="1:11" x14ac:dyDescent="0.4">
      <c r="A6" s="92" t="s">
        <v>36</v>
      </c>
      <c r="B6" s="109">
        <v>1282</v>
      </c>
      <c r="C6" s="109">
        <v>1545</v>
      </c>
      <c r="D6" s="109">
        <v>1812</v>
      </c>
      <c r="E6" s="109">
        <v>1492</v>
      </c>
      <c r="F6" s="109">
        <v>1588</v>
      </c>
      <c r="G6" s="109">
        <v>2678</v>
      </c>
      <c r="H6" s="109">
        <v>1489</v>
      </c>
      <c r="I6" s="109">
        <v>553</v>
      </c>
      <c r="J6" s="109">
        <v>508</v>
      </c>
      <c r="K6" s="109">
        <v>433</v>
      </c>
    </row>
    <row r="8" spans="1:11" x14ac:dyDescent="0.4">
      <c r="A8" s="83" t="s">
        <v>279</v>
      </c>
      <c r="F8" s="122" t="s">
        <v>282</v>
      </c>
    </row>
    <row r="9" spans="1:11" x14ac:dyDescent="0.4">
      <c r="A9" s="91" t="s">
        <v>291</v>
      </c>
      <c r="B9" s="91" t="s">
        <v>11</v>
      </c>
      <c r="C9" s="91" t="s">
        <v>12</v>
      </c>
      <c r="D9" s="91" t="s">
        <v>13</v>
      </c>
      <c r="E9" s="91" t="s">
        <v>14</v>
      </c>
      <c r="F9" s="91" t="s">
        <v>15</v>
      </c>
    </row>
    <row r="10" spans="1:11" x14ac:dyDescent="0.4">
      <c r="A10" s="91" t="s">
        <v>280</v>
      </c>
      <c r="B10" s="110">
        <v>9893</v>
      </c>
      <c r="C10" s="110">
        <v>9246</v>
      </c>
      <c r="D10" s="110">
        <v>9600</v>
      </c>
      <c r="E10" s="110">
        <v>9336</v>
      </c>
      <c r="F10" s="110">
        <v>10137</v>
      </c>
    </row>
    <row r="11" spans="1:11" x14ac:dyDescent="0.4">
      <c r="A11" s="91" t="s">
        <v>281</v>
      </c>
      <c r="B11" s="110">
        <v>596</v>
      </c>
      <c r="C11" s="110">
        <v>755</v>
      </c>
      <c r="D11" s="110">
        <v>719</v>
      </c>
      <c r="E11" s="110">
        <v>681</v>
      </c>
      <c r="F11" s="110">
        <v>691</v>
      </c>
    </row>
    <row r="12" spans="1:11" x14ac:dyDescent="0.4">
      <c r="A12" s="91" t="s">
        <v>16</v>
      </c>
      <c r="B12" s="110">
        <v>10489</v>
      </c>
      <c r="C12" s="110">
        <v>10001</v>
      </c>
      <c r="D12" s="110">
        <v>10319</v>
      </c>
      <c r="E12" s="110">
        <v>10017</v>
      </c>
      <c r="F12" s="110">
        <f>SUM(F10:F11)</f>
        <v>10828</v>
      </c>
    </row>
    <row r="13" spans="1:11" x14ac:dyDescent="0.4">
      <c r="A13" s="91" t="s">
        <v>17</v>
      </c>
      <c r="B13" s="111">
        <f>B12/8928</f>
        <v>1.1748431899641576</v>
      </c>
      <c r="C13" s="111">
        <f>C12/B12</f>
        <v>0.95347506912003055</v>
      </c>
      <c r="D13" s="111">
        <f>D12/C12</f>
        <v>1.0317968203179682</v>
      </c>
      <c r="E13" s="111">
        <f>E12/D12</f>
        <v>0.97073359821688143</v>
      </c>
      <c r="F13" s="111">
        <f>F12/E12</f>
        <v>1.0809623639812318</v>
      </c>
    </row>
    <row r="14" spans="1:11" x14ac:dyDescent="0.4">
      <c r="A14" s="91" t="s">
        <v>283</v>
      </c>
      <c r="B14" s="110">
        <v>1516483</v>
      </c>
      <c r="C14" s="110">
        <v>1530457</v>
      </c>
      <c r="D14" s="110">
        <v>1539081</v>
      </c>
      <c r="E14" s="110">
        <v>1540340</v>
      </c>
      <c r="F14" s="88">
        <v>1540890</v>
      </c>
    </row>
    <row r="15" spans="1:11" x14ac:dyDescent="0.4">
      <c r="A15" s="92" t="s">
        <v>18</v>
      </c>
      <c r="B15" s="112">
        <f>B12/B14</f>
        <v>6.9166617759645176E-3</v>
      </c>
      <c r="C15" s="112">
        <f>C12/C14</f>
        <v>6.5346494543786597E-3</v>
      </c>
      <c r="D15" s="112">
        <f>D12/D14</f>
        <v>6.7046503725275014E-3</v>
      </c>
      <c r="E15" s="112">
        <f>E12/E14</f>
        <v>6.5031097030525727E-3</v>
      </c>
      <c r="F15" s="112">
        <f>F12/F14</f>
        <v>7.0271077104790093E-3</v>
      </c>
    </row>
    <row r="17" spans="1:11" x14ac:dyDescent="0.4">
      <c r="A17" s="83" t="s">
        <v>284</v>
      </c>
      <c r="K17" s="122" t="s">
        <v>282</v>
      </c>
    </row>
    <row r="18" spans="1:11" x14ac:dyDescent="0.4">
      <c r="A18" s="117" t="s">
        <v>291</v>
      </c>
      <c r="B18" s="91" t="s">
        <v>19</v>
      </c>
      <c r="C18" s="91" t="s">
        <v>20</v>
      </c>
      <c r="D18" s="91" t="s">
        <v>21</v>
      </c>
      <c r="E18" s="91" t="s">
        <v>22</v>
      </c>
      <c r="F18" s="91" t="s">
        <v>23</v>
      </c>
      <c r="G18" s="91" t="s">
        <v>24</v>
      </c>
      <c r="H18" s="91" t="s">
        <v>25</v>
      </c>
      <c r="I18" s="91" t="s">
        <v>26</v>
      </c>
      <c r="J18" s="91" t="s">
        <v>27</v>
      </c>
      <c r="K18" s="91" t="s">
        <v>28</v>
      </c>
    </row>
    <row r="19" spans="1:11" x14ac:dyDescent="0.4">
      <c r="A19" s="117" t="s">
        <v>29</v>
      </c>
      <c r="B19" s="118">
        <v>1707</v>
      </c>
      <c r="C19" s="118">
        <v>1248</v>
      </c>
      <c r="D19" s="118">
        <v>1690</v>
      </c>
      <c r="E19" s="118">
        <v>1475</v>
      </c>
      <c r="F19" s="118">
        <v>1588</v>
      </c>
      <c r="G19" s="118">
        <v>1494</v>
      </c>
      <c r="H19" s="118">
        <v>1258</v>
      </c>
      <c r="I19" s="118">
        <f>K19-B19-C19-D19-E19-F19-G19-H19-J19</f>
        <v>292</v>
      </c>
      <c r="J19" s="118">
        <v>76</v>
      </c>
      <c r="K19" s="118">
        <v>10828</v>
      </c>
    </row>
    <row r="21" spans="1:11" x14ac:dyDescent="0.4">
      <c r="A21" s="83" t="s">
        <v>288</v>
      </c>
      <c r="B21" s="122" t="s">
        <v>282</v>
      </c>
    </row>
    <row r="22" spans="1:11" x14ac:dyDescent="0.4">
      <c r="A22" s="116" t="s">
        <v>285</v>
      </c>
      <c r="B22" s="119">
        <v>222</v>
      </c>
    </row>
    <row r="23" spans="1:11" x14ac:dyDescent="0.4">
      <c r="A23" s="120" t="s">
        <v>31</v>
      </c>
      <c r="B23" s="121">
        <f>B22/$B$28</f>
        <v>2.050240118212043E-2</v>
      </c>
    </row>
    <row r="24" spans="1:11" x14ac:dyDescent="0.4">
      <c r="A24" s="116" t="s">
        <v>286</v>
      </c>
      <c r="B24" s="119">
        <v>10477</v>
      </c>
    </row>
    <row r="25" spans="1:11" x14ac:dyDescent="0.4">
      <c r="A25" s="120" t="s">
        <v>31</v>
      </c>
      <c r="B25" s="121">
        <f>B24/$B$28</f>
        <v>0.96758404137421505</v>
      </c>
    </row>
    <row r="26" spans="1:11" x14ac:dyDescent="0.4">
      <c r="A26" s="116" t="s">
        <v>287</v>
      </c>
      <c r="B26" s="119">
        <v>129</v>
      </c>
    </row>
    <row r="27" spans="1:11" x14ac:dyDescent="0.4">
      <c r="A27" s="120" t="s">
        <v>31</v>
      </c>
      <c r="B27" s="121">
        <f>B26/$B$28</f>
        <v>1.1913557443664574E-2</v>
      </c>
    </row>
    <row r="28" spans="1:11" x14ac:dyDescent="0.4">
      <c r="A28" s="116" t="s">
        <v>16</v>
      </c>
      <c r="B28" s="119">
        <f>SUM(B22,B24,B26)</f>
        <v>10828</v>
      </c>
    </row>
    <row r="29" spans="1:11" x14ac:dyDescent="0.4">
      <c r="A29" s="120" t="s">
        <v>31</v>
      </c>
      <c r="B29" s="121">
        <f>B28/$B$28</f>
        <v>1</v>
      </c>
    </row>
    <row r="31" spans="1:11" x14ac:dyDescent="0.4">
      <c r="A31" s="83" t="s">
        <v>289</v>
      </c>
      <c r="B31" s="122" t="s">
        <v>282</v>
      </c>
    </row>
    <row r="32" spans="1:11" ht="37.5" x14ac:dyDescent="0.4">
      <c r="A32" s="113" t="s">
        <v>33</v>
      </c>
      <c r="B32" s="123">
        <v>9080</v>
      </c>
    </row>
    <row r="33" spans="1:3" ht="37.5" x14ac:dyDescent="0.4">
      <c r="A33" s="113" t="s">
        <v>34</v>
      </c>
      <c r="B33" s="123">
        <v>1748</v>
      </c>
    </row>
    <row r="34" spans="1:3" x14ac:dyDescent="0.4">
      <c r="A34" s="114" t="s">
        <v>16</v>
      </c>
      <c r="B34" s="123">
        <f>SUM(B32:B33)</f>
        <v>10828</v>
      </c>
    </row>
    <row r="36" spans="1:3" x14ac:dyDescent="0.4">
      <c r="A36" s="83" t="s">
        <v>290</v>
      </c>
      <c r="C36" s="122" t="s">
        <v>282</v>
      </c>
    </row>
    <row r="37" spans="1:3" x14ac:dyDescent="0.4">
      <c r="A37" s="91" t="s">
        <v>30</v>
      </c>
      <c r="B37" s="91" t="s">
        <v>37</v>
      </c>
      <c r="C37" s="91" t="s">
        <v>39</v>
      </c>
    </row>
    <row r="38" spans="1:3" x14ac:dyDescent="0.4">
      <c r="A38" s="87" t="s">
        <v>41</v>
      </c>
      <c r="B38" s="115">
        <v>842</v>
      </c>
      <c r="C38" s="115">
        <v>879</v>
      </c>
    </row>
    <row r="39" spans="1:3" x14ac:dyDescent="0.4">
      <c r="A39" s="87" t="s">
        <v>42</v>
      </c>
      <c r="B39" s="115">
        <v>844</v>
      </c>
      <c r="C39" s="115">
        <v>821</v>
      </c>
    </row>
    <row r="40" spans="1:3" x14ac:dyDescent="0.4">
      <c r="A40" s="87" t="s">
        <v>43</v>
      </c>
      <c r="B40" s="115">
        <v>904</v>
      </c>
      <c r="C40" s="115">
        <v>871</v>
      </c>
    </row>
    <row r="41" spans="1:3" x14ac:dyDescent="0.4">
      <c r="A41" s="87" t="s">
        <v>44</v>
      </c>
      <c r="B41" s="115">
        <v>864</v>
      </c>
      <c r="C41" s="115">
        <v>840</v>
      </c>
    </row>
    <row r="42" spans="1:3" x14ac:dyDescent="0.4">
      <c r="A42" s="87" t="s">
        <v>45</v>
      </c>
      <c r="B42" s="115">
        <v>984</v>
      </c>
      <c r="C42" s="115">
        <v>758</v>
      </c>
    </row>
    <row r="43" spans="1:3" x14ac:dyDescent="0.4">
      <c r="A43" s="87" t="s">
        <v>46</v>
      </c>
      <c r="B43" s="115">
        <v>925</v>
      </c>
      <c r="C43" s="115">
        <v>847</v>
      </c>
    </row>
    <row r="44" spans="1:3" x14ac:dyDescent="0.4">
      <c r="A44" s="87" t="s">
        <v>47</v>
      </c>
      <c r="B44" s="115">
        <v>951</v>
      </c>
      <c r="C44" s="115">
        <v>956</v>
      </c>
    </row>
    <row r="45" spans="1:3" x14ac:dyDescent="0.4">
      <c r="A45" s="87" t="s">
        <v>48</v>
      </c>
      <c r="B45" s="115">
        <v>896</v>
      </c>
      <c r="C45" s="115">
        <v>825</v>
      </c>
    </row>
    <row r="46" spans="1:3" x14ac:dyDescent="0.4">
      <c r="A46" s="87" t="s">
        <v>49</v>
      </c>
      <c r="B46" s="115">
        <v>806</v>
      </c>
      <c r="C46" s="115">
        <v>831</v>
      </c>
    </row>
    <row r="47" spans="1:3" x14ac:dyDescent="0.4">
      <c r="A47" s="87" t="s">
        <v>50</v>
      </c>
      <c r="B47" s="115">
        <v>892</v>
      </c>
      <c r="C47" s="115">
        <v>823</v>
      </c>
    </row>
    <row r="48" spans="1:3" x14ac:dyDescent="0.4">
      <c r="A48" s="87" t="s">
        <v>51</v>
      </c>
      <c r="B48" s="115">
        <v>904</v>
      </c>
      <c r="C48" s="115">
        <v>737</v>
      </c>
    </row>
    <row r="49" spans="1:3" x14ac:dyDescent="0.4">
      <c r="A49" s="87" t="s">
        <v>52</v>
      </c>
      <c r="B49" s="115">
        <v>1016</v>
      </c>
      <c r="C49" s="115">
        <v>829</v>
      </c>
    </row>
    <row r="50" spans="1:3" x14ac:dyDescent="0.4">
      <c r="A50" s="87" t="s">
        <v>53</v>
      </c>
      <c r="B50" s="115">
        <f>SUM(B38:B49)</f>
        <v>10828</v>
      </c>
      <c r="C50" s="115">
        <v>10017</v>
      </c>
    </row>
  </sheetData>
  <phoneticPr fontId="3"/>
  <dataValidations count="1">
    <dataValidation imeMode="off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O9" sqref="O9"/>
    </sheetView>
  </sheetViews>
  <sheetFormatPr defaultRowHeight="18.75" x14ac:dyDescent="0.4"/>
  <cols>
    <col min="1" max="1" width="14" style="1" customWidth="1"/>
    <col min="2" max="16384" width="9" style="1"/>
  </cols>
  <sheetData>
    <row r="1" spans="1:15" x14ac:dyDescent="0.4">
      <c r="A1" s="1" t="s">
        <v>276</v>
      </c>
    </row>
    <row r="2" spans="1:15" x14ac:dyDescent="0.4">
      <c r="O2" s="124" t="s">
        <v>282</v>
      </c>
    </row>
    <row r="3" spans="1:15" x14ac:dyDescent="0.4">
      <c r="A3" s="143" t="s">
        <v>30</v>
      </c>
      <c r="B3" s="143" t="s">
        <v>54</v>
      </c>
      <c r="C3" s="143"/>
      <c r="D3" s="143"/>
      <c r="E3" s="143"/>
      <c r="F3" s="143"/>
      <c r="G3" s="143"/>
      <c r="H3" s="143"/>
      <c r="I3" s="143" t="s">
        <v>39</v>
      </c>
      <c r="J3" s="143"/>
      <c r="K3" s="143"/>
      <c r="L3" s="143"/>
      <c r="M3" s="143"/>
      <c r="N3" s="143"/>
      <c r="O3" s="143"/>
    </row>
    <row r="4" spans="1:15" x14ac:dyDescent="0.4">
      <c r="A4" s="143"/>
      <c r="B4" s="9" t="s">
        <v>55</v>
      </c>
      <c r="C4" s="9" t="s">
        <v>31</v>
      </c>
      <c r="D4" s="9" t="s">
        <v>56</v>
      </c>
      <c r="E4" s="9" t="s">
        <v>38</v>
      </c>
      <c r="F4" s="9" t="s">
        <v>57</v>
      </c>
      <c r="G4" s="9" t="s">
        <v>16</v>
      </c>
      <c r="H4" s="9" t="s">
        <v>38</v>
      </c>
      <c r="I4" s="9" t="s">
        <v>55</v>
      </c>
      <c r="J4" s="9" t="s">
        <v>31</v>
      </c>
      <c r="K4" s="9" t="s">
        <v>56</v>
      </c>
      <c r="L4" s="9" t="s">
        <v>40</v>
      </c>
      <c r="M4" s="9" t="s">
        <v>57</v>
      </c>
      <c r="N4" s="9" t="s">
        <v>16</v>
      </c>
      <c r="O4" s="9" t="s">
        <v>40</v>
      </c>
    </row>
    <row r="5" spans="1:15" x14ac:dyDescent="0.4">
      <c r="A5" s="101" t="s">
        <v>58</v>
      </c>
      <c r="B5" s="89">
        <v>140</v>
      </c>
      <c r="C5" s="90">
        <f>B5/$G$13</f>
        <v>1.2929442186922793E-2</v>
      </c>
      <c r="D5" s="89">
        <v>148</v>
      </c>
      <c r="E5" s="90">
        <f>D5/$G$13</f>
        <v>1.3668267454746953E-2</v>
      </c>
      <c r="F5" s="101">
        <v>2</v>
      </c>
      <c r="G5" s="89">
        <f t="shared" ref="G5:G12" si="0">SUM(B5,D5,F5)</f>
        <v>290</v>
      </c>
      <c r="H5" s="90">
        <f t="shared" ref="H5:H12" si="1">G5/$G$13</f>
        <v>2.6782415958625783E-2</v>
      </c>
      <c r="I5" s="89">
        <v>131</v>
      </c>
      <c r="J5" s="90">
        <f>I5/$N$13</f>
        <v>1.3077767794748927E-2</v>
      </c>
      <c r="K5" s="89">
        <v>108</v>
      </c>
      <c r="L5" s="90">
        <f>K5/$N$13</f>
        <v>1.078167115902965E-2</v>
      </c>
      <c r="M5" s="101">
        <v>1</v>
      </c>
      <c r="N5" s="89">
        <f t="shared" ref="N5:N12" si="2">SUM(I5,K5,M5)</f>
        <v>240</v>
      </c>
      <c r="O5" s="90">
        <f>N5/$N$13</f>
        <v>2.3959269242288112E-2</v>
      </c>
    </row>
    <row r="6" spans="1:15" x14ac:dyDescent="0.4">
      <c r="A6" s="101" t="s">
        <v>59</v>
      </c>
      <c r="B6" s="89">
        <v>590</v>
      </c>
      <c r="C6" s="90">
        <f t="shared" ref="C6:C13" si="3">B6/$G$13</f>
        <v>5.4488363502031768E-2</v>
      </c>
      <c r="D6" s="89">
        <v>959</v>
      </c>
      <c r="E6" s="90">
        <f t="shared" ref="E6:E13" si="4">D6/$G$13</f>
        <v>8.8566678980421129E-2</v>
      </c>
      <c r="F6" s="108">
        <v>0</v>
      </c>
      <c r="G6" s="89">
        <f t="shared" si="0"/>
        <v>1549</v>
      </c>
      <c r="H6" s="90">
        <f t="shared" si="1"/>
        <v>0.1430550424824529</v>
      </c>
      <c r="I6" s="89">
        <v>588</v>
      </c>
      <c r="J6" s="90">
        <f t="shared" ref="J6:J13" si="5">I6/$N$13</f>
        <v>5.8700209643605873E-2</v>
      </c>
      <c r="K6" s="89">
        <v>711</v>
      </c>
      <c r="L6" s="90">
        <f t="shared" ref="L6:L13" si="6">K6/$N$13</f>
        <v>7.0979335130278529E-2</v>
      </c>
      <c r="M6" s="108">
        <v>3</v>
      </c>
      <c r="N6" s="89">
        <f t="shared" si="2"/>
        <v>1302</v>
      </c>
      <c r="O6" s="90">
        <f t="shared" ref="O6:O13" si="7">N6/$N$13</f>
        <v>0.12997903563941299</v>
      </c>
    </row>
    <row r="7" spans="1:15" x14ac:dyDescent="0.4">
      <c r="A7" s="101" t="s">
        <v>60</v>
      </c>
      <c r="B7" s="89">
        <v>628</v>
      </c>
      <c r="C7" s="90">
        <f t="shared" si="3"/>
        <v>5.7997783524196531E-2</v>
      </c>
      <c r="D7" s="89">
        <v>692</v>
      </c>
      <c r="E7" s="90">
        <f t="shared" si="4"/>
        <v>6.3908385666789802E-2</v>
      </c>
      <c r="F7" s="108">
        <v>3</v>
      </c>
      <c r="G7" s="89">
        <f t="shared" si="0"/>
        <v>1323</v>
      </c>
      <c r="H7" s="90">
        <f t="shared" si="1"/>
        <v>0.1221832286664204</v>
      </c>
      <c r="I7" s="89">
        <v>582</v>
      </c>
      <c r="J7" s="90">
        <f t="shared" si="5"/>
        <v>5.8101227912548667E-2</v>
      </c>
      <c r="K7" s="89">
        <v>744</v>
      </c>
      <c r="L7" s="90">
        <f t="shared" si="6"/>
        <v>7.4273734651093146E-2</v>
      </c>
      <c r="M7" s="108">
        <v>1</v>
      </c>
      <c r="N7" s="89">
        <f t="shared" si="2"/>
        <v>1327</v>
      </c>
      <c r="O7" s="90">
        <f t="shared" si="7"/>
        <v>0.13247479285215133</v>
      </c>
    </row>
    <row r="8" spans="1:15" x14ac:dyDescent="0.4">
      <c r="A8" s="101" t="s">
        <v>61</v>
      </c>
      <c r="B8" s="89">
        <v>716</v>
      </c>
      <c r="C8" s="90">
        <f t="shared" si="3"/>
        <v>6.6124861470262281E-2</v>
      </c>
      <c r="D8" s="89">
        <v>867</v>
      </c>
      <c r="E8" s="90">
        <f t="shared" si="4"/>
        <v>8.007018840044329E-2</v>
      </c>
      <c r="F8" s="101">
        <v>1</v>
      </c>
      <c r="G8" s="89">
        <f t="shared" si="0"/>
        <v>1584</v>
      </c>
      <c r="H8" s="90">
        <f t="shared" si="1"/>
        <v>0.14628740302918361</v>
      </c>
      <c r="I8" s="89">
        <v>699</v>
      </c>
      <c r="J8" s="90">
        <f t="shared" si="5"/>
        <v>6.9781371668164116E-2</v>
      </c>
      <c r="K8" s="89">
        <v>869</v>
      </c>
      <c r="L8" s="90">
        <f t="shared" si="6"/>
        <v>8.675252071478487E-2</v>
      </c>
      <c r="M8" s="101">
        <v>1</v>
      </c>
      <c r="N8" s="89">
        <f t="shared" si="2"/>
        <v>1569</v>
      </c>
      <c r="O8" s="90">
        <f t="shared" si="7"/>
        <v>0.15663372267145853</v>
      </c>
    </row>
    <row r="9" spans="1:15" x14ac:dyDescent="0.4">
      <c r="A9" s="101" t="s">
        <v>62</v>
      </c>
      <c r="B9" s="89">
        <v>798</v>
      </c>
      <c r="C9" s="90">
        <f t="shared" si="3"/>
        <v>7.3697820465459918E-2</v>
      </c>
      <c r="D9" s="89">
        <v>1056</v>
      </c>
      <c r="E9" s="90">
        <f t="shared" si="4"/>
        <v>9.7524935352789069E-2</v>
      </c>
      <c r="F9" s="101">
        <v>0</v>
      </c>
      <c r="G9" s="89">
        <f t="shared" si="0"/>
        <v>1854</v>
      </c>
      <c r="H9" s="90">
        <f t="shared" si="1"/>
        <v>0.17122275581824897</v>
      </c>
      <c r="I9" s="89">
        <v>718</v>
      </c>
      <c r="J9" s="90">
        <f t="shared" si="5"/>
        <v>7.1678147149845259E-2</v>
      </c>
      <c r="K9" s="89">
        <v>904</v>
      </c>
      <c r="L9" s="90">
        <f t="shared" si="6"/>
        <v>9.0246580812618549E-2</v>
      </c>
      <c r="M9" s="101">
        <v>2</v>
      </c>
      <c r="N9" s="89">
        <f t="shared" si="2"/>
        <v>1624</v>
      </c>
      <c r="O9" s="90">
        <f t="shared" si="7"/>
        <v>0.16212438853948288</v>
      </c>
    </row>
    <row r="10" spans="1:15" x14ac:dyDescent="0.4">
      <c r="A10" s="101" t="s">
        <v>63</v>
      </c>
      <c r="B10" s="89">
        <v>656</v>
      </c>
      <c r="C10" s="90">
        <f t="shared" si="3"/>
        <v>6.0583671961581084E-2</v>
      </c>
      <c r="D10" s="89">
        <v>774</v>
      </c>
      <c r="E10" s="90">
        <f t="shared" si="4"/>
        <v>7.1481344661987439E-2</v>
      </c>
      <c r="F10" s="101">
        <v>4</v>
      </c>
      <c r="G10" s="89">
        <f t="shared" si="0"/>
        <v>1434</v>
      </c>
      <c r="H10" s="90">
        <f t="shared" si="1"/>
        <v>0.13243442925748061</v>
      </c>
      <c r="I10" s="89">
        <v>601</v>
      </c>
      <c r="J10" s="90">
        <f t="shared" si="5"/>
        <v>5.999800339422981E-2</v>
      </c>
      <c r="K10" s="89">
        <v>640</v>
      </c>
      <c r="L10" s="90">
        <f t="shared" si="6"/>
        <v>6.3891384646101626E-2</v>
      </c>
      <c r="M10" s="101">
        <v>0</v>
      </c>
      <c r="N10" s="89">
        <f t="shared" si="2"/>
        <v>1241</v>
      </c>
      <c r="O10" s="90">
        <f t="shared" si="7"/>
        <v>0.12388938804033144</v>
      </c>
    </row>
    <row r="11" spans="1:15" x14ac:dyDescent="0.4">
      <c r="A11" s="101" t="s">
        <v>64</v>
      </c>
      <c r="B11" s="89">
        <v>904</v>
      </c>
      <c r="C11" s="90">
        <f t="shared" si="3"/>
        <v>8.3487255264130034E-2</v>
      </c>
      <c r="D11" s="89">
        <v>1061</v>
      </c>
      <c r="E11" s="90">
        <f t="shared" si="4"/>
        <v>9.798670114517917E-2</v>
      </c>
      <c r="F11" s="101">
        <v>4</v>
      </c>
      <c r="G11" s="89">
        <f t="shared" si="0"/>
        <v>1969</v>
      </c>
      <c r="H11" s="90">
        <f t="shared" si="1"/>
        <v>0.18184336904322126</v>
      </c>
      <c r="I11" s="89">
        <v>903</v>
      </c>
      <c r="J11" s="90">
        <f t="shared" si="5"/>
        <v>9.0146750524109018E-2</v>
      </c>
      <c r="K11" s="89">
        <v>1049</v>
      </c>
      <c r="L11" s="90">
        <f t="shared" si="6"/>
        <v>0.10472197264650095</v>
      </c>
      <c r="M11" s="101">
        <v>0</v>
      </c>
      <c r="N11" s="89">
        <f t="shared" si="2"/>
        <v>1952</v>
      </c>
      <c r="O11" s="90">
        <f t="shared" si="7"/>
        <v>0.19486872317060996</v>
      </c>
    </row>
    <row r="12" spans="1:15" x14ac:dyDescent="0.4">
      <c r="A12" s="101" t="s">
        <v>65</v>
      </c>
      <c r="B12" s="89">
        <v>108</v>
      </c>
      <c r="C12" s="90">
        <f t="shared" si="3"/>
        <v>9.9741411156261551E-3</v>
      </c>
      <c r="D12" s="89">
        <v>71</v>
      </c>
      <c r="E12" s="90">
        <f t="shared" si="4"/>
        <v>6.5570742519394159E-3</v>
      </c>
      <c r="F12" s="101">
        <v>646</v>
      </c>
      <c r="G12" s="89">
        <f t="shared" si="0"/>
        <v>825</v>
      </c>
      <c r="H12" s="90">
        <f t="shared" si="1"/>
        <v>7.619135574436646E-2</v>
      </c>
      <c r="I12" s="89">
        <v>96</v>
      </c>
      <c r="J12" s="90">
        <f t="shared" si="5"/>
        <v>9.5837076969152446E-3</v>
      </c>
      <c r="K12" s="89">
        <v>66</v>
      </c>
      <c r="L12" s="90">
        <f t="shared" si="6"/>
        <v>6.5887990416292307E-3</v>
      </c>
      <c r="M12" s="101">
        <v>600</v>
      </c>
      <c r="N12" s="89">
        <f t="shared" si="2"/>
        <v>762</v>
      </c>
      <c r="O12" s="90">
        <f t="shared" si="7"/>
        <v>7.6070679844264744E-2</v>
      </c>
    </row>
    <row r="13" spans="1:15" x14ac:dyDescent="0.4">
      <c r="A13" s="9" t="s">
        <v>66</v>
      </c>
      <c r="B13" s="89">
        <f>SUM(B5:B12)</f>
        <v>4540</v>
      </c>
      <c r="C13" s="90">
        <f t="shared" si="3"/>
        <v>0.41928333949021057</v>
      </c>
      <c r="D13" s="108">
        <f>SUM(D5:D12)</f>
        <v>5628</v>
      </c>
      <c r="E13" s="90">
        <f t="shared" si="4"/>
        <v>0.51976357591429623</v>
      </c>
      <c r="F13" s="108">
        <f>SUM(F5:F12)</f>
        <v>660</v>
      </c>
      <c r="G13" s="89">
        <f>SUM(G5:G12)</f>
        <v>10828</v>
      </c>
      <c r="H13" s="90">
        <f>G13/$G$13</f>
        <v>1</v>
      </c>
      <c r="I13" s="89">
        <f>SUM(I5:I12)</f>
        <v>4318</v>
      </c>
      <c r="J13" s="90">
        <f t="shared" si="5"/>
        <v>0.43106718578416692</v>
      </c>
      <c r="K13" s="108">
        <f>SUM(K5:K12)</f>
        <v>5091</v>
      </c>
      <c r="L13" s="90">
        <f t="shared" si="6"/>
        <v>0.50823599880203651</v>
      </c>
      <c r="M13" s="108">
        <f>SUM(M5:M12)</f>
        <v>608</v>
      </c>
      <c r="N13" s="89">
        <f>SUM(N5:N12)</f>
        <v>10017</v>
      </c>
      <c r="O13" s="90">
        <f t="shared" si="7"/>
        <v>1</v>
      </c>
    </row>
  </sheetData>
  <mergeCells count="3">
    <mergeCell ref="A3:A4"/>
    <mergeCell ref="B3:H3"/>
    <mergeCell ref="I3:O3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37" sqref="G37"/>
    </sheetView>
  </sheetViews>
  <sheetFormatPr defaultRowHeight="18.75" x14ac:dyDescent="0.4"/>
  <cols>
    <col min="1" max="1" width="10.25" style="83" customWidth="1"/>
    <col min="2" max="2" width="23.5" style="83" bestFit="1" customWidth="1"/>
    <col min="3" max="6" width="23.5" style="83" customWidth="1"/>
    <col min="7" max="7" width="13.5" style="83" customWidth="1"/>
    <col min="8" max="16384" width="9" style="83"/>
  </cols>
  <sheetData>
    <row r="1" spans="1:5" x14ac:dyDescent="0.4">
      <c r="A1" s="83" t="s">
        <v>271</v>
      </c>
    </row>
    <row r="3" spans="1:5" x14ac:dyDescent="0.4">
      <c r="A3" s="83" t="s">
        <v>273</v>
      </c>
      <c r="E3" s="122" t="s">
        <v>282</v>
      </c>
    </row>
    <row r="4" spans="1:5" x14ac:dyDescent="0.4">
      <c r="A4" s="91" t="s">
        <v>67</v>
      </c>
      <c r="B4" s="103" t="s">
        <v>272</v>
      </c>
      <c r="C4" s="92" t="s">
        <v>178</v>
      </c>
      <c r="D4" s="92" t="s">
        <v>179</v>
      </c>
      <c r="E4" s="92" t="s">
        <v>17</v>
      </c>
    </row>
    <row r="5" spans="1:5" x14ac:dyDescent="0.4">
      <c r="A5" s="106">
        <v>1</v>
      </c>
      <c r="B5" s="92" t="s">
        <v>68</v>
      </c>
      <c r="C5" s="86">
        <v>703</v>
      </c>
      <c r="D5" s="86">
        <v>685</v>
      </c>
      <c r="E5" s="85">
        <f>C5/D5</f>
        <v>1.0262773722627738</v>
      </c>
    </row>
    <row r="6" spans="1:5" x14ac:dyDescent="0.4">
      <c r="A6" s="106">
        <v>2</v>
      </c>
      <c r="B6" s="91" t="s">
        <v>69</v>
      </c>
      <c r="C6" s="94">
        <v>601</v>
      </c>
      <c r="D6" s="94">
        <v>582</v>
      </c>
      <c r="E6" s="85">
        <f t="shared" ref="E6:E14" si="0">C6/D6</f>
        <v>1.0326460481099657</v>
      </c>
    </row>
    <row r="7" spans="1:5" x14ac:dyDescent="0.4">
      <c r="A7" s="106">
        <v>3</v>
      </c>
      <c r="B7" s="91" t="s">
        <v>70</v>
      </c>
      <c r="C7" s="86">
        <v>510</v>
      </c>
      <c r="D7" s="86">
        <v>89</v>
      </c>
      <c r="E7" s="85">
        <f t="shared" si="0"/>
        <v>5.7303370786516856</v>
      </c>
    </row>
    <row r="8" spans="1:5" x14ac:dyDescent="0.4">
      <c r="A8" s="106">
        <v>4</v>
      </c>
      <c r="B8" s="91" t="s">
        <v>71</v>
      </c>
      <c r="C8" s="94">
        <v>470</v>
      </c>
      <c r="D8" s="94">
        <v>180</v>
      </c>
      <c r="E8" s="85">
        <f t="shared" si="0"/>
        <v>2.6111111111111112</v>
      </c>
    </row>
    <row r="9" spans="1:5" x14ac:dyDescent="0.4">
      <c r="A9" s="106">
        <v>5</v>
      </c>
      <c r="B9" s="91" t="s">
        <v>72</v>
      </c>
      <c r="C9" s="94">
        <v>327</v>
      </c>
      <c r="D9" s="94">
        <v>344</v>
      </c>
      <c r="E9" s="85">
        <f t="shared" si="0"/>
        <v>0.95058139534883723</v>
      </c>
    </row>
    <row r="10" spans="1:5" x14ac:dyDescent="0.4">
      <c r="A10" s="106">
        <v>6</v>
      </c>
      <c r="B10" s="91" t="s">
        <v>73</v>
      </c>
      <c r="C10" s="94">
        <v>257</v>
      </c>
      <c r="D10" s="94">
        <v>251</v>
      </c>
      <c r="E10" s="85">
        <f t="shared" si="0"/>
        <v>1.0239043824701195</v>
      </c>
    </row>
    <row r="11" spans="1:5" x14ac:dyDescent="0.4">
      <c r="A11" s="106">
        <v>7</v>
      </c>
      <c r="B11" s="91" t="s">
        <v>74</v>
      </c>
      <c r="C11" s="94">
        <v>246</v>
      </c>
      <c r="D11" s="102">
        <v>281</v>
      </c>
      <c r="E11" s="85">
        <f t="shared" si="0"/>
        <v>0.8754448398576512</v>
      </c>
    </row>
    <row r="12" spans="1:5" x14ac:dyDescent="0.4">
      <c r="A12" s="106">
        <v>8</v>
      </c>
      <c r="B12" s="91" t="s">
        <v>75</v>
      </c>
      <c r="C12" s="94">
        <v>238</v>
      </c>
      <c r="D12" s="102">
        <v>229</v>
      </c>
      <c r="E12" s="85">
        <f t="shared" si="0"/>
        <v>1.0393013100436681</v>
      </c>
    </row>
    <row r="13" spans="1:5" x14ac:dyDescent="0.4">
      <c r="A13" s="106">
        <v>9</v>
      </c>
      <c r="B13" s="92" t="s">
        <v>76</v>
      </c>
      <c r="C13" s="94">
        <v>203</v>
      </c>
      <c r="D13" s="94">
        <v>223</v>
      </c>
      <c r="E13" s="85">
        <f t="shared" si="0"/>
        <v>0.91031390134529144</v>
      </c>
    </row>
    <row r="14" spans="1:5" x14ac:dyDescent="0.4">
      <c r="A14" s="106">
        <v>10</v>
      </c>
      <c r="B14" s="92" t="s">
        <v>77</v>
      </c>
      <c r="C14" s="94">
        <v>182</v>
      </c>
      <c r="D14" s="94">
        <v>200</v>
      </c>
      <c r="E14" s="85">
        <f t="shared" si="0"/>
        <v>0.91</v>
      </c>
    </row>
    <row r="17" spans="1:7" x14ac:dyDescent="0.4">
      <c r="A17" s="83" t="s">
        <v>274</v>
      </c>
      <c r="G17" s="122" t="s">
        <v>282</v>
      </c>
    </row>
    <row r="18" spans="1:7" x14ac:dyDescent="0.4">
      <c r="A18" s="91" t="s">
        <v>78</v>
      </c>
      <c r="B18" s="91" t="s">
        <v>79</v>
      </c>
      <c r="C18" s="91" t="s">
        <v>80</v>
      </c>
      <c r="D18" s="91" t="s">
        <v>81</v>
      </c>
      <c r="E18" s="91" t="s">
        <v>82</v>
      </c>
      <c r="F18" s="91" t="s">
        <v>83</v>
      </c>
      <c r="G18" s="91" t="s">
        <v>29</v>
      </c>
    </row>
    <row r="19" spans="1:7" x14ac:dyDescent="0.4">
      <c r="A19" s="144" t="s">
        <v>84</v>
      </c>
      <c r="B19" s="104" t="s">
        <v>85</v>
      </c>
      <c r="C19" s="104" t="s">
        <v>70</v>
      </c>
      <c r="D19" s="104" t="s">
        <v>275</v>
      </c>
      <c r="E19" s="104" t="s">
        <v>292</v>
      </c>
      <c r="F19" s="104" t="s">
        <v>86</v>
      </c>
      <c r="G19" s="145">
        <v>290</v>
      </c>
    </row>
    <row r="20" spans="1:7" x14ac:dyDescent="0.4">
      <c r="A20" s="144"/>
      <c r="B20" s="105">
        <v>50</v>
      </c>
      <c r="C20" s="105">
        <v>27</v>
      </c>
      <c r="D20" s="105">
        <v>18</v>
      </c>
      <c r="E20" s="105">
        <v>18</v>
      </c>
      <c r="F20" s="105">
        <v>15</v>
      </c>
      <c r="G20" s="145"/>
    </row>
    <row r="21" spans="1:7" x14ac:dyDescent="0.4">
      <c r="A21" s="144" t="s">
        <v>87</v>
      </c>
      <c r="B21" s="104" t="s">
        <v>70</v>
      </c>
      <c r="C21" s="104" t="s">
        <v>69</v>
      </c>
      <c r="D21" s="104" t="s">
        <v>88</v>
      </c>
      <c r="E21" s="104" t="s">
        <v>89</v>
      </c>
      <c r="F21" s="104" t="s">
        <v>275</v>
      </c>
      <c r="G21" s="145">
        <v>1549</v>
      </c>
    </row>
    <row r="22" spans="1:7" x14ac:dyDescent="0.4">
      <c r="A22" s="144"/>
      <c r="B22" s="105">
        <v>343</v>
      </c>
      <c r="C22" s="105">
        <v>133</v>
      </c>
      <c r="D22" s="105">
        <v>50</v>
      </c>
      <c r="E22" s="105">
        <v>40</v>
      </c>
      <c r="F22" s="105">
        <v>35</v>
      </c>
      <c r="G22" s="145"/>
    </row>
    <row r="23" spans="1:7" x14ac:dyDescent="0.4">
      <c r="A23" s="144" t="s">
        <v>90</v>
      </c>
      <c r="B23" s="104" t="s">
        <v>69</v>
      </c>
      <c r="C23" s="104" t="s">
        <v>70</v>
      </c>
      <c r="D23" s="104" t="s">
        <v>275</v>
      </c>
      <c r="E23" s="104" t="s">
        <v>73</v>
      </c>
      <c r="F23" s="104" t="s">
        <v>76</v>
      </c>
      <c r="G23" s="145">
        <v>1323</v>
      </c>
    </row>
    <row r="24" spans="1:7" x14ac:dyDescent="0.4">
      <c r="A24" s="144"/>
      <c r="B24" s="105">
        <v>150</v>
      </c>
      <c r="C24" s="105">
        <v>70</v>
      </c>
      <c r="D24" s="105">
        <v>61</v>
      </c>
      <c r="E24" s="105">
        <v>35</v>
      </c>
      <c r="F24" s="105">
        <v>33</v>
      </c>
      <c r="G24" s="145"/>
    </row>
    <row r="25" spans="1:7" x14ac:dyDescent="0.4">
      <c r="A25" s="144" t="s">
        <v>91</v>
      </c>
      <c r="B25" s="104" t="s">
        <v>69</v>
      </c>
      <c r="C25" s="104" t="s">
        <v>275</v>
      </c>
      <c r="D25" s="104" t="s">
        <v>71</v>
      </c>
      <c r="E25" s="104" t="s">
        <v>70</v>
      </c>
      <c r="F25" s="104" t="s">
        <v>75</v>
      </c>
      <c r="G25" s="145">
        <v>1584</v>
      </c>
    </row>
    <row r="26" spans="1:7" x14ac:dyDescent="0.4">
      <c r="A26" s="144"/>
      <c r="B26" s="105">
        <v>87</v>
      </c>
      <c r="C26" s="105">
        <v>83</v>
      </c>
      <c r="D26" s="105">
        <v>76</v>
      </c>
      <c r="E26" s="105">
        <v>43</v>
      </c>
      <c r="F26" s="105">
        <v>41</v>
      </c>
      <c r="G26" s="145"/>
    </row>
    <row r="27" spans="1:7" x14ac:dyDescent="0.4">
      <c r="A27" s="144" t="s">
        <v>92</v>
      </c>
      <c r="B27" s="104" t="s">
        <v>71</v>
      </c>
      <c r="C27" s="104" t="s">
        <v>275</v>
      </c>
      <c r="D27" s="104" t="s">
        <v>69</v>
      </c>
      <c r="E27" s="104" t="s">
        <v>72</v>
      </c>
      <c r="F27" s="104" t="s">
        <v>75</v>
      </c>
      <c r="G27" s="145">
        <v>1854</v>
      </c>
    </row>
    <row r="28" spans="1:7" x14ac:dyDescent="0.4">
      <c r="A28" s="144"/>
      <c r="B28" s="105">
        <v>137</v>
      </c>
      <c r="C28" s="105">
        <v>114</v>
      </c>
      <c r="D28" s="105">
        <v>68</v>
      </c>
      <c r="E28" s="105">
        <v>58</v>
      </c>
      <c r="F28" s="105">
        <v>49</v>
      </c>
      <c r="G28" s="145"/>
    </row>
    <row r="29" spans="1:7" x14ac:dyDescent="0.4">
      <c r="A29" s="144" t="s">
        <v>93</v>
      </c>
      <c r="B29" s="104" t="s">
        <v>71</v>
      </c>
      <c r="C29" s="104" t="s">
        <v>275</v>
      </c>
      <c r="D29" s="104" t="s">
        <v>69</v>
      </c>
      <c r="E29" s="104" t="s">
        <v>72</v>
      </c>
      <c r="F29" s="104" t="s">
        <v>75</v>
      </c>
      <c r="G29" s="145">
        <v>1434</v>
      </c>
    </row>
    <row r="30" spans="1:7" x14ac:dyDescent="0.4">
      <c r="A30" s="144"/>
      <c r="B30" s="105">
        <v>112</v>
      </c>
      <c r="C30" s="105">
        <v>98</v>
      </c>
      <c r="D30" s="105">
        <v>57</v>
      </c>
      <c r="E30" s="105">
        <v>56</v>
      </c>
      <c r="F30" s="105">
        <v>53</v>
      </c>
      <c r="G30" s="145"/>
    </row>
    <row r="31" spans="1:7" x14ac:dyDescent="0.4">
      <c r="A31" s="144" t="s">
        <v>94</v>
      </c>
      <c r="B31" s="104" t="s">
        <v>275</v>
      </c>
      <c r="C31" s="104" t="s">
        <v>72</v>
      </c>
      <c r="D31" s="104" t="s">
        <v>71</v>
      </c>
      <c r="E31" s="104" t="s">
        <v>74</v>
      </c>
      <c r="F31" s="104" t="s">
        <v>73</v>
      </c>
      <c r="G31" s="145">
        <v>1969</v>
      </c>
    </row>
    <row r="32" spans="1:7" x14ac:dyDescent="0.4">
      <c r="A32" s="144"/>
      <c r="B32" s="105">
        <v>168</v>
      </c>
      <c r="C32" s="105">
        <v>121</v>
      </c>
      <c r="D32" s="105">
        <v>100</v>
      </c>
      <c r="E32" s="105">
        <v>63</v>
      </c>
      <c r="F32" s="105">
        <v>61</v>
      </c>
      <c r="G32" s="145"/>
    </row>
    <row r="33" spans="1:7" x14ac:dyDescent="0.4">
      <c r="A33" s="144" t="s">
        <v>95</v>
      </c>
      <c r="B33" s="104" t="s">
        <v>275</v>
      </c>
      <c r="C33" s="104" t="s">
        <v>69</v>
      </c>
      <c r="D33" s="104" t="s">
        <v>72</v>
      </c>
      <c r="E33" s="104" t="s">
        <v>74</v>
      </c>
      <c r="F33" s="104" t="s">
        <v>89</v>
      </c>
      <c r="G33" s="145">
        <v>825</v>
      </c>
    </row>
    <row r="34" spans="1:7" x14ac:dyDescent="0.4">
      <c r="A34" s="144"/>
      <c r="B34" s="105">
        <v>126</v>
      </c>
      <c r="C34" s="105">
        <v>63</v>
      </c>
      <c r="D34" s="105">
        <v>39</v>
      </c>
      <c r="E34" s="105">
        <v>31</v>
      </c>
      <c r="F34" s="105">
        <v>26</v>
      </c>
      <c r="G34" s="145"/>
    </row>
    <row r="35" spans="1:7" x14ac:dyDescent="0.4">
      <c r="A35" s="144" t="s">
        <v>9</v>
      </c>
      <c r="B35" s="104" t="s">
        <v>68</v>
      </c>
      <c r="C35" s="104" t="s">
        <v>69</v>
      </c>
      <c r="D35" s="104" t="s">
        <v>70</v>
      </c>
      <c r="E35" s="104" t="s">
        <v>71</v>
      </c>
      <c r="F35" s="104" t="s">
        <v>72</v>
      </c>
      <c r="G35" s="145">
        <v>10828</v>
      </c>
    </row>
    <row r="36" spans="1:7" x14ac:dyDescent="0.4">
      <c r="A36" s="144"/>
      <c r="B36" s="107">
        <v>703</v>
      </c>
      <c r="C36" s="105">
        <v>601</v>
      </c>
      <c r="D36" s="107">
        <v>510</v>
      </c>
      <c r="E36" s="105">
        <v>470</v>
      </c>
      <c r="F36" s="105">
        <v>327</v>
      </c>
      <c r="G36" s="145"/>
    </row>
  </sheetData>
  <mergeCells count="18">
    <mergeCell ref="A31:A32"/>
    <mergeCell ref="G31:G32"/>
    <mergeCell ref="A33:A34"/>
    <mergeCell ref="G33:G34"/>
    <mergeCell ref="A35:A36"/>
    <mergeCell ref="G35:G36"/>
    <mergeCell ref="A25:A26"/>
    <mergeCell ref="G25:G26"/>
    <mergeCell ref="A27:A28"/>
    <mergeCell ref="G27:G28"/>
    <mergeCell ref="A29:A30"/>
    <mergeCell ref="G29:G30"/>
    <mergeCell ref="A19:A20"/>
    <mergeCell ref="G19:G20"/>
    <mergeCell ref="A21:A22"/>
    <mergeCell ref="G21:G22"/>
    <mergeCell ref="A23:A24"/>
    <mergeCell ref="G23:G2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0" sqref="G10"/>
    </sheetView>
  </sheetViews>
  <sheetFormatPr defaultRowHeight="18.75" x14ac:dyDescent="0.4"/>
  <cols>
    <col min="1" max="1" width="9" style="83"/>
    <col min="2" max="2" width="16.625" style="83" bestFit="1" customWidth="1"/>
    <col min="3" max="6" width="11.25" style="83" customWidth="1"/>
    <col min="7" max="7" width="11.375" style="83" bestFit="1" customWidth="1"/>
    <col min="8" max="16384" width="9" style="83"/>
  </cols>
  <sheetData>
    <row r="1" spans="1:7" x14ac:dyDescent="0.4">
      <c r="A1" s="83" t="s">
        <v>96</v>
      </c>
    </row>
    <row r="2" spans="1:7" x14ac:dyDescent="0.4">
      <c r="G2" s="122" t="s">
        <v>293</v>
      </c>
    </row>
    <row r="3" spans="1:7" x14ac:dyDescent="0.4">
      <c r="A3" s="149" t="s">
        <v>97</v>
      </c>
      <c r="B3" s="150"/>
      <c r="C3" s="153" t="s">
        <v>37</v>
      </c>
      <c r="D3" s="154"/>
      <c r="E3" s="153" t="s">
        <v>39</v>
      </c>
      <c r="F3" s="154"/>
      <c r="G3" s="146" t="s">
        <v>17</v>
      </c>
    </row>
    <row r="4" spans="1:7" x14ac:dyDescent="0.4">
      <c r="A4" s="151"/>
      <c r="B4" s="152"/>
      <c r="C4" s="91" t="s">
        <v>29</v>
      </c>
      <c r="D4" s="91" t="s">
        <v>31</v>
      </c>
      <c r="E4" s="91" t="s">
        <v>29</v>
      </c>
      <c r="F4" s="91" t="s">
        <v>31</v>
      </c>
      <c r="G4" s="147"/>
    </row>
    <row r="5" spans="1:7" x14ac:dyDescent="0.4">
      <c r="A5" s="95" t="s">
        <v>98</v>
      </c>
      <c r="B5" s="91"/>
      <c r="C5" s="86">
        <v>2169</v>
      </c>
      <c r="D5" s="96">
        <f>C5/$C$15</f>
        <v>0.20031400073882527</v>
      </c>
      <c r="E5" s="86">
        <v>1754</v>
      </c>
      <c r="F5" s="96">
        <f>E5/$E$15</f>
        <v>0.17510232604572226</v>
      </c>
      <c r="G5" s="85">
        <f>C5/E5</f>
        <v>1.2366020524515393</v>
      </c>
    </row>
    <row r="6" spans="1:7" x14ac:dyDescent="0.4">
      <c r="A6" s="95" t="s">
        <v>99</v>
      </c>
      <c r="B6" s="91"/>
      <c r="C6" s="97" t="s">
        <v>100</v>
      </c>
      <c r="D6" s="98" t="s">
        <v>270</v>
      </c>
      <c r="E6" s="97" t="s">
        <v>101</v>
      </c>
      <c r="F6" s="98" t="s">
        <v>102</v>
      </c>
      <c r="G6" s="98" t="s">
        <v>103</v>
      </c>
    </row>
    <row r="7" spans="1:7" x14ac:dyDescent="0.4">
      <c r="A7" s="93"/>
      <c r="B7" s="95" t="s">
        <v>104</v>
      </c>
      <c r="C7" s="86">
        <v>854</v>
      </c>
      <c r="D7" s="96">
        <f>C7/$C$15</f>
        <v>7.8869597340229039E-2</v>
      </c>
      <c r="E7" s="86">
        <v>1015</v>
      </c>
      <c r="F7" s="96">
        <f>E7/$E$15</f>
        <v>0.1013277428371768</v>
      </c>
      <c r="G7" s="85">
        <f t="shared" ref="G7:G15" si="0">C7/E7</f>
        <v>0.8413793103448276</v>
      </c>
    </row>
    <row r="8" spans="1:7" x14ac:dyDescent="0.4">
      <c r="A8" s="99"/>
      <c r="B8" s="95" t="s">
        <v>105</v>
      </c>
      <c r="C8" s="86">
        <v>4282</v>
      </c>
      <c r="D8" s="96">
        <f t="shared" ref="D8:D13" si="1">C8/$C$15</f>
        <v>0.39545622460288143</v>
      </c>
      <c r="E8" s="86">
        <v>3982</v>
      </c>
      <c r="F8" s="96">
        <f t="shared" ref="F8:F13" si="2">E8/$E$15</f>
        <v>0.39752420884496359</v>
      </c>
      <c r="G8" s="85">
        <f t="shared" si="0"/>
        <v>1.0753390256152686</v>
      </c>
    </row>
    <row r="9" spans="1:7" x14ac:dyDescent="0.4">
      <c r="A9" s="99"/>
      <c r="B9" s="95" t="s">
        <v>106</v>
      </c>
      <c r="C9" s="86">
        <v>77</v>
      </c>
      <c r="D9" s="96">
        <f t="shared" si="1"/>
        <v>7.1111932028075364E-3</v>
      </c>
      <c r="E9" s="86">
        <v>106</v>
      </c>
      <c r="F9" s="96">
        <f t="shared" si="2"/>
        <v>1.0582010582010581E-2</v>
      </c>
      <c r="G9" s="85">
        <f t="shared" si="0"/>
        <v>0.72641509433962259</v>
      </c>
    </row>
    <row r="10" spans="1:7" x14ac:dyDescent="0.4">
      <c r="A10" s="99"/>
      <c r="B10" s="95" t="s">
        <v>107</v>
      </c>
      <c r="C10" s="86">
        <v>361</v>
      </c>
      <c r="D10" s="96">
        <f t="shared" si="1"/>
        <v>3.3339490210565204E-2</v>
      </c>
      <c r="E10" s="86">
        <v>354</v>
      </c>
      <c r="F10" s="96">
        <f t="shared" si="2"/>
        <v>3.5339922132374961E-2</v>
      </c>
      <c r="G10" s="85">
        <f t="shared" si="0"/>
        <v>1.0197740112994351</v>
      </c>
    </row>
    <row r="11" spans="1:7" x14ac:dyDescent="0.4">
      <c r="A11" s="99"/>
      <c r="B11" s="95" t="s">
        <v>108</v>
      </c>
      <c r="C11" s="86">
        <v>25</v>
      </c>
      <c r="D11" s="96">
        <f t="shared" si="1"/>
        <v>2.3088289619504986E-3</v>
      </c>
      <c r="E11" s="86">
        <v>45</v>
      </c>
      <c r="F11" s="96">
        <f t="shared" si="2"/>
        <v>4.4923629829290209E-3</v>
      </c>
      <c r="G11" s="85">
        <f t="shared" si="0"/>
        <v>0.55555555555555558</v>
      </c>
    </row>
    <row r="12" spans="1:7" x14ac:dyDescent="0.4">
      <c r="A12" s="99"/>
      <c r="B12" s="95" t="s">
        <v>109</v>
      </c>
      <c r="C12" s="86">
        <v>76</v>
      </c>
      <c r="D12" s="96">
        <f t="shared" si="1"/>
        <v>7.0188400443295159E-3</v>
      </c>
      <c r="E12" s="86">
        <v>79</v>
      </c>
      <c r="F12" s="96">
        <f t="shared" si="2"/>
        <v>7.8865927922531689E-3</v>
      </c>
      <c r="G12" s="85">
        <f t="shared" si="0"/>
        <v>0.96202531645569622</v>
      </c>
    </row>
    <row r="13" spans="1:7" x14ac:dyDescent="0.4">
      <c r="A13" s="100"/>
      <c r="B13" s="95" t="s">
        <v>110</v>
      </c>
      <c r="C13" s="86">
        <v>44</v>
      </c>
      <c r="D13" s="96">
        <f t="shared" si="1"/>
        <v>4.0635389730328776E-3</v>
      </c>
      <c r="E13" s="86">
        <v>39</v>
      </c>
      <c r="F13" s="96">
        <f t="shared" si="2"/>
        <v>3.8933812518718181E-3</v>
      </c>
      <c r="G13" s="85">
        <f t="shared" si="0"/>
        <v>1.1282051282051282</v>
      </c>
    </row>
    <row r="14" spans="1:7" x14ac:dyDescent="0.4">
      <c r="A14" s="95" t="s">
        <v>111</v>
      </c>
      <c r="B14" s="91"/>
      <c r="C14" s="86">
        <v>2940</v>
      </c>
      <c r="D14" s="96">
        <f>C14/$C$15</f>
        <v>0.27151828592537863</v>
      </c>
      <c r="E14" s="86">
        <v>2643</v>
      </c>
      <c r="F14" s="96">
        <f>E14/$E$15</f>
        <v>0.26385145253069781</v>
      </c>
      <c r="G14" s="85">
        <f t="shared" si="0"/>
        <v>1.1123723041997731</v>
      </c>
    </row>
    <row r="15" spans="1:7" x14ac:dyDescent="0.4">
      <c r="A15" s="148" t="s">
        <v>112</v>
      </c>
      <c r="B15" s="148"/>
      <c r="C15" s="86">
        <f>SUM(C5,C7,C8,C9,C10,C11,C12,C13,C14)</f>
        <v>10828</v>
      </c>
      <c r="D15" s="96">
        <v>1</v>
      </c>
      <c r="E15" s="86">
        <f>SUM(E5,E7,E8,E9,E10,E11,E12,E13,E14)</f>
        <v>10017</v>
      </c>
      <c r="F15" s="96">
        <v>1</v>
      </c>
      <c r="G15" s="85">
        <f t="shared" si="0"/>
        <v>1.0809623639812318</v>
      </c>
    </row>
  </sheetData>
  <mergeCells count="5">
    <mergeCell ref="G3:G4"/>
    <mergeCell ref="A15:B15"/>
    <mergeCell ref="A3:B4"/>
    <mergeCell ref="C3:D3"/>
    <mergeCell ref="E3:F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6" sqref="D6"/>
    </sheetView>
  </sheetViews>
  <sheetFormatPr defaultRowHeight="18.75" x14ac:dyDescent="0.4"/>
  <cols>
    <col min="1" max="4" width="12" style="83" customWidth="1"/>
    <col min="5" max="16384" width="9" style="83"/>
  </cols>
  <sheetData>
    <row r="1" spans="1:4" x14ac:dyDescent="0.4">
      <c r="A1" s="83" t="s">
        <v>269</v>
      </c>
    </row>
    <row r="2" spans="1:4" x14ac:dyDescent="0.4">
      <c r="D2" s="122" t="s">
        <v>282</v>
      </c>
    </row>
    <row r="3" spans="1:4" x14ac:dyDescent="0.4">
      <c r="A3" s="91" t="s">
        <v>30</v>
      </c>
      <c r="B3" s="92" t="s">
        <v>37</v>
      </c>
      <c r="C3" s="92" t="s">
        <v>39</v>
      </c>
      <c r="D3" s="92" t="s">
        <v>17</v>
      </c>
    </row>
    <row r="4" spans="1:4" x14ac:dyDescent="0.4">
      <c r="A4" s="92" t="s">
        <v>113</v>
      </c>
      <c r="B4" s="86">
        <v>142</v>
      </c>
      <c r="C4" s="86">
        <v>141</v>
      </c>
      <c r="D4" s="85">
        <f>B4/C4</f>
        <v>1.0070921985815602</v>
      </c>
    </row>
    <row r="5" spans="1:4" x14ac:dyDescent="0.4">
      <c r="A5" s="91" t="s">
        <v>114</v>
      </c>
      <c r="B5" s="94">
        <v>26</v>
      </c>
      <c r="C5" s="94">
        <v>25</v>
      </c>
      <c r="D5" s="85">
        <f>B5/C5</f>
        <v>1.04</v>
      </c>
    </row>
    <row r="6" spans="1:4" x14ac:dyDescent="0.4">
      <c r="A6" s="91" t="s">
        <v>16</v>
      </c>
      <c r="B6" s="86">
        <f>SUM(B4:B5)</f>
        <v>168</v>
      </c>
      <c r="C6" s="86">
        <f>SUM(C4:C5)</f>
        <v>166</v>
      </c>
      <c r="D6" s="85">
        <f>B6/C6</f>
        <v>1.0120481927710843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1" sqref="C11"/>
    </sheetView>
  </sheetViews>
  <sheetFormatPr defaultRowHeight="18.75" x14ac:dyDescent="0.4"/>
  <cols>
    <col min="1" max="10" width="11" style="83" customWidth="1"/>
    <col min="11" max="16384" width="9" style="83"/>
  </cols>
  <sheetData>
    <row r="1" spans="1:10" x14ac:dyDescent="0.4">
      <c r="A1" s="83" t="s">
        <v>265</v>
      </c>
    </row>
    <row r="3" spans="1:10" x14ac:dyDescent="0.4">
      <c r="A3" s="83" t="s">
        <v>266</v>
      </c>
      <c r="J3" s="122" t="s">
        <v>282</v>
      </c>
    </row>
    <row r="4" spans="1:10" x14ac:dyDescent="0.4">
      <c r="A4" s="87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115</v>
      </c>
      <c r="G4" s="87" t="s">
        <v>6</v>
      </c>
      <c r="H4" s="87" t="s">
        <v>116</v>
      </c>
      <c r="I4" s="87" t="s">
        <v>117</v>
      </c>
      <c r="J4" s="87" t="s">
        <v>32</v>
      </c>
    </row>
    <row r="5" spans="1:10" x14ac:dyDescent="0.4">
      <c r="A5" s="86">
        <v>2185</v>
      </c>
      <c r="B5" s="86">
        <v>2582</v>
      </c>
      <c r="C5" s="86">
        <v>2754</v>
      </c>
      <c r="D5" s="86">
        <v>2885</v>
      </c>
      <c r="E5" s="86">
        <v>2680</v>
      </c>
      <c r="F5" s="86">
        <v>2698</v>
      </c>
      <c r="G5" s="86">
        <v>2840</v>
      </c>
      <c r="H5" s="86">
        <v>3693</v>
      </c>
      <c r="I5" s="86">
        <v>3380</v>
      </c>
      <c r="J5" s="88">
        <v>3751</v>
      </c>
    </row>
    <row r="7" spans="1:10" x14ac:dyDescent="0.4">
      <c r="A7" s="83" t="s">
        <v>267</v>
      </c>
      <c r="J7" s="122" t="s">
        <v>282</v>
      </c>
    </row>
    <row r="8" spans="1:10" x14ac:dyDescent="0.4">
      <c r="A8" s="87" t="s">
        <v>0</v>
      </c>
      <c r="B8" s="87" t="s">
        <v>1</v>
      </c>
      <c r="C8" s="87" t="s">
        <v>2</v>
      </c>
      <c r="D8" s="87" t="s">
        <v>3</v>
      </c>
      <c r="E8" s="87" t="s">
        <v>4</v>
      </c>
      <c r="F8" s="87" t="s">
        <v>115</v>
      </c>
      <c r="G8" s="87" t="s">
        <v>6</v>
      </c>
      <c r="H8" s="87" t="s">
        <v>116</v>
      </c>
      <c r="I8" s="87" t="s">
        <v>117</v>
      </c>
      <c r="J8" s="87" t="s">
        <v>32</v>
      </c>
    </row>
    <row r="9" spans="1:10" x14ac:dyDescent="0.4">
      <c r="A9" s="84">
        <v>74</v>
      </c>
      <c r="B9" s="84">
        <v>123</v>
      </c>
      <c r="C9" s="84">
        <v>145</v>
      </c>
      <c r="D9" s="84">
        <v>200</v>
      </c>
      <c r="E9" s="84">
        <v>266</v>
      </c>
      <c r="F9" s="84">
        <v>318</v>
      </c>
      <c r="G9" s="84">
        <v>345</v>
      </c>
      <c r="H9" s="84">
        <v>604</v>
      </c>
      <c r="I9" s="84">
        <v>706</v>
      </c>
      <c r="J9" s="84">
        <v>818</v>
      </c>
    </row>
    <row r="11" spans="1:10" x14ac:dyDescent="0.4">
      <c r="A11" s="83" t="s">
        <v>268</v>
      </c>
      <c r="D11" s="122" t="s">
        <v>282</v>
      </c>
    </row>
    <row r="12" spans="1:10" x14ac:dyDescent="0.4">
      <c r="A12" s="87" t="s">
        <v>116</v>
      </c>
      <c r="B12" s="87" t="s">
        <v>117</v>
      </c>
      <c r="C12" s="87" t="s">
        <v>32</v>
      </c>
    </row>
    <row r="13" spans="1:10" x14ac:dyDescent="0.4">
      <c r="A13" s="125">
        <v>562</v>
      </c>
      <c r="B13" s="125">
        <v>705</v>
      </c>
      <c r="C13" s="126">
        <v>1032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9" sqref="C9"/>
    </sheetView>
  </sheetViews>
  <sheetFormatPr defaultRowHeight="18.75" x14ac:dyDescent="0.4"/>
  <cols>
    <col min="1" max="4" width="11.625" style="71" customWidth="1"/>
    <col min="5" max="16384" width="9" style="71"/>
  </cols>
  <sheetData>
    <row r="1" spans="1:5" x14ac:dyDescent="0.4">
      <c r="A1" s="71" t="s">
        <v>264</v>
      </c>
    </row>
    <row r="2" spans="1:5" x14ac:dyDescent="0.4">
      <c r="D2" s="127" t="s">
        <v>282</v>
      </c>
      <c r="E2" s="127"/>
    </row>
    <row r="3" spans="1:5" x14ac:dyDescent="0.4">
      <c r="A3" s="87" t="s">
        <v>6</v>
      </c>
      <c r="B3" s="87" t="s">
        <v>116</v>
      </c>
      <c r="C3" s="87" t="s">
        <v>117</v>
      </c>
      <c r="D3" s="87" t="s">
        <v>32</v>
      </c>
    </row>
    <row r="4" spans="1:5" x14ac:dyDescent="0.4">
      <c r="A4" s="73">
        <v>184</v>
      </c>
      <c r="B4" s="73">
        <v>1248</v>
      </c>
      <c r="C4" s="73">
        <v>471</v>
      </c>
      <c r="D4" s="73">
        <v>355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B25" sqref="B19:B25"/>
    </sheetView>
  </sheetViews>
  <sheetFormatPr defaultRowHeight="18.75" x14ac:dyDescent="0.4"/>
  <cols>
    <col min="1" max="1" width="21.375" style="71" bestFit="1" customWidth="1"/>
    <col min="2" max="2" width="19.25" style="71" bestFit="1" customWidth="1"/>
    <col min="3" max="6" width="19.25" style="71" customWidth="1"/>
    <col min="7" max="16384" width="9" style="71"/>
  </cols>
  <sheetData>
    <row r="1" spans="1:6" x14ac:dyDescent="0.4">
      <c r="A1" s="71" t="s">
        <v>118</v>
      </c>
    </row>
    <row r="3" spans="1:6" x14ac:dyDescent="0.4">
      <c r="A3" s="71" t="s">
        <v>258</v>
      </c>
      <c r="F3" s="127" t="s">
        <v>282</v>
      </c>
    </row>
    <row r="4" spans="1:6" x14ac:dyDescent="0.4">
      <c r="A4" s="156" t="s">
        <v>30</v>
      </c>
      <c r="B4" s="156"/>
      <c r="C4" s="156" t="s">
        <v>37</v>
      </c>
      <c r="D4" s="156"/>
      <c r="E4" s="156" t="s">
        <v>39</v>
      </c>
      <c r="F4" s="156"/>
    </row>
    <row r="5" spans="1:6" x14ac:dyDescent="0.4">
      <c r="A5" s="156"/>
      <c r="B5" s="156"/>
      <c r="C5" s="40" t="s">
        <v>119</v>
      </c>
      <c r="D5" s="40" t="s">
        <v>29</v>
      </c>
      <c r="E5" s="40" t="s">
        <v>119</v>
      </c>
      <c r="F5" s="40" t="s">
        <v>29</v>
      </c>
    </row>
    <row r="6" spans="1:6" x14ac:dyDescent="0.4">
      <c r="A6" s="156" t="s">
        <v>120</v>
      </c>
      <c r="B6" s="156"/>
      <c r="C6" s="72">
        <v>5361522576</v>
      </c>
      <c r="D6" s="73">
        <v>6778</v>
      </c>
      <c r="E6" s="72">
        <v>5194105059</v>
      </c>
      <c r="F6" s="74">
        <v>5948</v>
      </c>
    </row>
    <row r="7" spans="1:6" x14ac:dyDescent="0.4">
      <c r="A7" s="156" t="s">
        <v>121</v>
      </c>
      <c r="B7" s="156"/>
      <c r="C7" s="72">
        <v>1738553633</v>
      </c>
      <c r="D7" s="73">
        <v>2835</v>
      </c>
      <c r="E7" s="72">
        <v>1938602136</v>
      </c>
      <c r="F7" s="74">
        <v>2591</v>
      </c>
    </row>
    <row r="8" spans="1:6" x14ac:dyDescent="0.4">
      <c r="A8" s="155" t="s">
        <v>122</v>
      </c>
      <c r="B8" s="156"/>
      <c r="C8" s="72">
        <v>572550800</v>
      </c>
      <c r="D8" s="74">
        <v>1540</v>
      </c>
      <c r="E8" s="75">
        <f>SUM(E9:E11)</f>
        <v>709358378</v>
      </c>
      <c r="F8" s="74">
        <f>SUM(F9:F11)</f>
        <v>1386</v>
      </c>
    </row>
    <row r="9" spans="1:6" x14ac:dyDescent="0.4">
      <c r="A9" s="76"/>
      <c r="B9" s="40" t="s">
        <v>123</v>
      </c>
      <c r="C9" s="72">
        <v>283454628</v>
      </c>
      <c r="D9" s="74">
        <v>1135</v>
      </c>
      <c r="E9" s="77">
        <v>313886834</v>
      </c>
      <c r="F9" s="78">
        <v>926</v>
      </c>
    </row>
    <row r="10" spans="1:6" x14ac:dyDescent="0.4">
      <c r="A10" s="76"/>
      <c r="B10" s="40" t="s">
        <v>124</v>
      </c>
      <c r="C10" s="72">
        <v>228416964</v>
      </c>
      <c r="D10" s="32">
        <v>255</v>
      </c>
      <c r="E10" s="77">
        <v>276467536</v>
      </c>
      <c r="F10" s="78">
        <v>240</v>
      </c>
    </row>
    <row r="11" spans="1:6" x14ac:dyDescent="0.4">
      <c r="A11" s="79"/>
      <c r="B11" s="40" t="s">
        <v>125</v>
      </c>
      <c r="C11" s="72">
        <v>60679208</v>
      </c>
      <c r="D11" s="32">
        <v>150</v>
      </c>
      <c r="E11" s="77">
        <v>119004008</v>
      </c>
      <c r="F11" s="78">
        <v>220</v>
      </c>
    </row>
    <row r="13" spans="1:6" x14ac:dyDescent="0.4">
      <c r="A13" s="71" t="s">
        <v>259</v>
      </c>
      <c r="F13" s="127" t="s">
        <v>294</v>
      </c>
    </row>
    <row r="14" spans="1:6" x14ac:dyDescent="0.4">
      <c r="A14" s="80" t="s">
        <v>232</v>
      </c>
      <c r="B14" s="80" t="s">
        <v>115</v>
      </c>
      <c r="C14" s="80" t="s">
        <v>6</v>
      </c>
      <c r="D14" s="80" t="s">
        <v>116</v>
      </c>
      <c r="E14" s="80" t="s">
        <v>117</v>
      </c>
      <c r="F14" s="80" t="s">
        <v>32</v>
      </c>
    </row>
    <row r="15" spans="1:6" x14ac:dyDescent="0.4">
      <c r="A15" s="40" t="s">
        <v>126</v>
      </c>
      <c r="B15" s="4">
        <v>1182083</v>
      </c>
      <c r="C15" s="4">
        <v>1018254</v>
      </c>
      <c r="D15" s="4">
        <v>753945</v>
      </c>
      <c r="E15" s="4">
        <v>873252</v>
      </c>
      <c r="F15" s="4">
        <v>791018.4</v>
      </c>
    </row>
    <row r="16" spans="1:6" x14ac:dyDescent="0.4">
      <c r="A16" s="40" t="s">
        <v>127</v>
      </c>
      <c r="B16" s="4">
        <v>515153</v>
      </c>
      <c r="C16" s="4">
        <v>662131</v>
      </c>
      <c r="D16" s="4">
        <v>489533</v>
      </c>
      <c r="E16" s="4">
        <v>748206</v>
      </c>
      <c r="F16" s="4">
        <v>613246.4</v>
      </c>
    </row>
    <row r="18" spans="1:3" x14ac:dyDescent="0.4">
      <c r="A18" s="71" t="s">
        <v>260</v>
      </c>
      <c r="B18" s="127" t="s">
        <v>294</v>
      </c>
    </row>
    <row r="19" spans="1:3" x14ac:dyDescent="0.4">
      <c r="A19" s="32" t="s">
        <v>128</v>
      </c>
      <c r="B19" s="88">
        <v>38194671</v>
      </c>
      <c r="C19" s="61"/>
    </row>
    <row r="20" spans="1:3" x14ac:dyDescent="0.4">
      <c r="A20" s="32" t="s">
        <v>129</v>
      </c>
      <c r="B20" s="88">
        <v>644461633</v>
      </c>
      <c r="C20" s="61"/>
    </row>
    <row r="21" spans="1:3" x14ac:dyDescent="0.4">
      <c r="A21" s="32" t="s">
        <v>130</v>
      </c>
      <c r="B21" s="88">
        <v>1360498907</v>
      </c>
      <c r="C21" s="61"/>
    </row>
    <row r="22" spans="1:3" x14ac:dyDescent="0.4">
      <c r="A22" s="32" t="s">
        <v>91</v>
      </c>
      <c r="B22" s="88">
        <v>890457889</v>
      </c>
      <c r="C22" s="61"/>
    </row>
    <row r="23" spans="1:3" x14ac:dyDescent="0.4">
      <c r="A23" s="32" t="s">
        <v>131</v>
      </c>
      <c r="B23" s="88">
        <v>754026784</v>
      </c>
      <c r="C23" s="61"/>
    </row>
    <row r="24" spans="1:3" x14ac:dyDescent="0.4">
      <c r="A24" s="32" t="s">
        <v>132</v>
      </c>
      <c r="B24" s="88">
        <v>464665221</v>
      </c>
      <c r="C24" s="61"/>
    </row>
    <row r="25" spans="1:3" x14ac:dyDescent="0.4">
      <c r="A25" s="32" t="s">
        <v>133</v>
      </c>
      <c r="B25" s="88">
        <v>815218858</v>
      </c>
      <c r="C25" s="61"/>
    </row>
    <row r="27" spans="1:3" x14ac:dyDescent="0.4">
      <c r="A27" s="71" t="s">
        <v>261</v>
      </c>
      <c r="B27" s="127" t="s">
        <v>294</v>
      </c>
    </row>
    <row r="28" spans="1:3" x14ac:dyDescent="0.4">
      <c r="A28" s="32" t="s">
        <v>128</v>
      </c>
      <c r="B28" s="81">
        <v>155262.9</v>
      </c>
      <c r="C28" s="61"/>
    </row>
    <row r="29" spans="1:3" x14ac:dyDescent="0.4">
      <c r="A29" s="32" t="s">
        <v>129</v>
      </c>
      <c r="B29" s="81">
        <v>551293.1</v>
      </c>
      <c r="C29" s="61"/>
    </row>
    <row r="30" spans="1:3" x14ac:dyDescent="0.4">
      <c r="A30" s="32" t="s">
        <v>130</v>
      </c>
      <c r="B30" s="81">
        <v>1539025.9</v>
      </c>
      <c r="C30" s="61"/>
    </row>
    <row r="31" spans="1:3" x14ac:dyDescent="0.4">
      <c r="A31" s="32" t="s">
        <v>91</v>
      </c>
      <c r="B31" s="81">
        <v>872142.9</v>
      </c>
      <c r="C31" s="61"/>
    </row>
    <row r="32" spans="1:3" x14ac:dyDescent="0.4">
      <c r="A32" s="32" t="s">
        <v>131</v>
      </c>
      <c r="B32" s="81">
        <v>623162.6</v>
      </c>
      <c r="C32" s="61"/>
    </row>
    <row r="33" spans="1:3" x14ac:dyDescent="0.4">
      <c r="A33" s="32" t="s">
        <v>132</v>
      </c>
      <c r="B33" s="81">
        <v>547308.9</v>
      </c>
      <c r="C33" s="61"/>
    </row>
    <row r="34" spans="1:3" x14ac:dyDescent="0.4">
      <c r="A34" s="32" t="s">
        <v>133</v>
      </c>
      <c r="B34" s="81">
        <v>774922.9</v>
      </c>
      <c r="C34" s="61"/>
    </row>
    <row r="35" spans="1:3" x14ac:dyDescent="0.4">
      <c r="A35" s="60"/>
      <c r="B35" s="82"/>
      <c r="C35" s="61"/>
    </row>
    <row r="36" spans="1:3" x14ac:dyDescent="0.4">
      <c r="A36" s="71" t="s">
        <v>262</v>
      </c>
      <c r="B36" s="127" t="s">
        <v>294</v>
      </c>
    </row>
    <row r="37" spans="1:3" x14ac:dyDescent="0.4">
      <c r="A37" s="32" t="s">
        <v>128</v>
      </c>
      <c r="B37" s="88">
        <v>9829206</v>
      </c>
      <c r="C37" s="61"/>
    </row>
    <row r="38" spans="1:3" x14ac:dyDescent="0.4">
      <c r="A38" s="32" t="s">
        <v>129</v>
      </c>
      <c r="B38" s="88">
        <v>197966009</v>
      </c>
      <c r="C38" s="61"/>
    </row>
    <row r="39" spans="1:3" x14ac:dyDescent="0.4">
      <c r="A39" s="32" t="s">
        <v>130</v>
      </c>
      <c r="B39" s="88">
        <v>314863592</v>
      </c>
      <c r="C39" s="61"/>
    </row>
    <row r="40" spans="1:3" x14ac:dyDescent="0.4">
      <c r="A40" s="32" t="s">
        <v>91</v>
      </c>
      <c r="B40" s="88">
        <v>155817924</v>
      </c>
      <c r="C40" s="61"/>
    </row>
    <row r="41" spans="1:3" x14ac:dyDescent="0.4">
      <c r="A41" s="32" t="s">
        <v>131</v>
      </c>
      <c r="B41" s="88">
        <v>329913145</v>
      </c>
      <c r="C41" s="61"/>
    </row>
    <row r="42" spans="1:3" x14ac:dyDescent="0.4">
      <c r="A42" s="32" t="s">
        <v>132</v>
      </c>
      <c r="B42" s="88">
        <v>301780377</v>
      </c>
      <c r="C42" s="61"/>
    </row>
    <row r="43" spans="1:3" x14ac:dyDescent="0.4">
      <c r="A43" s="32" t="s">
        <v>133</v>
      </c>
      <c r="B43" s="88">
        <v>331197570</v>
      </c>
      <c r="C43" s="61"/>
    </row>
    <row r="45" spans="1:3" x14ac:dyDescent="0.4">
      <c r="A45" s="71" t="s">
        <v>263</v>
      </c>
      <c r="B45" s="127" t="s">
        <v>294</v>
      </c>
    </row>
    <row r="46" spans="1:3" x14ac:dyDescent="0.4">
      <c r="A46" s="32" t="s">
        <v>128</v>
      </c>
      <c r="B46" s="81">
        <v>91011.199999999997</v>
      </c>
      <c r="C46" s="61"/>
    </row>
    <row r="47" spans="1:3" x14ac:dyDescent="0.4">
      <c r="A47" s="32" t="s">
        <v>129</v>
      </c>
      <c r="B47" s="81">
        <v>331046.8</v>
      </c>
      <c r="C47" s="61"/>
    </row>
    <row r="48" spans="1:3" x14ac:dyDescent="0.4">
      <c r="A48" s="32" t="s">
        <v>130</v>
      </c>
      <c r="B48" s="81">
        <v>760540.1</v>
      </c>
      <c r="C48" s="61"/>
    </row>
    <row r="49" spans="1:3" x14ac:dyDescent="0.4">
      <c r="A49" s="32" t="s">
        <v>91</v>
      </c>
      <c r="B49" s="81">
        <v>359856.6</v>
      </c>
      <c r="C49" s="61"/>
    </row>
    <row r="50" spans="1:3" x14ac:dyDescent="0.4">
      <c r="A50" s="32" t="s">
        <v>131</v>
      </c>
      <c r="B50" s="81">
        <v>677439.7</v>
      </c>
      <c r="C50" s="61"/>
    </row>
    <row r="51" spans="1:3" x14ac:dyDescent="0.4">
      <c r="A51" s="32" t="s">
        <v>132</v>
      </c>
      <c r="B51" s="81">
        <v>946020</v>
      </c>
      <c r="C51" s="61"/>
    </row>
    <row r="52" spans="1:3" x14ac:dyDescent="0.4">
      <c r="A52" s="32" t="s">
        <v>133</v>
      </c>
      <c r="B52" s="81">
        <v>922555.9</v>
      </c>
      <c r="C52" s="61"/>
    </row>
  </sheetData>
  <mergeCells count="6">
    <mergeCell ref="A8:B8"/>
    <mergeCell ref="A4:B5"/>
    <mergeCell ref="C4:D4"/>
    <mergeCell ref="E4:F4"/>
    <mergeCell ref="A6:B6"/>
    <mergeCell ref="A7:B7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2" sqref="B12"/>
    </sheetView>
  </sheetViews>
  <sheetFormatPr defaultRowHeight="18.75" x14ac:dyDescent="0.4"/>
  <cols>
    <col min="1" max="3" width="22.125" style="28" customWidth="1"/>
    <col min="4" max="16384" width="9" style="28"/>
  </cols>
  <sheetData>
    <row r="1" spans="1:3" x14ac:dyDescent="0.4">
      <c r="A1" s="28" t="s">
        <v>142</v>
      </c>
    </row>
    <row r="2" spans="1:3" x14ac:dyDescent="0.4">
      <c r="B2" s="130" t="s">
        <v>282</v>
      </c>
    </row>
    <row r="3" spans="1:3" x14ac:dyDescent="0.4">
      <c r="A3" s="31" t="s">
        <v>232</v>
      </c>
      <c r="B3" s="69" t="s">
        <v>29</v>
      </c>
    </row>
    <row r="4" spans="1:3" x14ac:dyDescent="0.4">
      <c r="A4" s="70" t="s">
        <v>134</v>
      </c>
      <c r="B4" s="128">
        <v>23</v>
      </c>
    </row>
    <row r="5" spans="1:3" x14ac:dyDescent="0.4">
      <c r="A5" s="70" t="s">
        <v>135</v>
      </c>
      <c r="B5" s="128">
        <v>7620</v>
      </c>
    </row>
    <row r="6" spans="1:3" x14ac:dyDescent="0.4">
      <c r="A6" s="70" t="s">
        <v>136</v>
      </c>
      <c r="B6" s="128">
        <v>1740</v>
      </c>
    </row>
    <row r="7" spans="1:3" x14ac:dyDescent="0.4">
      <c r="A7" s="70" t="s">
        <v>137</v>
      </c>
      <c r="B7" s="128">
        <v>1102</v>
      </c>
    </row>
    <row r="8" spans="1:3" x14ac:dyDescent="0.4">
      <c r="A8" s="70" t="s">
        <v>138</v>
      </c>
      <c r="B8" s="128">
        <v>242</v>
      </c>
    </row>
    <row r="9" spans="1:3" x14ac:dyDescent="0.4">
      <c r="A9" s="70" t="s">
        <v>139</v>
      </c>
      <c r="B9" s="128">
        <v>21</v>
      </c>
    </row>
    <row r="10" spans="1:3" x14ac:dyDescent="0.4">
      <c r="A10" s="70" t="s">
        <v>140</v>
      </c>
      <c r="B10" s="128">
        <v>21</v>
      </c>
    </row>
    <row r="11" spans="1:3" x14ac:dyDescent="0.4">
      <c r="A11" s="70" t="s">
        <v>141</v>
      </c>
      <c r="B11" s="128">
        <v>59</v>
      </c>
    </row>
    <row r="12" spans="1:3" x14ac:dyDescent="0.4">
      <c r="A12" s="31" t="s">
        <v>53</v>
      </c>
      <c r="B12" s="129">
        <v>10828</v>
      </c>
      <c r="C12" s="131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7" sqref="G7"/>
    </sheetView>
  </sheetViews>
  <sheetFormatPr defaultRowHeight="18.75" x14ac:dyDescent="0.4"/>
  <cols>
    <col min="1" max="6" width="12.75" style="1" customWidth="1"/>
    <col min="7" max="8" width="11.375" style="1" customWidth="1"/>
    <col min="9" max="16384" width="9" style="1"/>
  </cols>
  <sheetData>
    <row r="1" spans="1:6" x14ac:dyDescent="0.4">
      <c r="A1" s="1" t="s">
        <v>217</v>
      </c>
    </row>
    <row r="3" spans="1:6" ht="18" customHeight="1" x14ac:dyDescent="0.4">
      <c r="A3" s="1" t="s">
        <v>218</v>
      </c>
      <c r="C3" s="122" t="s">
        <v>282</v>
      </c>
    </row>
    <row r="4" spans="1:6" ht="37.5" x14ac:dyDescent="0.4">
      <c r="A4" s="7" t="s">
        <v>223</v>
      </c>
      <c r="B4" s="8" t="s">
        <v>29</v>
      </c>
      <c r="C4" s="7" t="s">
        <v>224</v>
      </c>
    </row>
    <row r="5" spans="1:6" x14ac:dyDescent="0.4">
      <c r="A5" s="136" t="s">
        <v>296</v>
      </c>
      <c r="B5" s="136">
        <v>959</v>
      </c>
      <c r="C5" s="137">
        <v>19.600000000000001</v>
      </c>
    </row>
    <row r="6" spans="1:6" x14ac:dyDescent="0.4">
      <c r="A6" s="2"/>
      <c r="B6" s="2"/>
      <c r="C6" s="3"/>
    </row>
    <row r="7" spans="1:6" x14ac:dyDescent="0.4">
      <c r="A7" s="1" t="s">
        <v>220</v>
      </c>
      <c r="E7" s="124" t="s">
        <v>282</v>
      </c>
    </row>
    <row r="8" spans="1:6" x14ac:dyDescent="0.4">
      <c r="A8" s="9" t="s">
        <v>143</v>
      </c>
      <c r="B8" s="138" t="s">
        <v>55</v>
      </c>
      <c r="C8" s="138" t="s">
        <v>56</v>
      </c>
      <c r="D8" s="138" t="s">
        <v>57</v>
      </c>
      <c r="E8" s="138" t="s">
        <v>16</v>
      </c>
    </row>
    <row r="9" spans="1:6" x14ac:dyDescent="0.4">
      <c r="A9" s="101" t="s">
        <v>58</v>
      </c>
      <c r="B9" s="86">
        <v>8</v>
      </c>
      <c r="C9" s="94">
        <v>3</v>
      </c>
      <c r="D9" s="94">
        <v>0</v>
      </c>
      <c r="E9" s="89">
        <f t="shared" ref="E9:E16" si="0">B9+C9+D9</f>
        <v>11</v>
      </c>
      <c r="F9" s="141"/>
    </row>
    <row r="10" spans="1:6" x14ac:dyDescent="0.4">
      <c r="A10" s="101" t="s">
        <v>59</v>
      </c>
      <c r="B10" s="86">
        <v>63</v>
      </c>
      <c r="C10" s="142">
        <v>97</v>
      </c>
      <c r="D10" s="142">
        <v>0</v>
      </c>
      <c r="E10" s="89">
        <f t="shared" si="0"/>
        <v>160</v>
      </c>
      <c r="F10" s="141"/>
    </row>
    <row r="11" spans="1:6" x14ac:dyDescent="0.4">
      <c r="A11" s="101" t="s">
        <v>60</v>
      </c>
      <c r="B11" s="86">
        <v>67</v>
      </c>
      <c r="C11" s="142">
        <v>64</v>
      </c>
      <c r="D11" s="142">
        <v>0</v>
      </c>
      <c r="E11" s="89">
        <f t="shared" si="0"/>
        <v>131</v>
      </c>
      <c r="F11" s="141"/>
    </row>
    <row r="12" spans="1:6" x14ac:dyDescent="0.4">
      <c r="A12" s="101" t="s">
        <v>61</v>
      </c>
      <c r="B12" s="86">
        <v>83</v>
      </c>
      <c r="C12" s="94">
        <v>103</v>
      </c>
      <c r="D12" s="94">
        <v>0</v>
      </c>
      <c r="E12" s="89">
        <f t="shared" si="0"/>
        <v>186</v>
      </c>
      <c r="F12" s="141"/>
    </row>
    <row r="13" spans="1:6" x14ac:dyDescent="0.4">
      <c r="A13" s="101" t="s">
        <v>62</v>
      </c>
      <c r="B13" s="86">
        <v>83</v>
      </c>
      <c r="C13" s="94">
        <v>144</v>
      </c>
      <c r="D13" s="94">
        <v>0</v>
      </c>
      <c r="E13" s="89">
        <f t="shared" si="0"/>
        <v>227</v>
      </c>
      <c r="F13" s="141"/>
    </row>
    <row r="14" spans="1:6" x14ac:dyDescent="0.4">
      <c r="A14" s="101" t="s">
        <v>63</v>
      </c>
      <c r="B14" s="86">
        <v>44</v>
      </c>
      <c r="C14" s="94">
        <v>55</v>
      </c>
      <c r="D14" s="94">
        <v>0</v>
      </c>
      <c r="E14" s="89">
        <f t="shared" si="0"/>
        <v>99</v>
      </c>
      <c r="F14" s="141"/>
    </row>
    <row r="15" spans="1:6" x14ac:dyDescent="0.4">
      <c r="A15" s="101" t="s">
        <v>64</v>
      </c>
      <c r="B15" s="86">
        <v>38</v>
      </c>
      <c r="C15" s="94">
        <v>71</v>
      </c>
      <c r="D15" s="94">
        <v>0</v>
      </c>
      <c r="E15" s="89">
        <f t="shared" si="0"/>
        <v>109</v>
      </c>
      <c r="F15" s="141"/>
    </row>
    <row r="16" spans="1:6" x14ac:dyDescent="0.4">
      <c r="A16" s="101" t="s">
        <v>65</v>
      </c>
      <c r="B16" s="86">
        <v>7</v>
      </c>
      <c r="C16" s="94">
        <v>2</v>
      </c>
      <c r="D16" s="94">
        <v>27</v>
      </c>
      <c r="E16" s="89">
        <f t="shared" si="0"/>
        <v>36</v>
      </c>
      <c r="F16" s="141"/>
    </row>
    <row r="17" spans="1:8" x14ac:dyDescent="0.4">
      <c r="A17" s="9" t="s">
        <v>66</v>
      </c>
      <c r="B17" s="89">
        <f>SUM(B9:B16)</f>
        <v>393</v>
      </c>
      <c r="C17" s="108">
        <f>SUM(C9:C16)</f>
        <v>539</v>
      </c>
      <c r="D17" s="108">
        <f>SUM(D9:D16)</f>
        <v>27</v>
      </c>
      <c r="E17" s="89">
        <f>SUM(E9:E16)</f>
        <v>959</v>
      </c>
    </row>
    <row r="18" spans="1:8" x14ac:dyDescent="0.4">
      <c r="A18" s="11"/>
      <c r="B18" s="12"/>
      <c r="C18" s="12"/>
      <c r="D18" s="12"/>
      <c r="E18" s="12"/>
      <c r="F18" s="14"/>
      <c r="G18" s="12"/>
      <c r="H18" s="13"/>
    </row>
    <row r="19" spans="1:8" x14ac:dyDescent="0.4">
      <c r="A19" s="15" t="s">
        <v>221</v>
      </c>
      <c r="F19" s="124" t="s">
        <v>282</v>
      </c>
    </row>
    <row r="20" spans="1:8" x14ac:dyDescent="0.4">
      <c r="A20" s="157" t="s">
        <v>144</v>
      </c>
      <c r="B20" s="157"/>
      <c r="C20" s="157"/>
      <c r="D20" s="158" t="s">
        <v>145</v>
      </c>
      <c r="E20" s="159"/>
      <c r="F20" s="160"/>
    </row>
    <row r="21" spans="1:8" x14ac:dyDescent="0.4">
      <c r="A21" s="157" t="s">
        <v>146</v>
      </c>
      <c r="B21" s="161" t="s">
        <v>147</v>
      </c>
      <c r="C21" s="157" t="s">
        <v>148</v>
      </c>
      <c r="D21" s="162" t="s">
        <v>146</v>
      </c>
      <c r="E21" s="162" t="s">
        <v>147</v>
      </c>
      <c r="F21" s="162" t="s">
        <v>148</v>
      </c>
    </row>
    <row r="22" spans="1:8" x14ac:dyDescent="0.4">
      <c r="A22" s="157"/>
      <c r="B22" s="161"/>
      <c r="C22" s="157"/>
      <c r="D22" s="162"/>
      <c r="E22" s="163"/>
      <c r="F22" s="162"/>
    </row>
    <row r="23" spans="1:8" x14ac:dyDescent="0.4">
      <c r="A23" s="132">
        <v>9869</v>
      </c>
      <c r="B23" s="133">
        <v>4951</v>
      </c>
      <c r="C23" s="134">
        <f>B23/A23</f>
        <v>0.5016719019150877</v>
      </c>
      <c r="D23" s="135">
        <v>959</v>
      </c>
      <c r="E23" s="135">
        <v>590</v>
      </c>
      <c r="F23" s="134">
        <f>E23/D23</f>
        <v>0.61522419186652766</v>
      </c>
    </row>
  </sheetData>
  <mergeCells count="8">
    <mergeCell ref="A20:C20"/>
    <mergeCell ref="D20:F20"/>
    <mergeCell ref="A21:A22"/>
    <mergeCell ref="B21:B22"/>
    <mergeCell ref="C21:C22"/>
    <mergeCell ref="D21:D22"/>
    <mergeCell ref="E21:E22"/>
    <mergeCell ref="F21:F22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4" sqref="E4"/>
    </sheetView>
  </sheetViews>
  <sheetFormatPr defaultRowHeight="18.75" x14ac:dyDescent="0.4"/>
  <cols>
    <col min="1" max="1" width="14.625" style="16" customWidth="1"/>
    <col min="2" max="6" width="10.5" style="16" customWidth="1"/>
    <col min="7" max="16384" width="9" style="16"/>
  </cols>
  <sheetData>
    <row r="1" spans="1:6" x14ac:dyDescent="0.4">
      <c r="A1" s="16" t="s">
        <v>222</v>
      </c>
    </row>
    <row r="3" spans="1:6" x14ac:dyDescent="0.4">
      <c r="A3" s="16" t="s">
        <v>225</v>
      </c>
      <c r="F3" s="139" t="s">
        <v>282</v>
      </c>
    </row>
    <row r="4" spans="1:6" x14ac:dyDescent="0.4">
      <c r="A4" s="17"/>
      <c r="B4" s="17" t="s">
        <v>5</v>
      </c>
      <c r="C4" s="17" t="s">
        <v>6</v>
      </c>
      <c r="D4" s="17" t="s">
        <v>7</v>
      </c>
      <c r="E4" s="17" t="s">
        <v>8</v>
      </c>
      <c r="F4" s="17" t="s">
        <v>10</v>
      </c>
    </row>
    <row r="5" spans="1:6" x14ac:dyDescent="0.4">
      <c r="A5" s="17" t="s">
        <v>29</v>
      </c>
      <c r="B5" s="4">
        <v>216</v>
      </c>
      <c r="C5" s="4">
        <v>201</v>
      </c>
      <c r="D5" s="4">
        <v>320</v>
      </c>
      <c r="E5" s="4">
        <v>366</v>
      </c>
      <c r="F5" s="4">
        <v>351</v>
      </c>
    </row>
    <row r="6" spans="1:6" x14ac:dyDescent="0.4">
      <c r="A6" s="18"/>
      <c r="B6" s="19"/>
      <c r="C6" s="19"/>
      <c r="D6" s="19"/>
      <c r="E6" s="19"/>
      <c r="F6" s="19"/>
    </row>
    <row r="7" spans="1:6" x14ac:dyDescent="0.4">
      <c r="A7" s="16" t="s">
        <v>226</v>
      </c>
      <c r="B7" s="139" t="s">
        <v>282</v>
      </c>
    </row>
    <row r="8" spans="1:6" x14ac:dyDescent="0.4">
      <c r="A8" s="25" t="s">
        <v>233</v>
      </c>
      <c r="B8" s="25" t="s">
        <v>234</v>
      </c>
    </row>
    <row r="9" spans="1:6" x14ac:dyDescent="0.4">
      <c r="A9" s="6" t="s">
        <v>150</v>
      </c>
      <c r="B9" s="5">
        <v>132</v>
      </c>
    </row>
    <row r="10" spans="1:6" x14ac:dyDescent="0.4">
      <c r="A10" s="6" t="s">
        <v>149</v>
      </c>
      <c r="B10" s="5">
        <v>219</v>
      </c>
    </row>
    <row r="11" spans="1:6" x14ac:dyDescent="0.4">
      <c r="A11" s="6" t="s">
        <v>230</v>
      </c>
      <c r="B11" s="5">
        <v>351</v>
      </c>
    </row>
    <row r="13" spans="1:6" x14ac:dyDescent="0.4">
      <c r="A13" s="16" t="s">
        <v>219</v>
      </c>
      <c r="E13" s="139" t="s">
        <v>282</v>
      </c>
    </row>
    <row r="14" spans="1:6" x14ac:dyDescent="0.4">
      <c r="A14" s="25" t="s">
        <v>232</v>
      </c>
      <c r="B14" s="20" t="s">
        <v>227</v>
      </c>
      <c r="C14" s="20" t="s">
        <v>228</v>
      </c>
      <c r="D14" s="20" t="s">
        <v>229</v>
      </c>
      <c r="E14" s="20" t="s">
        <v>230</v>
      </c>
    </row>
    <row r="15" spans="1:6" x14ac:dyDescent="0.4">
      <c r="A15" s="6" t="s">
        <v>58</v>
      </c>
      <c r="B15" s="5">
        <v>0</v>
      </c>
      <c r="C15" s="5">
        <v>0</v>
      </c>
      <c r="D15" s="5">
        <v>0</v>
      </c>
      <c r="E15" s="5">
        <v>0</v>
      </c>
    </row>
    <row r="16" spans="1:6" x14ac:dyDescent="0.4">
      <c r="A16" s="6" t="s">
        <v>59</v>
      </c>
      <c r="B16" s="5">
        <v>42</v>
      </c>
      <c r="C16" s="5">
        <v>23</v>
      </c>
      <c r="D16" s="5">
        <v>0</v>
      </c>
      <c r="E16" s="5">
        <v>65</v>
      </c>
    </row>
    <row r="17" spans="1:5" x14ac:dyDescent="0.4">
      <c r="A17" s="6" t="s">
        <v>60</v>
      </c>
      <c r="B17" s="5">
        <v>45</v>
      </c>
      <c r="C17" s="5">
        <v>40</v>
      </c>
      <c r="D17" s="5">
        <v>2</v>
      </c>
      <c r="E17" s="5">
        <v>87</v>
      </c>
    </row>
    <row r="18" spans="1:5" x14ac:dyDescent="0.4">
      <c r="A18" s="6" t="s">
        <v>61</v>
      </c>
      <c r="B18" s="5">
        <v>48</v>
      </c>
      <c r="C18" s="5">
        <v>40</v>
      </c>
      <c r="D18" s="5">
        <v>3</v>
      </c>
      <c r="E18" s="5">
        <v>91</v>
      </c>
    </row>
    <row r="19" spans="1:5" x14ac:dyDescent="0.4">
      <c r="A19" s="6" t="s">
        <v>62</v>
      </c>
      <c r="B19" s="5">
        <v>38</v>
      </c>
      <c r="C19" s="5">
        <v>41</v>
      </c>
      <c r="D19" s="5">
        <v>1</v>
      </c>
      <c r="E19" s="5">
        <v>80</v>
      </c>
    </row>
    <row r="20" spans="1:5" x14ac:dyDescent="0.4">
      <c r="A20" s="6" t="s">
        <v>63</v>
      </c>
      <c r="B20" s="5">
        <v>8</v>
      </c>
      <c r="C20" s="5">
        <v>10</v>
      </c>
      <c r="D20" s="5">
        <v>0</v>
      </c>
      <c r="E20" s="5">
        <v>18</v>
      </c>
    </row>
    <row r="21" spans="1:5" x14ac:dyDescent="0.4">
      <c r="A21" s="6" t="s">
        <v>64</v>
      </c>
      <c r="B21" s="5">
        <v>2</v>
      </c>
      <c r="C21" s="5">
        <v>7</v>
      </c>
      <c r="D21" s="5">
        <v>0</v>
      </c>
      <c r="E21" s="5">
        <v>9</v>
      </c>
    </row>
    <row r="22" spans="1:5" x14ac:dyDescent="0.4">
      <c r="A22" s="10" t="s">
        <v>65</v>
      </c>
      <c r="B22" s="5">
        <v>0</v>
      </c>
      <c r="C22" s="5">
        <v>1</v>
      </c>
      <c r="D22" s="5">
        <v>0</v>
      </c>
      <c r="E22" s="5">
        <v>1</v>
      </c>
    </row>
    <row r="23" spans="1:5" x14ac:dyDescent="0.4">
      <c r="A23" s="6" t="s">
        <v>230</v>
      </c>
      <c r="B23" s="5">
        <v>183</v>
      </c>
      <c r="C23" s="5">
        <v>162</v>
      </c>
      <c r="D23" s="5">
        <v>6</v>
      </c>
      <c r="E23" s="5">
        <v>351</v>
      </c>
    </row>
    <row r="24" spans="1:5" x14ac:dyDescent="0.4">
      <c r="A24" s="21"/>
      <c r="B24" s="22"/>
      <c r="C24" s="22"/>
      <c r="D24" s="22"/>
      <c r="E24" s="22"/>
    </row>
    <row r="25" spans="1:5" x14ac:dyDescent="0.4">
      <c r="A25" s="23" t="s">
        <v>231</v>
      </c>
      <c r="B25" s="139" t="s">
        <v>282</v>
      </c>
      <c r="C25" s="139"/>
    </row>
    <row r="26" spans="1:5" x14ac:dyDescent="0.4">
      <c r="A26" s="26" t="s">
        <v>235</v>
      </c>
      <c r="B26" s="27" t="s">
        <v>234</v>
      </c>
    </row>
    <row r="27" spans="1:5" x14ac:dyDescent="0.4">
      <c r="A27" s="24" t="s">
        <v>152</v>
      </c>
      <c r="B27" s="24">
        <v>286</v>
      </c>
    </row>
    <row r="28" spans="1:5" x14ac:dyDescent="0.4">
      <c r="A28" s="24" t="s">
        <v>237</v>
      </c>
      <c r="B28" s="24">
        <v>21</v>
      </c>
    </row>
    <row r="29" spans="1:5" x14ac:dyDescent="0.4">
      <c r="A29" s="24" t="s">
        <v>238</v>
      </c>
      <c r="B29" s="24">
        <v>12</v>
      </c>
    </row>
    <row r="30" spans="1:5" x14ac:dyDescent="0.4">
      <c r="A30" s="24" t="s">
        <v>153</v>
      </c>
      <c r="B30" s="24">
        <v>6</v>
      </c>
    </row>
    <row r="31" spans="1:5" x14ac:dyDescent="0.4">
      <c r="A31" s="24" t="s">
        <v>154</v>
      </c>
      <c r="B31" s="24">
        <v>21</v>
      </c>
    </row>
    <row r="32" spans="1:5" x14ac:dyDescent="0.4">
      <c r="A32" s="24" t="s">
        <v>151</v>
      </c>
      <c r="B32" s="24">
        <v>5</v>
      </c>
    </row>
    <row r="33" spans="1:2" x14ac:dyDescent="0.4">
      <c r="A33" s="24" t="s">
        <v>229</v>
      </c>
      <c r="B33" s="24">
        <v>0</v>
      </c>
    </row>
    <row r="34" spans="1:2" x14ac:dyDescent="0.4">
      <c r="A34" s="24" t="s">
        <v>236</v>
      </c>
      <c r="B34" s="24">
        <v>351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B57" sqref="B57"/>
    </sheetView>
  </sheetViews>
  <sheetFormatPr defaultRowHeight="18.75" x14ac:dyDescent="0.4"/>
  <cols>
    <col min="1" max="1" width="28" style="28" customWidth="1"/>
    <col min="2" max="2" width="19.25" style="28" bestFit="1" customWidth="1"/>
    <col min="3" max="7" width="15.125" style="28" customWidth="1"/>
    <col min="8" max="16384" width="9" style="28"/>
  </cols>
  <sheetData>
    <row r="1" spans="1:7" x14ac:dyDescent="0.4">
      <c r="A1" s="28" t="s">
        <v>239</v>
      </c>
    </row>
    <row r="3" spans="1:7" x14ac:dyDescent="0.4">
      <c r="A3" s="28" t="s">
        <v>240</v>
      </c>
      <c r="G3" s="130" t="s">
        <v>282</v>
      </c>
    </row>
    <row r="4" spans="1:7" x14ac:dyDescent="0.4">
      <c r="A4" s="164" t="s">
        <v>155</v>
      </c>
      <c r="B4" s="165"/>
      <c r="C4" s="17" t="s">
        <v>156</v>
      </c>
      <c r="D4" s="17" t="s">
        <v>12</v>
      </c>
      <c r="E4" s="17" t="s">
        <v>157</v>
      </c>
      <c r="F4" s="17" t="s">
        <v>158</v>
      </c>
      <c r="G4" s="17" t="s">
        <v>159</v>
      </c>
    </row>
    <row r="5" spans="1:7" x14ac:dyDescent="0.4">
      <c r="A5" s="166" t="s">
        <v>160</v>
      </c>
      <c r="B5" s="160"/>
      <c r="C5" s="29">
        <v>3318</v>
      </c>
      <c r="D5" s="29">
        <v>2777</v>
      </c>
      <c r="E5" s="29">
        <v>2488</v>
      </c>
      <c r="F5" s="29">
        <v>2543</v>
      </c>
      <c r="G5" s="29">
        <v>2646</v>
      </c>
    </row>
    <row r="6" spans="1:7" ht="37.5" x14ac:dyDescent="0.4">
      <c r="A6" s="30"/>
      <c r="B6" s="31" t="s">
        <v>161</v>
      </c>
      <c r="C6" s="32">
        <v>60</v>
      </c>
      <c r="D6" s="32">
        <v>45</v>
      </c>
      <c r="E6" s="32">
        <v>57</v>
      </c>
      <c r="F6" s="32">
        <v>67</v>
      </c>
      <c r="G6" s="32">
        <v>64</v>
      </c>
    </row>
    <row r="7" spans="1:7" x14ac:dyDescent="0.4">
      <c r="A7" s="164" t="s">
        <v>162</v>
      </c>
      <c r="B7" s="165"/>
      <c r="C7" s="29">
        <v>10489</v>
      </c>
      <c r="D7" s="29">
        <v>10001</v>
      </c>
      <c r="E7" s="29">
        <v>10319</v>
      </c>
      <c r="F7" s="29">
        <v>10017</v>
      </c>
      <c r="G7" s="29">
        <v>10828</v>
      </c>
    </row>
    <row r="8" spans="1:7" x14ac:dyDescent="0.4">
      <c r="A8" s="164" t="s">
        <v>163</v>
      </c>
      <c r="B8" s="165"/>
      <c r="C8" s="33">
        <f>C5/C7</f>
        <v>0.31633139479454669</v>
      </c>
      <c r="D8" s="33">
        <f t="shared" ref="D8:G8" si="0">D5/D7</f>
        <v>0.27767223277672232</v>
      </c>
      <c r="E8" s="33">
        <f t="shared" si="0"/>
        <v>0.24110863455761217</v>
      </c>
      <c r="F8" s="33">
        <f t="shared" si="0"/>
        <v>0.25386842367974444</v>
      </c>
      <c r="G8" s="33">
        <f t="shared" si="0"/>
        <v>0.24436645733284079</v>
      </c>
    </row>
    <row r="9" spans="1:7" x14ac:dyDescent="0.4">
      <c r="A9" s="158" t="s">
        <v>164</v>
      </c>
      <c r="B9" s="160"/>
      <c r="C9" s="34">
        <f>C5/2333</f>
        <v>1.4222031718816974</v>
      </c>
      <c r="D9" s="34">
        <f t="shared" ref="D9:F9" si="1">D5/C5</f>
        <v>0.83694996986136228</v>
      </c>
      <c r="E9" s="34">
        <f t="shared" si="1"/>
        <v>0.89593086064097949</v>
      </c>
      <c r="F9" s="34">
        <f t="shared" si="1"/>
        <v>1.0221061093247588</v>
      </c>
      <c r="G9" s="34">
        <f>G5/F5</f>
        <v>1.0405033425088479</v>
      </c>
    </row>
    <row r="10" spans="1:7" x14ac:dyDescent="0.4">
      <c r="A10" s="35"/>
      <c r="B10" s="35"/>
      <c r="C10" s="36"/>
      <c r="D10" s="36"/>
      <c r="E10" s="36"/>
      <c r="F10" s="36"/>
      <c r="G10" s="36"/>
    </row>
    <row r="11" spans="1:7" x14ac:dyDescent="0.4">
      <c r="A11" s="28" t="s">
        <v>241</v>
      </c>
      <c r="B11" s="130" t="s">
        <v>282</v>
      </c>
    </row>
    <row r="12" spans="1:7" x14ac:dyDescent="0.4">
      <c r="A12" s="37" t="s">
        <v>232</v>
      </c>
      <c r="B12" s="37" t="s">
        <v>242</v>
      </c>
    </row>
    <row r="13" spans="1:7" ht="37.5" x14ac:dyDescent="0.4">
      <c r="A13" s="38" t="s">
        <v>165</v>
      </c>
      <c r="B13" s="140">
        <v>2139</v>
      </c>
    </row>
    <row r="14" spans="1:7" ht="37.5" x14ac:dyDescent="0.4">
      <c r="A14" s="38" t="s">
        <v>166</v>
      </c>
      <c r="B14" s="140">
        <v>507</v>
      </c>
    </row>
    <row r="15" spans="1:7" x14ac:dyDescent="0.4">
      <c r="A15" s="37" t="s">
        <v>167</v>
      </c>
      <c r="B15" s="140">
        <f>SUM(B13:B14)</f>
        <v>2646</v>
      </c>
    </row>
    <row r="17" spans="1:5" x14ac:dyDescent="0.4">
      <c r="A17" s="39" t="s">
        <v>295</v>
      </c>
      <c r="B17" s="39"/>
    </row>
    <row r="18" spans="1:5" x14ac:dyDescent="0.4">
      <c r="A18" s="37" t="s">
        <v>232</v>
      </c>
      <c r="B18" s="37" t="s">
        <v>242</v>
      </c>
    </row>
    <row r="19" spans="1:5" ht="37.5" x14ac:dyDescent="0.4">
      <c r="A19" s="38" t="s">
        <v>165</v>
      </c>
      <c r="B19" s="140">
        <v>4</v>
      </c>
    </row>
    <row r="20" spans="1:5" ht="37.5" x14ac:dyDescent="0.4">
      <c r="A20" s="38" t="s">
        <v>166</v>
      </c>
      <c r="B20" s="140">
        <v>60</v>
      </c>
    </row>
    <row r="21" spans="1:5" x14ac:dyDescent="0.4">
      <c r="A21" s="37" t="s">
        <v>167</v>
      </c>
      <c r="B21" s="140">
        <f>SUM(B19:B20)</f>
        <v>64</v>
      </c>
    </row>
    <row r="22" spans="1:5" x14ac:dyDescent="0.4">
      <c r="A22" s="52"/>
      <c r="B22" s="53"/>
    </row>
    <row r="23" spans="1:5" x14ac:dyDescent="0.4">
      <c r="A23" s="28" t="s">
        <v>243</v>
      </c>
      <c r="E23" s="130" t="s">
        <v>282</v>
      </c>
    </row>
    <row r="24" spans="1:5" x14ac:dyDescent="0.4">
      <c r="A24" s="40" t="s">
        <v>155</v>
      </c>
      <c r="B24" s="40" t="s">
        <v>168</v>
      </c>
      <c r="C24" s="40" t="s">
        <v>169</v>
      </c>
      <c r="D24" s="41" t="s">
        <v>170</v>
      </c>
      <c r="E24" s="40" t="s">
        <v>171</v>
      </c>
    </row>
    <row r="25" spans="1:5" x14ac:dyDescent="0.4">
      <c r="A25" s="40" t="s">
        <v>172</v>
      </c>
      <c r="B25" s="42">
        <v>321</v>
      </c>
      <c r="C25" s="42">
        <v>355</v>
      </c>
      <c r="D25" s="43">
        <v>1</v>
      </c>
      <c r="E25" s="42">
        <f>SUM(B25:D25)</f>
        <v>677</v>
      </c>
    </row>
    <row r="26" spans="1:5" x14ac:dyDescent="0.4">
      <c r="A26" s="40" t="s">
        <v>173</v>
      </c>
      <c r="B26" s="42">
        <v>587</v>
      </c>
      <c r="C26" s="42">
        <v>670</v>
      </c>
      <c r="D26" s="43">
        <v>2</v>
      </c>
      <c r="E26" s="42">
        <f t="shared" ref="E26:E29" si="2">SUM(B26:D26)</f>
        <v>1259</v>
      </c>
    </row>
    <row r="27" spans="1:5" x14ac:dyDescent="0.4">
      <c r="A27" s="40" t="s">
        <v>174</v>
      </c>
      <c r="B27" s="42">
        <v>279</v>
      </c>
      <c r="C27" s="42">
        <v>326</v>
      </c>
      <c r="D27" s="43">
        <v>2</v>
      </c>
      <c r="E27" s="42">
        <f t="shared" si="2"/>
        <v>607</v>
      </c>
    </row>
    <row r="28" spans="1:5" x14ac:dyDescent="0.4">
      <c r="A28" s="40" t="s">
        <v>175</v>
      </c>
      <c r="B28" s="42">
        <v>38</v>
      </c>
      <c r="C28" s="42">
        <v>62</v>
      </c>
      <c r="D28" s="43">
        <v>0</v>
      </c>
      <c r="E28" s="42">
        <f t="shared" si="2"/>
        <v>100</v>
      </c>
    </row>
    <row r="29" spans="1:5" x14ac:dyDescent="0.4">
      <c r="A29" s="40" t="s">
        <v>176</v>
      </c>
      <c r="B29" s="42">
        <v>0</v>
      </c>
      <c r="C29" s="42">
        <v>3</v>
      </c>
      <c r="D29" s="43">
        <v>0</v>
      </c>
      <c r="E29" s="44">
        <f t="shared" si="2"/>
        <v>3</v>
      </c>
    </row>
    <row r="30" spans="1:5" x14ac:dyDescent="0.4">
      <c r="A30" s="40" t="s">
        <v>171</v>
      </c>
      <c r="B30" s="42">
        <f>SUM(B25:B29)</f>
        <v>1225</v>
      </c>
      <c r="C30" s="42">
        <f>SUM(C25:C29)</f>
        <v>1416</v>
      </c>
      <c r="D30" s="42">
        <f>SUM(D25:D29)</f>
        <v>5</v>
      </c>
      <c r="E30" s="42">
        <f>SUM(E25:E29)</f>
        <v>2646</v>
      </c>
    </row>
    <row r="31" spans="1:5" x14ac:dyDescent="0.4">
      <c r="A31" s="54"/>
      <c r="B31" s="55"/>
      <c r="C31" s="55"/>
      <c r="D31" s="55"/>
      <c r="E31" s="55"/>
    </row>
    <row r="32" spans="1:5" x14ac:dyDescent="0.4">
      <c r="A32" s="28" t="s">
        <v>244</v>
      </c>
      <c r="E32" s="130" t="s">
        <v>282</v>
      </c>
    </row>
    <row r="33" spans="1:5" x14ac:dyDescent="0.4">
      <c r="A33" s="17" t="s">
        <v>67</v>
      </c>
      <c r="B33" s="45" t="s">
        <v>177</v>
      </c>
      <c r="C33" s="31" t="s">
        <v>178</v>
      </c>
      <c r="D33" s="31" t="s">
        <v>179</v>
      </c>
      <c r="E33" s="31" t="s">
        <v>17</v>
      </c>
    </row>
    <row r="34" spans="1:5" x14ac:dyDescent="0.4">
      <c r="A34" s="46">
        <v>1</v>
      </c>
      <c r="B34" s="31" t="s">
        <v>180</v>
      </c>
      <c r="C34" s="47">
        <v>218</v>
      </c>
      <c r="D34" s="47">
        <v>236</v>
      </c>
      <c r="E34" s="48">
        <f>C34/D34</f>
        <v>0.92372881355932202</v>
      </c>
    </row>
    <row r="35" spans="1:5" x14ac:dyDescent="0.4">
      <c r="A35" s="46">
        <v>2</v>
      </c>
      <c r="B35" s="17" t="s">
        <v>71</v>
      </c>
      <c r="C35" s="49">
        <v>158</v>
      </c>
      <c r="D35" s="49">
        <v>58</v>
      </c>
      <c r="E35" s="48">
        <f t="shared" ref="E35:E38" si="3">C35/D35</f>
        <v>2.7241379310344827</v>
      </c>
    </row>
    <row r="36" spans="1:5" x14ac:dyDescent="0.4">
      <c r="A36" s="46">
        <v>3</v>
      </c>
      <c r="B36" s="17" t="s">
        <v>72</v>
      </c>
      <c r="C36" s="47">
        <v>152</v>
      </c>
      <c r="D36" s="47">
        <v>173</v>
      </c>
      <c r="E36" s="48">
        <f t="shared" si="3"/>
        <v>0.87861271676300579</v>
      </c>
    </row>
    <row r="37" spans="1:5" x14ac:dyDescent="0.4">
      <c r="A37" s="46">
        <v>4</v>
      </c>
      <c r="B37" s="17" t="s">
        <v>74</v>
      </c>
      <c r="C37" s="49">
        <v>84</v>
      </c>
      <c r="D37" s="49">
        <v>100</v>
      </c>
      <c r="E37" s="48">
        <f t="shared" si="3"/>
        <v>0.84</v>
      </c>
    </row>
    <row r="38" spans="1:5" x14ac:dyDescent="0.4">
      <c r="A38" s="46">
        <v>5</v>
      </c>
      <c r="B38" s="17" t="s">
        <v>73</v>
      </c>
      <c r="C38" s="49">
        <v>80</v>
      </c>
      <c r="D38" s="49">
        <v>73</v>
      </c>
      <c r="E38" s="48">
        <f t="shared" si="3"/>
        <v>1.095890410958904</v>
      </c>
    </row>
    <row r="39" spans="1:5" x14ac:dyDescent="0.4">
      <c r="A39" s="56"/>
      <c r="B39" s="18"/>
      <c r="C39" s="57"/>
      <c r="D39" s="57"/>
      <c r="E39" s="58"/>
    </row>
    <row r="40" spans="1:5" x14ac:dyDescent="0.4">
      <c r="A40" s="28" t="s">
        <v>245</v>
      </c>
      <c r="D40" s="130" t="s">
        <v>282</v>
      </c>
    </row>
    <row r="41" spans="1:5" x14ac:dyDescent="0.4">
      <c r="A41" s="40" t="s">
        <v>155</v>
      </c>
      <c r="B41" s="40" t="s">
        <v>181</v>
      </c>
      <c r="C41" s="40" t="s">
        <v>182</v>
      </c>
      <c r="D41" s="40" t="s">
        <v>183</v>
      </c>
    </row>
    <row r="42" spans="1:5" x14ac:dyDescent="0.4">
      <c r="A42" s="40" t="s">
        <v>184</v>
      </c>
      <c r="B42" s="50">
        <f t="shared" ref="B42:B48" si="4">C42/D42</f>
        <v>0.68421052631578949</v>
      </c>
      <c r="C42" s="32">
        <v>52</v>
      </c>
      <c r="D42" s="32">
        <v>76</v>
      </c>
    </row>
    <row r="43" spans="1:5" x14ac:dyDescent="0.4">
      <c r="A43" s="40" t="s">
        <v>185</v>
      </c>
      <c r="B43" s="50">
        <f t="shared" si="4"/>
        <v>0.40163934426229508</v>
      </c>
      <c r="C43" s="32">
        <v>343</v>
      </c>
      <c r="D43" s="32">
        <v>854</v>
      </c>
    </row>
    <row r="44" spans="1:5" x14ac:dyDescent="0.4">
      <c r="A44" s="40" t="s">
        <v>186</v>
      </c>
      <c r="B44" s="50">
        <f t="shared" si="4"/>
        <v>0.27977839335180055</v>
      </c>
      <c r="C44" s="32">
        <v>101</v>
      </c>
      <c r="D44" s="32">
        <v>361</v>
      </c>
    </row>
    <row r="45" spans="1:5" x14ac:dyDescent="0.4">
      <c r="A45" s="40" t="s">
        <v>187</v>
      </c>
      <c r="B45" s="50">
        <f t="shared" si="4"/>
        <v>0.20270901447921533</v>
      </c>
      <c r="C45" s="32">
        <v>868</v>
      </c>
      <c r="D45" s="32">
        <v>4282</v>
      </c>
    </row>
    <row r="46" spans="1:5" x14ac:dyDescent="0.4">
      <c r="A46" s="40" t="s">
        <v>188</v>
      </c>
      <c r="B46" s="50">
        <f t="shared" si="4"/>
        <v>0.16</v>
      </c>
      <c r="C46" s="32">
        <v>4</v>
      </c>
      <c r="D46" s="32">
        <v>25</v>
      </c>
    </row>
    <row r="47" spans="1:5" x14ac:dyDescent="0.4">
      <c r="A47" s="40" t="s">
        <v>189</v>
      </c>
      <c r="B47" s="50">
        <f t="shared" si="4"/>
        <v>0.13636363636363635</v>
      </c>
      <c r="C47" s="32">
        <v>6</v>
      </c>
      <c r="D47" s="32">
        <v>44</v>
      </c>
    </row>
    <row r="48" spans="1:5" x14ac:dyDescent="0.4">
      <c r="A48" s="40" t="s">
        <v>190</v>
      </c>
      <c r="B48" s="50">
        <f t="shared" si="4"/>
        <v>0.12987012987012986</v>
      </c>
      <c r="C48" s="32">
        <v>10</v>
      </c>
      <c r="D48" s="32">
        <v>77</v>
      </c>
    </row>
    <row r="49" spans="1:4" x14ac:dyDescent="0.4">
      <c r="A49" s="54"/>
      <c r="B49" s="59"/>
      <c r="C49" s="60"/>
      <c r="D49" s="60"/>
    </row>
    <row r="50" spans="1:4" x14ac:dyDescent="0.4">
      <c r="A50" s="28" t="s">
        <v>246</v>
      </c>
    </row>
    <row r="51" spans="1:4" x14ac:dyDescent="0.4">
      <c r="A51" s="17" t="s">
        <v>155</v>
      </c>
      <c r="B51" s="17" t="s">
        <v>191</v>
      </c>
      <c r="C51" s="17" t="s">
        <v>9</v>
      </c>
    </row>
    <row r="52" spans="1:4" x14ac:dyDescent="0.4">
      <c r="A52" s="31" t="s">
        <v>192</v>
      </c>
      <c r="B52" s="51">
        <v>700899.2</v>
      </c>
      <c r="C52" s="51">
        <v>791018.4</v>
      </c>
    </row>
    <row r="53" spans="1:4" x14ac:dyDescent="0.4">
      <c r="A53" s="17" t="s">
        <v>193</v>
      </c>
      <c r="B53" s="51">
        <v>892368.6</v>
      </c>
      <c r="C53" s="51">
        <v>613246.4</v>
      </c>
    </row>
  </sheetData>
  <mergeCells count="5">
    <mergeCell ref="A4:B4"/>
    <mergeCell ref="A5:B5"/>
    <mergeCell ref="A7:B7"/>
    <mergeCell ref="A8:B8"/>
    <mergeCell ref="A9:B9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9" sqref="B9"/>
    </sheetView>
  </sheetViews>
  <sheetFormatPr defaultRowHeight="18.75" x14ac:dyDescent="0.4"/>
  <cols>
    <col min="1" max="1" width="23.25" style="28" customWidth="1"/>
    <col min="2" max="2" width="21.375" style="28" bestFit="1" customWidth="1"/>
    <col min="3" max="6" width="21.375" style="28" customWidth="1"/>
    <col min="7" max="16384" width="9" style="28"/>
  </cols>
  <sheetData>
    <row r="1" spans="1:6" x14ac:dyDescent="0.4">
      <c r="A1" s="28" t="s">
        <v>247</v>
      </c>
    </row>
    <row r="3" spans="1:6" x14ac:dyDescent="0.4">
      <c r="A3" s="28" t="s">
        <v>248</v>
      </c>
      <c r="F3" s="130" t="s">
        <v>282</v>
      </c>
    </row>
    <row r="4" spans="1:6" x14ac:dyDescent="0.4">
      <c r="A4" s="17" t="s">
        <v>155</v>
      </c>
      <c r="B4" s="17" t="s">
        <v>156</v>
      </c>
      <c r="C4" s="17" t="s">
        <v>12</v>
      </c>
      <c r="D4" s="17" t="s">
        <v>157</v>
      </c>
      <c r="E4" s="17" t="s">
        <v>158</v>
      </c>
      <c r="F4" s="17" t="s">
        <v>159</v>
      </c>
    </row>
    <row r="5" spans="1:6" x14ac:dyDescent="0.4">
      <c r="A5" s="31" t="s">
        <v>194</v>
      </c>
      <c r="B5" s="42">
        <v>1170</v>
      </c>
      <c r="C5" s="42">
        <v>1382</v>
      </c>
      <c r="D5" s="42">
        <v>1609</v>
      </c>
      <c r="E5" s="42">
        <v>1541</v>
      </c>
      <c r="F5" s="42">
        <v>1839</v>
      </c>
    </row>
    <row r="6" spans="1:6" x14ac:dyDescent="0.4">
      <c r="A6" s="17" t="s">
        <v>162</v>
      </c>
      <c r="B6" s="29">
        <v>10489</v>
      </c>
      <c r="C6" s="29">
        <v>10001</v>
      </c>
      <c r="D6" s="29">
        <v>10319</v>
      </c>
      <c r="E6" s="29">
        <v>10017</v>
      </c>
      <c r="F6" s="29">
        <v>10828</v>
      </c>
    </row>
    <row r="7" spans="1:6" x14ac:dyDescent="0.4">
      <c r="A7" s="17" t="s">
        <v>195</v>
      </c>
      <c r="B7" s="33">
        <f>B5/B6</f>
        <v>0.11154542854418915</v>
      </c>
      <c r="C7" s="33">
        <f t="shared" ref="C7:F7" si="0">C5/C6</f>
        <v>0.13818618138186181</v>
      </c>
      <c r="D7" s="33">
        <f t="shared" si="0"/>
        <v>0.15592596181800561</v>
      </c>
      <c r="E7" s="33">
        <f t="shared" si="0"/>
        <v>0.15383847459319158</v>
      </c>
      <c r="F7" s="33">
        <f t="shared" si="0"/>
        <v>0.1698374584410787</v>
      </c>
    </row>
    <row r="8" spans="1:6" x14ac:dyDescent="0.4">
      <c r="A8" s="17" t="s">
        <v>196</v>
      </c>
      <c r="B8" s="34">
        <v>1.034</v>
      </c>
      <c r="C8" s="34">
        <f t="shared" ref="C8:E8" si="1">C5/B5</f>
        <v>1.1811965811965812</v>
      </c>
      <c r="D8" s="34">
        <f t="shared" si="1"/>
        <v>1.1642547033285093</v>
      </c>
      <c r="E8" s="34">
        <f t="shared" si="1"/>
        <v>0.95773772529521439</v>
      </c>
      <c r="F8" s="34">
        <f>F5/E5</f>
        <v>1.1933809214795588</v>
      </c>
    </row>
    <row r="9" spans="1:6" x14ac:dyDescent="0.4">
      <c r="A9" s="18"/>
      <c r="B9" s="36"/>
      <c r="C9" s="36"/>
      <c r="D9" s="36"/>
      <c r="E9" s="36"/>
      <c r="F9" s="36"/>
    </row>
    <row r="10" spans="1:6" x14ac:dyDescent="0.4">
      <c r="A10" s="28" t="s">
        <v>249</v>
      </c>
      <c r="F10" s="130" t="s">
        <v>282</v>
      </c>
    </row>
    <row r="11" spans="1:6" x14ac:dyDescent="0.4">
      <c r="A11" s="17" t="s">
        <v>155</v>
      </c>
      <c r="B11" s="17" t="s">
        <v>156</v>
      </c>
      <c r="C11" s="17" t="s">
        <v>12</v>
      </c>
      <c r="D11" s="17" t="s">
        <v>157</v>
      </c>
      <c r="E11" s="17" t="s">
        <v>158</v>
      </c>
      <c r="F11" s="17" t="s">
        <v>159</v>
      </c>
    </row>
    <row r="12" spans="1:6" x14ac:dyDescent="0.4">
      <c r="A12" s="31" t="s">
        <v>197</v>
      </c>
      <c r="B12" s="32">
        <v>99</v>
      </c>
      <c r="C12" s="32">
        <v>108</v>
      </c>
      <c r="D12" s="32">
        <v>138</v>
      </c>
      <c r="E12" s="32">
        <v>89</v>
      </c>
      <c r="F12" s="32">
        <v>146</v>
      </c>
    </row>
    <row r="13" spans="1:6" x14ac:dyDescent="0.4">
      <c r="A13" s="17" t="s">
        <v>198</v>
      </c>
      <c r="B13" s="34">
        <f>B12/115</f>
        <v>0.86086956521739133</v>
      </c>
      <c r="C13" s="34">
        <f t="shared" ref="C13:E13" si="2">C12/B12</f>
        <v>1.0909090909090908</v>
      </c>
      <c r="D13" s="34">
        <f t="shared" si="2"/>
        <v>1.2777777777777777</v>
      </c>
      <c r="E13" s="34">
        <f t="shared" si="2"/>
        <v>0.64492753623188404</v>
      </c>
      <c r="F13" s="34">
        <f>F12/E12</f>
        <v>1.6404494382022472</v>
      </c>
    </row>
    <row r="15" spans="1:6" x14ac:dyDescent="0.4">
      <c r="A15" s="28" t="s">
        <v>250</v>
      </c>
      <c r="E15" s="130" t="s">
        <v>282</v>
      </c>
    </row>
    <row r="16" spans="1:6" x14ac:dyDescent="0.4">
      <c r="A16" s="17" t="s">
        <v>67</v>
      </c>
      <c r="B16" s="45" t="s">
        <v>177</v>
      </c>
      <c r="C16" s="31" t="s">
        <v>178</v>
      </c>
      <c r="D16" s="31" t="s">
        <v>179</v>
      </c>
      <c r="E16" s="31" t="s">
        <v>17</v>
      </c>
    </row>
    <row r="17" spans="1:5" x14ac:dyDescent="0.4">
      <c r="A17" s="46">
        <v>1</v>
      </c>
      <c r="B17" s="31" t="s">
        <v>70</v>
      </c>
      <c r="C17" s="47">
        <v>370</v>
      </c>
      <c r="D17" s="47">
        <v>53</v>
      </c>
      <c r="E17" s="48">
        <f>C17/D17</f>
        <v>6.9811320754716979</v>
      </c>
    </row>
    <row r="18" spans="1:5" x14ac:dyDescent="0.4">
      <c r="A18" s="46">
        <v>2</v>
      </c>
      <c r="B18" s="17" t="s">
        <v>69</v>
      </c>
      <c r="C18" s="49">
        <v>137</v>
      </c>
      <c r="D18" s="49">
        <v>136</v>
      </c>
      <c r="E18" s="48">
        <f t="shared" ref="E18:E21" si="3">C18/D18</f>
        <v>1.0073529411764706</v>
      </c>
    </row>
    <row r="19" spans="1:5" x14ac:dyDescent="0.4">
      <c r="A19" s="46">
        <v>3</v>
      </c>
      <c r="B19" s="17" t="s">
        <v>88</v>
      </c>
      <c r="C19" s="47">
        <v>55</v>
      </c>
      <c r="D19" s="47">
        <v>63</v>
      </c>
      <c r="E19" s="48">
        <f t="shared" si="3"/>
        <v>0.87301587301587302</v>
      </c>
    </row>
    <row r="20" spans="1:5" x14ac:dyDescent="0.4">
      <c r="A20" s="46">
        <v>3</v>
      </c>
      <c r="B20" s="17" t="s">
        <v>85</v>
      </c>
      <c r="C20" s="49">
        <v>55</v>
      </c>
      <c r="D20" s="49">
        <v>70</v>
      </c>
      <c r="E20" s="48">
        <f t="shared" si="3"/>
        <v>0.7857142857142857</v>
      </c>
    </row>
    <row r="21" spans="1:5" x14ac:dyDescent="0.4">
      <c r="A21" s="46">
        <v>5</v>
      </c>
      <c r="B21" s="17" t="s">
        <v>180</v>
      </c>
      <c r="C21" s="49">
        <v>53</v>
      </c>
      <c r="D21" s="49">
        <v>46</v>
      </c>
      <c r="E21" s="48">
        <f t="shared" si="3"/>
        <v>1.1521739130434783</v>
      </c>
    </row>
    <row r="23" spans="1:5" x14ac:dyDescent="0.4">
      <c r="A23" s="61" t="s">
        <v>251</v>
      </c>
      <c r="B23" s="61"/>
      <c r="C23" s="61"/>
      <c r="D23" s="61"/>
      <c r="E23" s="130" t="s">
        <v>282</v>
      </c>
    </row>
    <row r="24" spans="1:5" x14ac:dyDescent="0.4">
      <c r="A24" s="17" t="s">
        <v>67</v>
      </c>
      <c r="B24" s="45" t="s">
        <v>177</v>
      </c>
      <c r="C24" s="31" t="s">
        <v>178</v>
      </c>
      <c r="D24" s="31" t="s">
        <v>179</v>
      </c>
      <c r="E24" s="31" t="s">
        <v>17</v>
      </c>
    </row>
    <row r="25" spans="1:5" x14ac:dyDescent="0.4">
      <c r="A25" s="46">
        <v>1</v>
      </c>
      <c r="B25" s="31" t="s">
        <v>70</v>
      </c>
      <c r="C25" s="47">
        <v>25</v>
      </c>
      <c r="D25" s="47">
        <v>4</v>
      </c>
      <c r="E25" s="48">
        <f>C25/D25</f>
        <v>6.25</v>
      </c>
    </row>
    <row r="26" spans="1:5" x14ac:dyDescent="0.4">
      <c r="A26" s="46">
        <v>2</v>
      </c>
      <c r="B26" s="17" t="s">
        <v>199</v>
      </c>
      <c r="C26" s="49">
        <v>9</v>
      </c>
      <c r="D26" s="49">
        <v>3</v>
      </c>
      <c r="E26" s="48">
        <f t="shared" ref="E26:E29" si="4">C26/D26</f>
        <v>3</v>
      </c>
    </row>
    <row r="27" spans="1:5" x14ac:dyDescent="0.4">
      <c r="A27" s="46">
        <v>3</v>
      </c>
      <c r="B27" s="17" t="s">
        <v>180</v>
      </c>
      <c r="C27" s="47">
        <v>8</v>
      </c>
      <c r="D27" s="47">
        <v>3</v>
      </c>
      <c r="E27" s="48">
        <f t="shared" si="4"/>
        <v>2.6666666666666665</v>
      </c>
    </row>
    <row r="28" spans="1:5" x14ac:dyDescent="0.4">
      <c r="A28" s="46">
        <v>4</v>
      </c>
      <c r="B28" s="17" t="s">
        <v>73</v>
      </c>
      <c r="C28" s="49">
        <v>7</v>
      </c>
      <c r="D28" s="49">
        <v>0</v>
      </c>
      <c r="E28" s="62" t="s">
        <v>200</v>
      </c>
    </row>
    <row r="29" spans="1:5" x14ac:dyDescent="0.4">
      <c r="A29" s="46">
        <v>5</v>
      </c>
      <c r="B29" s="17" t="s">
        <v>201</v>
      </c>
      <c r="C29" s="49">
        <v>6</v>
      </c>
      <c r="D29" s="49">
        <v>1</v>
      </c>
      <c r="E29" s="48">
        <f t="shared" si="4"/>
        <v>6</v>
      </c>
    </row>
    <row r="30" spans="1:5" x14ac:dyDescent="0.4">
      <c r="A30" s="56"/>
      <c r="B30" s="18"/>
      <c r="C30" s="57"/>
      <c r="D30" s="57"/>
      <c r="E30" s="58"/>
    </row>
    <row r="31" spans="1:5" x14ac:dyDescent="0.4">
      <c r="A31" s="28" t="s">
        <v>252</v>
      </c>
      <c r="D31" s="130" t="s">
        <v>282</v>
      </c>
    </row>
    <row r="32" spans="1:5" x14ac:dyDescent="0.4">
      <c r="A32" s="40" t="s">
        <v>155</v>
      </c>
      <c r="B32" s="40" t="s">
        <v>181</v>
      </c>
      <c r="C32" s="40" t="s">
        <v>202</v>
      </c>
      <c r="D32" s="40" t="s">
        <v>183</v>
      </c>
    </row>
    <row r="33" spans="1:4" x14ac:dyDescent="0.4">
      <c r="A33" s="32" t="s">
        <v>190</v>
      </c>
      <c r="B33" s="50">
        <f t="shared" ref="B33:B39" si="5">C33/D33</f>
        <v>0.54545454545454541</v>
      </c>
      <c r="C33" s="32">
        <v>42</v>
      </c>
      <c r="D33" s="32">
        <v>77</v>
      </c>
    </row>
    <row r="34" spans="1:4" x14ac:dyDescent="0.4">
      <c r="A34" s="32" t="s">
        <v>188</v>
      </c>
      <c r="B34" s="50">
        <f t="shared" si="5"/>
        <v>0.24</v>
      </c>
      <c r="C34" s="32">
        <v>6</v>
      </c>
      <c r="D34" s="32">
        <v>25</v>
      </c>
    </row>
    <row r="35" spans="1:4" x14ac:dyDescent="0.4">
      <c r="A35" s="32" t="s">
        <v>189</v>
      </c>
      <c r="B35" s="50">
        <f t="shared" si="5"/>
        <v>0.20454545454545456</v>
      </c>
      <c r="C35" s="32">
        <v>9</v>
      </c>
      <c r="D35" s="32">
        <v>44</v>
      </c>
    </row>
    <row r="36" spans="1:4" x14ac:dyDescent="0.4">
      <c r="A36" s="32" t="s">
        <v>185</v>
      </c>
      <c r="B36" s="50">
        <f t="shared" si="5"/>
        <v>0.19203747072599531</v>
      </c>
      <c r="C36" s="32">
        <v>164</v>
      </c>
      <c r="D36" s="32">
        <v>854</v>
      </c>
    </row>
    <row r="37" spans="1:4" x14ac:dyDescent="0.4">
      <c r="A37" s="32" t="s">
        <v>186</v>
      </c>
      <c r="B37" s="50">
        <f t="shared" si="5"/>
        <v>0.16897506925207756</v>
      </c>
      <c r="C37" s="32">
        <v>61</v>
      </c>
      <c r="D37" s="32">
        <v>361</v>
      </c>
    </row>
    <row r="38" spans="1:4" x14ac:dyDescent="0.4">
      <c r="A38" s="32" t="s">
        <v>187</v>
      </c>
      <c r="B38" s="50">
        <f t="shared" si="5"/>
        <v>0.14455861746847268</v>
      </c>
      <c r="C38" s="32">
        <v>619</v>
      </c>
      <c r="D38" s="32">
        <v>4282</v>
      </c>
    </row>
    <row r="39" spans="1:4" x14ac:dyDescent="0.4">
      <c r="A39" s="32" t="s">
        <v>184</v>
      </c>
      <c r="B39" s="50">
        <f t="shared" si="5"/>
        <v>5.2631578947368418E-2</v>
      </c>
      <c r="C39" s="32">
        <v>4</v>
      </c>
      <c r="D39" s="32">
        <v>76</v>
      </c>
    </row>
    <row r="40" spans="1:4" x14ac:dyDescent="0.4">
      <c r="A40" s="60"/>
      <c r="B40" s="59"/>
      <c r="C40" s="60"/>
      <c r="D40" s="60"/>
    </row>
    <row r="41" spans="1:4" x14ac:dyDescent="0.4">
      <c r="A41" s="28" t="s">
        <v>253</v>
      </c>
    </row>
    <row r="42" spans="1:4" x14ac:dyDescent="0.4">
      <c r="A42" s="17" t="s">
        <v>155</v>
      </c>
      <c r="B42" s="17" t="s">
        <v>203</v>
      </c>
      <c r="C42" s="17" t="s">
        <v>9</v>
      </c>
    </row>
    <row r="43" spans="1:4" x14ac:dyDescent="0.4">
      <c r="A43" s="31" t="s">
        <v>192</v>
      </c>
      <c r="B43" s="51">
        <v>482442.6</v>
      </c>
      <c r="C43" s="51">
        <v>791018.4</v>
      </c>
    </row>
    <row r="44" spans="1:4" x14ac:dyDescent="0.4">
      <c r="A44" s="17" t="s">
        <v>193</v>
      </c>
      <c r="B44" s="51">
        <v>294327.5</v>
      </c>
      <c r="C44" s="51">
        <v>613246.4</v>
      </c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F4" sqref="F4"/>
    </sheetView>
  </sheetViews>
  <sheetFormatPr defaultRowHeight="18.75" x14ac:dyDescent="0.4"/>
  <cols>
    <col min="1" max="1" width="27.625" style="28" bestFit="1" customWidth="1"/>
    <col min="2" max="2" width="21.375" style="28" bestFit="1" customWidth="1"/>
    <col min="3" max="6" width="21.375" style="28" customWidth="1"/>
    <col min="7" max="16384" width="9" style="28"/>
  </cols>
  <sheetData>
    <row r="1" spans="1:6" x14ac:dyDescent="0.4">
      <c r="A1" s="28" t="s">
        <v>254</v>
      </c>
    </row>
    <row r="3" spans="1:6" x14ac:dyDescent="0.4">
      <c r="A3" s="28" t="s">
        <v>255</v>
      </c>
      <c r="F3" s="130" t="s">
        <v>282</v>
      </c>
    </row>
    <row r="4" spans="1:6" x14ac:dyDescent="0.4">
      <c r="A4" s="17" t="s">
        <v>155</v>
      </c>
      <c r="B4" s="17" t="s">
        <v>156</v>
      </c>
      <c r="C4" s="17" t="s">
        <v>12</v>
      </c>
      <c r="D4" s="17" t="s">
        <v>157</v>
      </c>
      <c r="E4" s="17" t="s">
        <v>158</v>
      </c>
      <c r="F4" s="17" t="s">
        <v>159</v>
      </c>
    </row>
    <row r="5" spans="1:6" x14ac:dyDescent="0.4">
      <c r="A5" s="31" t="s">
        <v>204</v>
      </c>
      <c r="B5" s="32">
        <v>168</v>
      </c>
      <c r="C5" s="32">
        <v>159</v>
      </c>
      <c r="D5" s="32">
        <v>181</v>
      </c>
      <c r="E5" s="32">
        <v>271</v>
      </c>
      <c r="F5" s="32">
        <v>246</v>
      </c>
    </row>
    <row r="6" spans="1:6" x14ac:dyDescent="0.4">
      <c r="A6" s="17" t="s">
        <v>162</v>
      </c>
      <c r="B6" s="29">
        <v>10489</v>
      </c>
      <c r="C6" s="29">
        <v>10001</v>
      </c>
      <c r="D6" s="29">
        <v>10319</v>
      </c>
      <c r="E6" s="29">
        <v>10017</v>
      </c>
      <c r="F6" s="29">
        <v>10828</v>
      </c>
    </row>
    <row r="7" spans="1:6" x14ac:dyDescent="0.4">
      <c r="A7" s="17" t="s">
        <v>205</v>
      </c>
      <c r="B7" s="33">
        <f>B5/B6</f>
        <v>1.6016779483268184E-2</v>
      </c>
      <c r="C7" s="33">
        <f t="shared" ref="C7:F7" si="0">C5/C6</f>
        <v>1.5898410158984102E-2</v>
      </c>
      <c r="D7" s="33">
        <f t="shared" si="0"/>
        <v>1.7540459346835933E-2</v>
      </c>
      <c r="E7" s="33">
        <f t="shared" si="0"/>
        <v>2.7054008186083656E-2</v>
      </c>
      <c r="F7" s="33">
        <f t="shared" si="0"/>
        <v>2.2718876985592908E-2</v>
      </c>
    </row>
    <row r="8" spans="1:6" x14ac:dyDescent="0.4">
      <c r="A8" s="17" t="s">
        <v>206</v>
      </c>
      <c r="B8" s="34">
        <f>B5/179</f>
        <v>0.93854748603351956</v>
      </c>
      <c r="C8" s="34">
        <f t="shared" ref="C8:E8" si="1">C5/B5</f>
        <v>0.9464285714285714</v>
      </c>
      <c r="D8" s="34">
        <f t="shared" si="1"/>
        <v>1.1383647798742138</v>
      </c>
      <c r="E8" s="34">
        <f t="shared" si="1"/>
        <v>1.4972375690607735</v>
      </c>
      <c r="F8" s="34">
        <f>F5/E5</f>
        <v>0.90774907749077494</v>
      </c>
    </row>
    <row r="9" spans="1:6" x14ac:dyDescent="0.4">
      <c r="A9" s="18"/>
      <c r="B9" s="36"/>
      <c r="C9" s="36"/>
      <c r="D9" s="36"/>
      <c r="E9" s="36"/>
      <c r="F9" s="36"/>
    </row>
    <row r="10" spans="1:6" x14ac:dyDescent="0.4">
      <c r="A10" s="28" t="s">
        <v>257</v>
      </c>
      <c r="B10" s="130" t="s">
        <v>282</v>
      </c>
    </row>
    <row r="11" spans="1:6" x14ac:dyDescent="0.4">
      <c r="A11" s="63" t="s">
        <v>232</v>
      </c>
      <c r="B11" s="63" t="s">
        <v>242</v>
      </c>
    </row>
    <row r="12" spans="1:6" ht="37.5" x14ac:dyDescent="0.4">
      <c r="A12" s="64" t="s">
        <v>165</v>
      </c>
      <c r="B12" s="66">
        <v>124</v>
      </c>
    </row>
    <row r="13" spans="1:6" ht="37.5" x14ac:dyDescent="0.4">
      <c r="A13" s="64" t="s">
        <v>166</v>
      </c>
      <c r="B13" s="66">
        <v>122</v>
      </c>
    </row>
    <row r="14" spans="1:6" x14ac:dyDescent="0.4">
      <c r="A14" s="63" t="s">
        <v>167</v>
      </c>
      <c r="B14" s="66">
        <f>SUM(B12:B13)</f>
        <v>246</v>
      </c>
    </row>
    <row r="15" spans="1:6" x14ac:dyDescent="0.4">
      <c r="A15" s="67"/>
      <c r="B15" s="65"/>
    </row>
    <row r="16" spans="1:6" x14ac:dyDescent="0.4">
      <c r="A16" s="28" t="s">
        <v>256</v>
      </c>
      <c r="E16" s="130" t="s">
        <v>282</v>
      </c>
    </row>
    <row r="17" spans="1:5" x14ac:dyDescent="0.4">
      <c r="A17" s="17" t="s">
        <v>67</v>
      </c>
      <c r="B17" s="45" t="s">
        <v>177</v>
      </c>
      <c r="C17" s="31" t="s">
        <v>37</v>
      </c>
      <c r="D17" s="31" t="s">
        <v>39</v>
      </c>
      <c r="E17" s="31" t="s">
        <v>17</v>
      </c>
    </row>
    <row r="18" spans="1:5" x14ac:dyDescent="0.4">
      <c r="A18" s="46">
        <v>1</v>
      </c>
      <c r="B18" s="31" t="s">
        <v>207</v>
      </c>
      <c r="C18" s="47">
        <v>19</v>
      </c>
      <c r="D18" s="47">
        <v>15</v>
      </c>
      <c r="E18" s="48">
        <f>C18/D18</f>
        <v>1.2666666666666666</v>
      </c>
    </row>
    <row r="19" spans="1:5" x14ac:dyDescent="0.4">
      <c r="A19" s="46">
        <v>2</v>
      </c>
      <c r="B19" s="17" t="s">
        <v>71</v>
      </c>
      <c r="C19" s="49">
        <v>12</v>
      </c>
      <c r="D19" s="49">
        <v>5</v>
      </c>
      <c r="E19" s="48">
        <f t="shared" ref="E19:E23" si="2">C19/D19</f>
        <v>2.4</v>
      </c>
    </row>
    <row r="20" spans="1:5" x14ac:dyDescent="0.4">
      <c r="A20" s="46">
        <v>3</v>
      </c>
      <c r="B20" s="17" t="s">
        <v>88</v>
      </c>
      <c r="C20" s="47">
        <v>11</v>
      </c>
      <c r="D20" s="47">
        <v>11</v>
      </c>
      <c r="E20" s="48">
        <f t="shared" si="2"/>
        <v>1</v>
      </c>
    </row>
    <row r="21" spans="1:5" x14ac:dyDescent="0.4">
      <c r="A21" s="46">
        <v>4</v>
      </c>
      <c r="B21" s="17" t="s">
        <v>75</v>
      </c>
      <c r="C21" s="49">
        <v>9</v>
      </c>
      <c r="D21" s="49">
        <v>9</v>
      </c>
      <c r="E21" s="48">
        <f t="shared" si="2"/>
        <v>1</v>
      </c>
    </row>
    <row r="22" spans="1:5" x14ac:dyDescent="0.4">
      <c r="A22" s="46">
        <v>4</v>
      </c>
      <c r="B22" s="17" t="s">
        <v>72</v>
      </c>
      <c r="C22" s="49">
        <v>9</v>
      </c>
      <c r="D22" s="49">
        <v>13</v>
      </c>
      <c r="E22" s="48">
        <f t="shared" si="2"/>
        <v>0.69230769230769229</v>
      </c>
    </row>
    <row r="23" spans="1:5" x14ac:dyDescent="0.4">
      <c r="A23" s="46">
        <v>4</v>
      </c>
      <c r="B23" s="17" t="s">
        <v>77</v>
      </c>
      <c r="C23" s="49">
        <v>9</v>
      </c>
      <c r="D23" s="49">
        <v>16</v>
      </c>
      <c r="E23" s="48">
        <f t="shared" si="2"/>
        <v>0.5625</v>
      </c>
    </row>
    <row r="24" spans="1:5" x14ac:dyDescent="0.4">
      <c r="A24" s="56"/>
      <c r="B24" s="18"/>
      <c r="C24" s="57"/>
      <c r="D24" s="57"/>
      <c r="E24" s="58"/>
    </row>
    <row r="25" spans="1:5" x14ac:dyDescent="0.4">
      <c r="A25" s="28" t="s">
        <v>253</v>
      </c>
    </row>
    <row r="26" spans="1:5" x14ac:dyDescent="0.4">
      <c r="A26" s="63" t="s">
        <v>208</v>
      </c>
      <c r="B26" s="63" t="s">
        <v>209</v>
      </c>
      <c r="C26" s="63" t="s">
        <v>210</v>
      </c>
    </row>
    <row r="27" spans="1:5" x14ac:dyDescent="0.4">
      <c r="A27" s="63" t="s">
        <v>211</v>
      </c>
      <c r="B27" s="68" t="s">
        <v>212</v>
      </c>
      <c r="C27" s="68" t="s">
        <v>213</v>
      </c>
    </row>
    <row r="28" spans="1:5" x14ac:dyDescent="0.4">
      <c r="A28" s="63" t="s">
        <v>214</v>
      </c>
      <c r="B28" s="68" t="s">
        <v>215</v>
      </c>
      <c r="C28" s="68" t="s">
        <v>216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1相談件数推移</vt:lpstr>
      <vt:lpstr>2契約当事者の年代性別</vt:lpstr>
      <vt:lpstr>3商品・役務の上位品目</vt:lpstr>
      <vt:lpstr>4販売購入形態</vt:lpstr>
      <vt:lpstr>5危害・危険の相談</vt:lpstr>
      <vt:lpstr>6インターネット通販やSNS等に関する相談</vt:lpstr>
      <vt:lpstr>7新型コロナウイルス感染症に関する相談</vt:lpstr>
      <vt:lpstr>8救済金額</vt:lpstr>
      <vt:lpstr>9処理結果</vt:lpstr>
      <vt:lpstr>10土曜日相談</vt:lpstr>
      <vt:lpstr>11電子メール相談</vt:lpstr>
      <vt:lpstr>高齢者の統計</vt:lpstr>
      <vt:lpstr>若者の統計</vt:lpstr>
      <vt:lpstr>障害者の統計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2023-11-07T07:34:21Z</dcterms:modified>
</cp:coreProperties>
</file>