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1.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2.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3.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4.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5.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6.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7.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30（環）脱炭素戦略推進室\★★【地球室】庁内共有ファイル★★R4.3.22から使用\497技術（企業の脱炭素化支援）\01_地域ぐるみの中小企業脱炭素経営支援体制構築\10_4支援：小規模算定ツール\HP\"/>
    </mc:Choice>
  </mc:AlternateContent>
  <bookViews>
    <workbookView xWindow="-105" yWindow="-105" windowWidth="19425" windowHeight="10425"/>
  </bookViews>
  <sheets>
    <sheet name="算定対象年シート" sheetId="5" r:id="rId1"/>
    <sheet name="比較年シート" sheetId="7" r:id="rId2"/>
    <sheet name="年別比較シート" sheetId="8" r:id="rId3"/>
    <sheet name="参照シート" sheetId="6" state="hidden" r:id="rId4"/>
  </sheets>
  <definedNames>
    <definedName name="_xlnm.Print_Area" localSheetId="0">算定対象年シート!$A$1:$T$74</definedName>
    <definedName name="_xlnm.Print_Area" localSheetId="2">年別比較シート!$A$1:$T$41</definedName>
    <definedName name="_xlnm.Print_Area" localSheetId="1">比較年シート!$A$1:$T$74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7" l="1"/>
  <c r="I14" i="7" s="1"/>
  <c r="I24" i="6" s="1"/>
  <c r="B50" i="5"/>
  <c r="B35" i="5"/>
  <c r="B35" i="7"/>
  <c r="B50" i="7"/>
  <c r="G18" i="8"/>
  <c r="G17" i="8"/>
  <c r="F19" i="6"/>
  <c r="G19" i="6"/>
  <c r="H19" i="6"/>
  <c r="J19" i="6"/>
  <c r="K19" i="6"/>
  <c r="L19" i="6"/>
  <c r="M19" i="6"/>
  <c r="O32" i="6"/>
  <c r="N32" i="6"/>
  <c r="M32" i="6"/>
  <c r="L32" i="6"/>
  <c r="K32" i="6"/>
  <c r="J32" i="6"/>
  <c r="I32" i="6"/>
  <c r="H32" i="6"/>
  <c r="G32" i="6"/>
  <c r="F32" i="6"/>
  <c r="E32" i="6"/>
  <c r="D32" i="6"/>
  <c r="O31" i="6"/>
  <c r="N31" i="6"/>
  <c r="M31" i="6"/>
  <c r="L31" i="6"/>
  <c r="K31" i="6"/>
  <c r="J31" i="6"/>
  <c r="I31" i="6"/>
  <c r="H31" i="6"/>
  <c r="G31" i="6"/>
  <c r="F31" i="6"/>
  <c r="E31" i="6"/>
  <c r="D31" i="6"/>
  <c r="O30" i="6"/>
  <c r="N30" i="6"/>
  <c r="M30" i="6"/>
  <c r="L30" i="6"/>
  <c r="K30" i="6"/>
  <c r="J30" i="6"/>
  <c r="I30" i="6"/>
  <c r="H30" i="6"/>
  <c r="G30" i="6"/>
  <c r="F30" i="6"/>
  <c r="E30" i="6"/>
  <c r="D30" i="6"/>
  <c r="O29" i="6"/>
  <c r="N29" i="6"/>
  <c r="M29" i="6"/>
  <c r="L29" i="6"/>
  <c r="K29" i="6"/>
  <c r="J29" i="6"/>
  <c r="I29" i="6"/>
  <c r="H29" i="6"/>
  <c r="G29" i="6"/>
  <c r="F29" i="6"/>
  <c r="E29" i="6"/>
  <c r="D29" i="6"/>
  <c r="O28" i="6"/>
  <c r="N28" i="6"/>
  <c r="M28" i="6"/>
  <c r="L28" i="6"/>
  <c r="K28" i="6"/>
  <c r="J28" i="6"/>
  <c r="I28" i="6"/>
  <c r="H28" i="6"/>
  <c r="G28" i="6"/>
  <c r="F28" i="6"/>
  <c r="E28" i="6"/>
  <c r="D28" i="6"/>
  <c r="O27" i="6"/>
  <c r="N27" i="6"/>
  <c r="M27" i="6"/>
  <c r="L27" i="6"/>
  <c r="K27" i="6"/>
  <c r="J27" i="6"/>
  <c r="I27" i="6"/>
  <c r="H27" i="6"/>
  <c r="H34" i="6" s="1"/>
  <c r="G27" i="6"/>
  <c r="F27" i="6"/>
  <c r="E27" i="6"/>
  <c r="D27" i="6"/>
  <c r="O26" i="6"/>
  <c r="N26" i="6"/>
  <c r="M26" i="6"/>
  <c r="L26" i="6"/>
  <c r="K26" i="6"/>
  <c r="J26" i="6"/>
  <c r="I26" i="6"/>
  <c r="H26" i="6"/>
  <c r="G26" i="6"/>
  <c r="F26" i="6"/>
  <c r="E26" i="6"/>
  <c r="D26" i="6"/>
  <c r="F25" i="6"/>
  <c r="G25" i="6"/>
  <c r="G34" i="6" s="1"/>
  <c r="H25" i="6"/>
  <c r="I25" i="6"/>
  <c r="J25" i="6"/>
  <c r="K25" i="6"/>
  <c r="L25" i="6"/>
  <c r="M25" i="6"/>
  <c r="M34" i="6" s="1"/>
  <c r="N25" i="6"/>
  <c r="O25" i="6"/>
  <c r="O34" i="6" s="1"/>
  <c r="E25" i="6"/>
  <c r="D25" i="6"/>
  <c r="D34" i="6" s="1"/>
  <c r="B22" i="6"/>
  <c r="P22" i="7"/>
  <c r="S22" i="7" s="1"/>
  <c r="P21" i="7"/>
  <c r="S21" i="7" s="1"/>
  <c r="P20" i="7"/>
  <c r="S20" i="7" s="1"/>
  <c r="P19" i="7"/>
  <c r="S19" i="7" s="1"/>
  <c r="P18" i="7"/>
  <c r="S18" i="7" s="1"/>
  <c r="P17" i="7"/>
  <c r="S17" i="7" s="1"/>
  <c r="P16" i="7"/>
  <c r="S16" i="7" s="1"/>
  <c r="P15" i="7"/>
  <c r="S15" i="7" s="1"/>
  <c r="D11" i="6"/>
  <c r="E11" i="6"/>
  <c r="F11" i="6"/>
  <c r="G11" i="6"/>
  <c r="H11" i="6"/>
  <c r="I11" i="6"/>
  <c r="I19" i="6" s="1"/>
  <c r="J11" i="6"/>
  <c r="K11" i="6"/>
  <c r="L11" i="6"/>
  <c r="M11" i="6"/>
  <c r="N11" i="6"/>
  <c r="O11" i="6"/>
  <c r="O19" i="6" s="1"/>
  <c r="D12" i="6"/>
  <c r="E12" i="6"/>
  <c r="F12" i="6"/>
  <c r="G12" i="6"/>
  <c r="H12" i="6"/>
  <c r="I12" i="6"/>
  <c r="J12" i="6"/>
  <c r="K12" i="6"/>
  <c r="L12" i="6"/>
  <c r="M12" i="6"/>
  <c r="N12" i="6"/>
  <c r="O12" i="6"/>
  <c r="D13" i="6"/>
  <c r="E13" i="6"/>
  <c r="F13" i="6"/>
  <c r="G13" i="6"/>
  <c r="H13" i="6"/>
  <c r="I13" i="6"/>
  <c r="J13" i="6"/>
  <c r="K13" i="6"/>
  <c r="L13" i="6"/>
  <c r="M13" i="6"/>
  <c r="N13" i="6"/>
  <c r="O13" i="6"/>
  <c r="D14" i="6"/>
  <c r="E14" i="6"/>
  <c r="F14" i="6"/>
  <c r="G14" i="6"/>
  <c r="H14" i="6"/>
  <c r="I14" i="6"/>
  <c r="J14" i="6"/>
  <c r="K14" i="6"/>
  <c r="L14" i="6"/>
  <c r="M14" i="6"/>
  <c r="N14" i="6"/>
  <c r="O14" i="6"/>
  <c r="D15" i="6"/>
  <c r="E15" i="6"/>
  <c r="F15" i="6"/>
  <c r="G15" i="6"/>
  <c r="H15" i="6"/>
  <c r="I15" i="6"/>
  <c r="J15" i="6"/>
  <c r="K15" i="6"/>
  <c r="L15" i="6"/>
  <c r="M15" i="6"/>
  <c r="N15" i="6"/>
  <c r="O15" i="6"/>
  <c r="D16" i="6"/>
  <c r="E16" i="6"/>
  <c r="F16" i="6"/>
  <c r="G16" i="6"/>
  <c r="H16" i="6"/>
  <c r="I16" i="6"/>
  <c r="J16" i="6"/>
  <c r="K16" i="6"/>
  <c r="L16" i="6"/>
  <c r="M16" i="6"/>
  <c r="N16" i="6"/>
  <c r="O16" i="6"/>
  <c r="D17" i="6"/>
  <c r="E17" i="6"/>
  <c r="F17" i="6"/>
  <c r="G17" i="6"/>
  <c r="H17" i="6"/>
  <c r="I17" i="6"/>
  <c r="J17" i="6"/>
  <c r="K17" i="6"/>
  <c r="L17" i="6"/>
  <c r="M17" i="6"/>
  <c r="N17" i="6"/>
  <c r="O17" i="6"/>
  <c r="O10" i="6"/>
  <c r="F10" i="6"/>
  <c r="G10" i="6"/>
  <c r="H10" i="6"/>
  <c r="I10" i="6"/>
  <c r="J10" i="6"/>
  <c r="K10" i="6"/>
  <c r="L10" i="6"/>
  <c r="M10" i="6"/>
  <c r="N10" i="6"/>
  <c r="N19" i="6" s="1"/>
  <c r="E10" i="6"/>
  <c r="E19" i="6" s="1"/>
  <c r="D10" i="6"/>
  <c r="D19" i="6" s="1"/>
  <c r="B7" i="6"/>
  <c r="D14" i="7" l="1"/>
  <c r="D24" i="6" s="1"/>
  <c r="L14" i="7"/>
  <c r="L24" i="6" s="1"/>
  <c r="E14" i="7"/>
  <c r="E24" i="6" s="1"/>
  <c r="M14" i="7"/>
  <c r="M24" i="6" s="1"/>
  <c r="F14" i="7"/>
  <c r="F24" i="6" s="1"/>
  <c r="N14" i="7"/>
  <c r="N24" i="6" s="1"/>
  <c r="G14" i="7"/>
  <c r="G24" i="6" s="1"/>
  <c r="O14" i="7"/>
  <c r="O24" i="6" s="1"/>
  <c r="J14" i="7"/>
  <c r="J24" i="6" s="1"/>
  <c r="K14" i="7"/>
  <c r="K24" i="6" s="1"/>
  <c r="H14" i="7"/>
  <c r="H24" i="6" s="1"/>
  <c r="K34" i="6"/>
  <c r="F34" i="6"/>
  <c r="N34" i="6"/>
  <c r="J34" i="6"/>
  <c r="L34" i="6"/>
  <c r="I34" i="6"/>
  <c r="E34" i="6"/>
  <c r="P12" i="6"/>
  <c r="P31" i="6"/>
  <c r="S23" i="7"/>
  <c r="H43" i="7" s="1"/>
  <c r="P11" i="6"/>
  <c r="P26" i="6"/>
  <c r="P30" i="6"/>
  <c r="P14" i="6"/>
  <c r="P29" i="6"/>
  <c r="P16" i="6"/>
  <c r="P17" i="6"/>
  <c r="P15" i="6"/>
  <c r="P13" i="6"/>
  <c r="P28" i="6"/>
  <c r="P32" i="6"/>
  <c r="P25" i="6"/>
  <c r="P27" i="6"/>
  <c r="P10" i="6"/>
  <c r="P20" i="5"/>
  <c r="O14" i="5"/>
  <c r="O9" i="6" s="1"/>
  <c r="N14" i="5"/>
  <c r="N9" i="6" s="1"/>
  <c r="M14" i="5"/>
  <c r="M9" i="6" s="1"/>
  <c r="L14" i="5"/>
  <c r="L9" i="6" s="1"/>
  <c r="K14" i="5"/>
  <c r="K9" i="6" s="1"/>
  <c r="J14" i="5"/>
  <c r="J9" i="6" s="1"/>
  <c r="I14" i="5"/>
  <c r="I9" i="6" s="1"/>
  <c r="H14" i="5"/>
  <c r="H9" i="6" s="1"/>
  <c r="G14" i="5"/>
  <c r="G9" i="6" s="1"/>
  <c r="F14" i="5"/>
  <c r="F9" i="6" s="1"/>
  <c r="E14" i="5"/>
  <c r="E9" i="6" s="1"/>
  <c r="D14" i="5"/>
  <c r="D9" i="6" s="1"/>
  <c r="P18" i="6" l="1"/>
  <c r="H42" i="7"/>
  <c r="P33" i="6"/>
  <c r="H40" i="7"/>
  <c r="H46" i="7"/>
  <c r="H41" i="7"/>
  <c r="H39" i="7"/>
  <c r="H45" i="7"/>
  <c r="H44" i="7"/>
  <c r="P22" i="5"/>
  <c r="S22" i="5" s="1"/>
  <c r="P21" i="5"/>
  <c r="S21" i="5" s="1"/>
  <c r="S20" i="5"/>
  <c r="P19" i="5"/>
  <c r="S19" i="5" s="1"/>
  <c r="P18" i="5"/>
  <c r="S18" i="5" s="1"/>
  <c r="P17" i="5"/>
  <c r="S17" i="5" s="1"/>
  <c r="P16" i="5"/>
  <c r="S16" i="5" s="1"/>
  <c r="P15" i="5"/>
  <c r="S15" i="5" s="1"/>
  <c r="S23" i="5" l="1"/>
  <c r="H44" i="5" s="1"/>
  <c r="H43" i="5" l="1"/>
  <c r="H42" i="5"/>
  <c r="H41" i="5"/>
  <c r="H40" i="5"/>
  <c r="H39" i="5"/>
  <c r="H46" i="5"/>
  <c r="H45" i="5"/>
</calcChain>
</file>

<file path=xl/sharedStrings.xml><?xml version="1.0" encoding="utf-8"?>
<sst xmlns="http://schemas.openxmlformats.org/spreadsheetml/2006/main" count="209" uniqueCount="79">
  <si>
    <t>エネルギー使用量</t>
    <rPh sb="5" eb="7">
      <t>シヨウ</t>
    </rPh>
    <rPh sb="7" eb="8">
      <t>リョウ</t>
    </rPh>
    <phoneticPr fontId="3"/>
  </si>
  <si>
    <t>排出係数</t>
    <rPh sb="0" eb="2">
      <t>ハイシュツ</t>
    </rPh>
    <rPh sb="2" eb="4">
      <t>ケイスウ</t>
    </rPh>
    <phoneticPr fontId="3"/>
  </si>
  <si>
    <t>数値</t>
    <rPh sb="0" eb="2">
      <t>スウチ</t>
    </rPh>
    <phoneticPr fontId="3"/>
  </si>
  <si>
    <t>単位</t>
    <rPh sb="0" eb="2">
      <t>タンイ</t>
    </rPh>
    <phoneticPr fontId="3"/>
  </si>
  <si>
    <t>L</t>
    <phoneticPr fontId="3"/>
  </si>
  <si>
    <t>kg-CO2/kg</t>
    <phoneticPr fontId="3"/>
  </si>
  <si>
    <t>合計</t>
    <rPh sb="0" eb="1">
      <t>ゴウ</t>
    </rPh>
    <rPh sb="1" eb="2">
      <t>ケイ</t>
    </rPh>
    <phoneticPr fontId="3"/>
  </si>
  <si>
    <t>1月</t>
    <rPh sb="1" eb="2">
      <t>ガツ</t>
    </rPh>
    <phoneticPr fontId="2"/>
  </si>
  <si>
    <t>合計</t>
    <rPh sb="0" eb="2">
      <t>ゴウケイ</t>
    </rPh>
    <phoneticPr fontId="3"/>
  </si>
  <si>
    <t>Ａ重油</t>
    <phoneticPr fontId="3"/>
  </si>
  <si>
    <t>都市ガス</t>
    <phoneticPr fontId="3"/>
  </si>
  <si>
    <t>ガソリン</t>
    <phoneticPr fontId="3"/>
  </si>
  <si>
    <t>電力</t>
    <phoneticPr fontId="2"/>
  </si>
  <si>
    <t>kWh</t>
    <phoneticPr fontId="3"/>
  </si>
  <si>
    <t>kg-CO2/kWh</t>
    <phoneticPr fontId="3"/>
  </si>
  <si>
    <t>m3</t>
    <phoneticPr fontId="3"/>
  </si>
  <si>
    <t>kg-CO2/m3</t>
    <phoneticPr fontId="3"/>
  </si>
  <si>
    <t>灯油</t>
    <phoneticPr fontId="3"/>
  </si>
  <si>
    <t>軽油</t>
    <rPh sb="0" eb="2">
      <t>ケイユ</t>
    </rPh>
    <phoneticPr fontId="2"/>
  </si>
  <si>
    <t>使用方法</t>
    <rPh sb="0" eb="4">
      <t>シヨウホウホウ</t>
    </rPh>
    <phoneticPr fontId="2"/>
  </si>
  <si>
    <t>白色のセル</t>
    <rPh sb="0" eb="2">
      <t>シロイロ</t>
    </rPh>
    <phoneticPr fontId="2"/>
  </si>
  <si>
    <t>二酸化炭素排出量の合計はS列のいちばん下に表示されます。</t>
    <rPh sb="0" eb="5">
      <t>ニサンカタンソ</t>
    </rPh>
    <rPh sb="5" eb="8">
      <t>ハイシュツリョウ</t>
    </rPh>
    <rPh sb="9" eb="11">
      <t>ゴウケイ</t>
    </rPh>
    <rPh sb="13" eb="14">
      <t>レツ</t>
    </rPh>
    <rPh sb="19" eb="20">
      <t>シタ</t>
    </rPh>
    <rPh sb="21" eb="23">
      <t>ヒョウジ</t>
    </rPh>
    <phoneticPr fontId="2"/>
  </si>
  <si>
    <t>二酸化炭素排出量
（kg-CO2）</t>
    <rPh sb="0" eb="3">
      <t>ニサンカ</t>
    </rPh>
    <rPh sb="3" eb="5">
      <t>タンソ</t>
    </rPh>
    <rPh sb="5" eb="7">
      <t>ハイシュツ</t>
    </rPh>
    <rPh sb="7" eb="8">
      <t>リョウ</t>
    </rPh>
    <phoneticPr fontId="3"/>
  </si>
  <si>
    <t>kg-CO2/L</t>
    <phoneticPr fontId="3"/>
  </si>
  <si>
    <t>kg</t>
    <phoneticPr fontId="3"/>
  </si>
  <si>
    <t>エネルギー
（種類）</t>
    <rPh sb="7" eb="9">
      <t>シュルイ</t>
    </rPh>
    <phoneticPr fontId="3"/>
  </si>
  <si>
    <t>毎月の使用量を入力すると、P列とS列にエネルギーの種類ごとの合計使用量と二酸化炭素排出量が自動で算出されます。</t>
    <rPh sb="0" eb="2">
      <t>マイツキ</t>
    </rPh>
    <rPh sb="3" eb="6">
      <t>シヨウリョウ</t>
    </rPh>
    <rPh sb="7" eb="9">
      <t>ニュウリョク</t>
    </rPh>
    <rPh sb="14" eb="15">
      <t>レツ</t>
    </rPh>
    <rPh sb="17" eb="18">
      <t>レツ</t>
    </rPh>
    <rPh sb="25" eb="27">
      <t>シュルイ</t>
    </rPh>
    <rPh sb="30" eb="32">
      <t>ゴウケイ</t>
    </rPh>
    <rPh sb="32" eb="35">
      <t>シヨウリョウ</t>
    </rPh>
    <rPh sb="36" eb="41">
      <t>ニサンカタンソ</t>
    </rPh>
    <rPh sb="41" eb="43">
      <t>ハイシュツ</t>
    </rPh>
    <rPh sb="43" eb="44">
      <t>リョウ</t>
    </rPh>
    <rPh sb="45" eb="47">
      <t>ジドウ</t>
    </rPh>
    <rPh sb="48" eb="50">
      <t>サンシュツ</t>
    </rPh>
    <phoneticPr fontId="2"/>
  </si>
  <si>
    <t>1月はじまり</t>
    <rPh sb="1" eb="2">
      <t>ガツ</t>
    </rPh>
    <phoneticPr fontId="2"/>
  </si>
  <si>
    <t>4月はじまり</t>
    <rPh sb="1" eb="2">
      <t>ガツ</t>
    </rPh>
    <phoneticPr fontId="2"/>
  </si>
  <si>
    <t>7月はじまり</t>
    <rPh sb="1" eb="2">
      <t>ガツ</t>
    </rPh>
    <phoneticPr fontId="2"/>
  </si>
  <si>
    <t>1月</t>
  </si>
  <si>
    <t>4月</t>
  </si>
  <si>
    <t>4月</t>
    <rPh sb="1" eb="2">
      <t>ガツ</t>
    </rPh>
    <phoneticPr fontId="2"/>
  </si>
  <si>
    <t>7月</t>
  </si>
  <si>
    <t>7月</t>
    <rPh sb="1" eb="2">
      <t>ガツ</t>
    </rPh>
    <phoneticPr fontId="2"/>
  </si>
  <si>
    <t>2月</t>
  </si>
  <si>
    <t>3月</t>
  </si>
  <si>
    <t>5月</t>
  </si>
  <si>
    <t>6月</t>
  </si>
  <si>
    <t>8月</t>
  </si>
  <si>
    <t>9月</t>
  </si>
  <si>
    <t>10月</t>
  </si>
  <si>
    <t>11月</t>
  </si>
  <si>
    <t>12月</t>
  </si>
  <si>
    <t>開始月を選択してください。</t>
    <rPh sb="0" eb="3">
      <t>カイシヅキ</t>
    </rPh>
    <rPh sb="4" eb="6">
      <t>センタク</t>
    </rPh>
    <phoneticPr fontId="2"/>
  </si>
  <si>
    <t>　月</t>
    <rPh sb="1" eb="2">
      <t>ツキ</t>
    </rPh>
    <phoneticPr fontId="2"/>
  </si>
  <si>
    <t>選択してください。↓</t>
    <rPh sb="0" eb="2">
      <t>センタク</t>
    </rPh>
    <phoneticPr fontId="2"/>
  </si>
  <si>
    <t>エネルギー使用量が確認できる書類（光熱費の請求書、Web検針票 等）を準備します。</t>
  </si>
  <si>
    <t>①</t>
    <phoneticPr fontId="2"/>
  </si>
  <si>
    <t>②</t>
    <phoneticPr fontId="2"/>
  </si>
  <si>
    <t>③</t>
    <phoneticPr fontId="2"/>
  </si>
  <si>
    <t>④</t>
    <phoneticPr fontId="2"/>
  </si>
  <si>
    <t>⑤</t>
    <phoneticPr fontId="2"/>
  </si>
  <si>
    <t>⑥</t>
    <phoneticPr fontId="2"/>
  </si>
  <si>
    <t>年間排出量を算定する年を入力してください。</t>
    <rPh sb="10" eb="11">
      <t>トシ</t>
    </rPh>
    <rPh sb="12" eb="14">
      <t>ニュウリョク</t>
    </rPh>
    <phoneticPr fontId="2"/>
  </si>
  <si>
    <t>にエネルギーの種類ごとに使用量を入力してください。＊単位に注意し、数字のみを入力してください。</t>
    <rPh sb="33" eb="35">
      <t>スウジ</t>
    </rPh>
    <rPh sb="38" eb="40">
      <t>ニュウリョク</t>
    </rPh>
    <phoneticPr fontId="2"/>
  </si>
  <si>
    <t>算定する年を入力してください。</t>
    <rPh sb="0" eb="2">
      <t>サンテイ</t>
    </rPh>
    <rPh sb="4" eb="5">
      <t>トシ</t>
    </rPh>
    <rPh sb="6" eb="8">
      <t>ニュウリョク</t>
    </rPh>
    <phoneticPr fontId="2"/>
  </si>
  <si>
    <t>例）2022年</t>
    <rPh sb="0" eb="1">
      <t>レイ</t>
    </rPh>
    <rPh sb="6" eb="7">
      <t>ネン</t>
    </rPh>
    <phoneticPr fontId="2"/>
  </si>
  <si>
    <t>年間排出量を算定するうえで開始月となる月をプルダウンリストから選んでください。（1月はじまり、4月はじまり、7月はじまり）</t>
    <rPh sb="0" eb="2">
      <t>ネンカン</t>
    </rPh>
    <rPh sb="2" eb="5">
      <t>ハイシュツリョウ</t>
    </rPh>
    <rPh sb="6" eb="8">
      <t>サンテイ</t>
    </rPh>
    <rPh sb="13" eb="15">
      <t>カイシ</t>
    </rPh>
    <rPh sb="15" eb="16">
      <t>ツキ</t>
    </rPh>
    <rPh sb="19" eb="20">
      <t>ツキ</t>
    </rPh>
    <rPh sb="31" eb="32">
      <t>エラ</t>
    </rPh>
    <rPh sb="41" eb="42">
      <t>ガツ</t>
    </rPh>
    <rPh sb="48" eb="49">
      <t>ガツ</t>
    </rPh>
    <rPh sb="55" eb="56">
      <t>ガツ</t>
    </rPh>
    <phoneticPr fontId="2"/>
  </si>
  <si>
    <r>
      <t>液化石油ガス（</t>
    </r>
    <r>
      <rPr>
        <sz val="14"/>
        <color rgb="FF333333"/>
        <rFont val="BIZ UDPゴシック"/>
        <family val="3"/>
        <charset val="128"/>
      </rPr>
      <t>LPG</t>
    </r>
    <r>
      <rPr>
        <sz val="14"/>
        <color indexed="63"/>
        <rFont val="BIZ UDゴシック"/>
        <family val="3"/>
        <charset val="128"/>
      </rPr>
      <t>）</t>
    </r>
    <phoneticPr fontId="3"/>
  </si>
  <si>
    <r>
      <t>液化天然ガス（</t>
    </r>
    <r>
      <rPr>
        <sz val="14"/>
        <color rgb="FF333333"/>
        <rFont val="BIZ UDPゴシック"/>
        <family val="3"/>
        <charset val="128"/>
      </rPr>
      <t>LNG</t>
    </r>
    <r>
      <rPr>
        <sz val="14"/>
        <color indexed="63"/>
        <rFont val="BIZ UDゴシック"/>
        <family val="3"/>
        <charset val="128"/>
      </rPr>
      <t>）</t>
    </r>
    <phoneticPr fontId="3"/>
  </si>
  <si>
    <r>
      <t>液化石油ガス（</t>
    </r>
    <r>
      <rPr>
        <sz val="10"/>
        <color rgb="FF333333"/>
        <rFont val="BIZ UDPゴシック"/>
        <family val="3"/>
        <charset val="128"/>
      </rPr>
      <t>LPG</t>
    </r>
    <r>
      <rPr>
        <sz val="10"/>
        <color indexed="63"/>
        <rFont val="BIZ UDゴシック"/>
        <family val="3"/>
        <charset val="128"/>
      </rPr>
      <t>）</t>
    </r>
    <phoneticPr fontId="3"/>
  </si>
  <si>
    <r>
      <t>液化天然ガス（</t>
    </r>
    <r>
      <rPr>
        <sz val="10"/>
        <color rgb="FF333333"/>
        <rFont val="BIZ UDPゴシック"/>
        <family val="3"/>
        <charset val="128"/>
      </rPr>
      <t>LNG</t>
    </r>
    <r>
      <rPr>
        <sz val="10"/>
        <color indexed="63"/>
        <rFont val="BIZ UDゴシック"/>
        <family val="3"/>
        <charset val="128"/>
      </rPr>
      <t>）</t>
    </r>
    <phoneticPr fontId="3"/>
  </si>
  <si>
    <t>CO2排出量算定結果</t>
    <rPh sb="3" eb="5">
      <t>ハイシュツ</t>
    </rPh>
    <rPh sb="5" eb="6">
      <t>リョウ</t>
    </rPh>
    <rPh sb="6" eb="8">
      <t>サンテイ</t>
    </rPh>
    <rPh sb="8" eb="10">
      <t>ケッカ</t>
    </rPh>
    <phoneticPr fontId="2"/>
  </si>
  <si>
    <t>エネルギー種別使用量</t>
    <rPh sb="5" eb="10">
      <t>シュベツシヨウリョウ</t>
    </rPh>
    <phoneticPr fontId="2"/>
  </si>
  <si>
    <t>例）2021年</t>
    <rPh sb="0" eb="1">
      <t>レイ</t>
    </rPh>
    <rPh sb="6" eb="7">
      <t>ネン</t>
    </rPh>
    <phoneticPr fontId="2"/>
  </si>
  <si>
    <t>のエネルギー種別月別CO2排出量</t>
    <rPh sb="6" eb="8">
      <t>シュベツ</t>
    </rPh>
    <rPh sb="8" eb="10">
      <t>ツキベツ</t>
    </rPh>
    <rPh sb="13" eb="16">
      <t>ハイシュツリョウ</t>
    </rPh>
    <phoneticPr fontId="2"/>
  </si>
  <si>
    <t>のエネルギー種別月別CO2排出量</t>
    <phoneticPr fontId="2"/>
  </si>
  <si>
    <t>kg-CO2</t>
    <phoneticPr fontId="3"/>
  </si>
  <si>
    <t>月別排出量</t>
    <rPh sb="0" eb="5">
      <t>ツキベツハイシュツリョウ</t>
    </rPh>
    <phoneticPr fontId="3"/>
  </si>
  <si>
    <t>年別エネルギー種別使用量の比較</t>
    <rPh sb="0" eb="2">
      <t>ネンベツ</t>
    </rPh>
    <rPh sb="7" eb="12">
      <t>シュベツシヨウリョウ</t>
    </rPh>
    <rPh sb="13" eb="15">
      <t>ヒカク</t>
    </rPh>
    <phoneticPr fontId="2"/>
  </si>
  <si>
    <t>——■——</t>
  </si>
  <si>
    <t>——■——</t>
    <phoneticPr fontId="2"/>
  </si>
  <si>
    <t>開始月（算定対象年と同じ）</t>
    <rPh sb="0" eb="3">
      <t>カイシヅキ</t>
    </rPh>
    <rPh sb="4" eb="9">
      <t>サンテイタイショウネン</t>
    </rPh>
    <rPh sb="10" eb="11">
      <t>オナ</t>
    </rPh>
    <phoneticPr fontId="2"/>
  </si>
  <si>
    <t>年別CO2排出量算定結果の比較</t>
    <rPh sb="0" eb="2">
      <t>ネンベツ</t>
    </rPh>
    <rPh sb="5" eb="7">
      <t>ハイシュツ</t>
    </rPh>
    <rPh sb="7" eb="8">
      <t>リョウ</t>
    </rPh>
    <rPh sb="8" eb="10">
      <t>サンテイ</t>
    </rPh>
    <rPh sb="10" eb="12">
      <t>ケッカ</t>
    </rPh>
    <rPh sb="13" eb="15">
      <t>ヒカク</t>
    </rPh>
    <phoneticPr fontId="2"/>
  </si>
  <si>
    <t>年間排出量を比較する年を入力してください。</t>
    <rPh sb="6" eb="8">
      <t>ヒカク</t>
    </rPh>
    <rPh sb="10" eb="11">
      <t>トシ</t>
    </rPh>
    <rPh sb="12" eb="14">
      <t>ニュウリョク</t>
    </rPh>
    <phoneticPr fontId="2"/>
  </si>
  <si>
    <t>開始月は算定対象年と同様の月に設定されています。</t>
    <rPh sb="0" eb="2">
      <t>カイシ</t>
    </rPh>
    <rPh sb="2" eb="3">
      <t>ツキ</t>
    </rPh>
    <rPh sb="4" eb="6">
      <t>サンテイ</t>
    </rPh>
    <rPh sb="6" eb="8">
      <t>タイショウ</t>
    </rPh>
    <rPh sb="8" eb="9">
      <t>トシ</t>
    </rPh>
    <rPh sb="10" eb="12">
      <t>ドウヨウ</t>
    </rPh>
    <rPh sb="13" eb="14">
      <t>ツキ</t>
    </rPh>
    <rPh sb="15" eb="17">
      <t>セッテイ</t>
    </rPh>
    <phoneticPr fontId="2"/>
  </si>
  <si>
    <r>
      <t>液化石油ガス
（</t>
    </r>
    <r>
      <rPr>
        <sz val="14"/>
        <color rgb="FF333333"/>
        <rFont val="BIZ UDPゴシック"/>
        <family val="3"/>
        <charset val="128"/>
      </rPr>
      <t>LPG</t>
    </r>
    <r>
      <rPr>
        <sz val="14"/>
        <color indexed="63"/>
        <rFont val="BIZ UDゴシック"/>
        <family val="3"/>
        <charset val="128"/>
      </rPr>
      <t>）</t>
    </r>
    <phoneticPr fontId="3"/>
  </si>
  <si>
    <r>
      <t>液化天然ガス
（</t>
    </r>
    <r>
      <rPr>
        <sz val="14"/>
        <color rgb="FF333333"/>
        <rFont val="BIZ UDPゴシック"/>
        <family val="3"/>
        <charset val="128"/>
      </rPr>
      <t>LNG</t>
    </r>
    <r>
      <rPr>
        <sz val="14"/>
        <color indexed="63"/>
        <rFont val="BIZ UD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</si>
</sst>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Red]\-#,##0.0\ "/>
    <numFmt numFmtId="177" formatCode="#,##0.00;&quot;▲ &quot;#,##0.00"/>
    <numFmt numFmtId="178" formatCode="#,##0;&quot;▲ &quot;#,##0"/>
    <numFmt numFmtId="179" formatCode="#,##0.000;&quot;▲ &quot;#,##0.000"/>
    <numFmt numFmtId="180" formatCode="#,##0.0000;&quot;▲ &quot;#,##0.000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メイリオ"/>
      <family val="3"/>
      <charset val="128"/>
    </font>
    <font>
      <sz val="11"/>
      <color theme="1"/>
      <name val="游ゴシック"/>
      <family val="3"/>
      <charset val="128"/>
      <scheme val="minor"/>
    </font>
    <font>
      <sz val="14"/>
      <name val="BIZ UDゴシック"/>
      <family val="3"/>
      <charset val="128"/>
    </font>
    <font>
      <sz val="14"/>
      <color theme="1"/>
      <name val="BIZ UDゴシック"/>
      <family val="3"/>
      <charset val="128"/>
    </font>
    <font>
      <sz val="14"/>
      <color indexed="63"/>
      <name val="BIZ UDゴシック"/>
      <family val="3"/>
      <charset val="128"/>
    </font>
    <font>
      <sz val="11"/>
      <name val="BIZ UDゴシック"/>
      <family val="3"/>
      <charset val="128"/>
    </font>
    <font>
      <sz val="11"/>
      <color theme="1"/>
      <name val="BIZ UDゴシック"/>
      <family val="3"/>
      <charset val="128"/>
    </font>
    <font>
      <b/>
      <sz val="14"/>
      <color theme="1"/>
      <name val="BIZ UDゴシック"/>
      <family val="3"/>
      <charset val="128"/>
    </font>
    <font>
      <sz val="11"/>
      <color theme="0"/>
      <name val="BIZ UDゴシック"/>
      <family val="3"/>
      <charset val="128"/>
    </font>
    <font>
      <sz val="10"/>
      <name val="BIZ UDゴシック"/>
      <family val="3"/>
      <charset val="128"/>
    </font>
    <font>
      <b/>
      <sz val="11"/>
      <name val="游ゴシック"/>
      <family val="3"/>
      <charset val="128"/>
      <scheme val="minor"/>
    </font>
    <font>
      <sz val="11"/>
      <color rgb="FFC00000"/>
      <name val="游ゴシック"/>
      <family val="2"/>
      <charset val="128"/>
      <scheme val="minor"/>
    </font>
    <font>
      <sz val="11"/>
      <color rgb="FFC00000"/>
      <name val="BIZ UDゴシック"/>
      <family val="3"/>
      <charset val="128"/>
    </font>
    <font>
      <b/>
      <sz val="10"/>
      <color theme="1"/>
      <name val="游ゴシック"/>
      <family val="3"/>
      <charset val="128"/>
      <scheme val="minor"/>
    </font>
    <font>
      <b/>
      <sz val="14"/>
      <color theme="1"/>
      <name val="游ゴシック"/>
      <family val="3"/>
      <charset val="128"/>
      <scheme val="minor"/>
    </font>
    <font>
      <sz val="14"/>
      <color rgb="FF333333"/>
      <name val="BIZ UDPゴシック"/>
      <family val="3"/>
      <charset val="128"/>
    </font>
    <font>
      <sz val="11"/>
      <color theme="1"/>
      <name val="BIZ UDPゴシック"/>
      <family val="3"/>
      <charset val="128"/>
    </font>
    <font>
      <sz val="9"/>
      <color theme="1"/>
      <name val="BIZ UDPゴシック"/>
      <family val="3"/>
      <charset val="128"/>
    </font>
    <font>
      <sz val="10"/>
      <color indexed="63"/>
      <name val="BIZ UDゴシック"/>
      <family val="3"/>
      <charset val="128"/>
    </font>
    <font>
      <sz val="10"/>
      <color rgb="FF333333"/>
      <name val="BIZ UDPゴシック"/>
      <family val="3"/>
      <charset val="128"/>
    </font>
    <font>
      <sz val="10"/>
      <color theme="1"/>
      <name val="BIZ UDゴシック"/>
      <family val="3"/>
      <charset val="128"/>
    </font>
    <font>
      <b/>
      <sz val="11"/>
      <color theme="1"/>
      <name val="BIZ UDPゴシック"/>
      <family val="3"/>
      <charset val="128"/>
    </font>
    <font>
      <b/>
      <sz val="11"/>
      <color theme="4"/>
      <name val="BIZ UDPゴシック"/>
      <family val="3"/>
      <charset val="128"/>
    </font>
    <font>
      <sz val="11"/>
      <color theme="5"/>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rgb="FF0097E0"/>
        <bgColor indexed="64"/>
      </patternFill>
    </fill>
    <fill>
      <patternFill patternType="solid">
        <fgColor rgb="FFD9F2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xf numFmtId="38" fontId="5" fillId="0" borderId="0" applyFont="0" applyFill="0" applyBorder="0" applyAlignment="0" applyProtection="0"/>
    <xf numFmtId="0" fontId="5" fillId="0" borderId="0">
      <alignment vertical="center"/>
    </xf>
    <xf numFmtId="9" fontId="1" fillId="0" borderId="0" applyFont="0" applyFill="0" applyBorder="0" applyAlignment="0" applyProtection="0">
      <alignment vertical="center"/>
    </xf>
  </cellStyleXfs>
  <cellXfs count="82">
    <xf numFmtId="0" fontId="0" fillId="0" borderId="0" xfId="0">
      <alignment vertical="center"/>
    </xf>
    <xf numFmtId="0" fontId="0" fillId="0" borderId="0" xfId="0" applyAlignment="1">
      <alignment horizontal="right"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 xfId="0" applyFont="1" applyFill="1" applyBorder="1" applyAlignment="1">
      <alignment horizontal="center" vertical="center" wrapText="1"/>
    </xf>
    <xf numFmtId="176" fontId="10" fillId="4" borderId="5" xfId="1" applyNumberFormat="1" applyFont="1" applyFill="1" applyBorder="1" applyAlignment="1" applyProtection="1">
      <alignment horizontal="right" vertical="center"/>
    </xf>
    <xf numFmtId="0" fontId="13" fillId="4" borderId="3" xfId="0" applyFont="1" applyFill="1" applyBorder="1">
      <alignment vertical="center"/>
    </xf>
    <xf numFmtId="177" fontId="10" fillId="4" borderId="1" xfId="1" applyNumberFormat="1" applyFont="1" applyFill="1" applyBorder="1" applyAlignment="1" applyProtection="1">
      <alignment vertical="center"/>
    </xf>
    <xf numFmtId="177" fontId="9" fillId="4" borderId="1" xfId="1" applyNumberFormat="1" applyFont="1" applyFill="1" applyBorder="1" applyAlignment="1" applyProtection="1">
      <alignment vertical="center"/>
    </xf>
    <xf numFmtId="178" fontId="11" fillId="4" borderId="10" xfId="1" applyNumberFormat="1" applyFont="1" applyFill="1" applyBorder="1" applyAlignment="1" applyProtection="1">
      <alignment vertical="center"/>
    </xf>
    <xf numFmtId="178" fontId="11" fillId="4" borderId="8" xfId="1" applyNumberFormat="1" applyFont="1" applyFill="1" applyBorder="1" applyAlignment="1" applyProtection="1">
      <alignment vertical="center"/>
    </xf>
    <xf numFmtId="178" fontId="11" fillId="4" borderId="9" xfId="1" applyNumberFormat="1" applyFont="1" applyFill="1" applyBorder="1" applyProtection="1">
      <alignment vertical="center"/>
    </xf>
    <xf numFmtId="0" fontId="8" fillId="4" borderId="1" xfId="0" applyFont="1" applyFill="1" applyBorder="1" applyAlignment="1">
      <alignment horizontal="right" vertical="center"/>
    </xf>
    <xf numFmtId="38" fontId="9" fillId="4" borderId="3" xfId="1" applyFont="1" applyFill="1" applyBorder="1" applyAlignment="1" applyProtection="1">
      <alignment horizontal="center" vertical="center"/>
    </xf>
    <xf numFmtId="0" fontId="8" fillId="4" borderId="1" xfId="0" applyFont="1" applyFill="1" applyBorder="1" applyAlignment="1">
      <alignment horizontal="right" vertical="center" wrapText="1"/>
    </xf>
    <xf numFmtId="180" fontId="7" fillId="4" borderId="2" xfId="1" applyNumberFormat="1" applyFont="1" applyFill="1" applyBorder="1" applyProtection="1">
      <alignment vertical="center"/>
    </xf>
    <xf numFmtId="0" fontId="7" fillId="4" borderId="6" xfId="0" applyFont="1" applyFill="1" applyBorder="1">
      <alignment vertical="center"/>
    </xf>
    <xf numFmtId="179" fontId="10" fillId="4" borderId="1" xfId="1" applyNumberFormat="1" applyFont="1" applyFill="1" applyBorder="1" applyAlignment="1" applyProtection="1">
      <alignment horizontal="right" vertical="center"/>
    </xf>
    <xf numFmtId="177" fontId="10" fillId="4" borderId="1" xfId="1" applyNumberFormat="1" applyFont="1" applyFill="1" applyBorder="1" applyAlignment="1" applyProtection="1">
      <alignment horizontal="right" vertical="center"/>
    </xf>
    <xf numFmtId="0" fontId="15" fillId="0" borderId="20" xfId="0" applyFont="1" applyBorder="1" applyAlignment="1">
      <alignment horizontal="center" vertical="center"/>
    </xf>
    <xf numFmtId="176" fontId="16" fillId="2" borderId="12" xfId="1" applyNumberFormat="1" applyFont="1" applyFill="1" applyBorder="1" applyProtection="1">
      <alignment vertical="center"/>
      <protection locked="0"/>
    </xf>
    <xf numFmtId="176" fontId="16" fillId="2" borderId="13" xfId="1" applyNumberFormat="1" applyFont="1" applyFill="1" applyBorder="1" applyProtection="1">
      <alignment vertical="center"/>
      <protection locked="0"/>
    </xf>
    <xf numFmtId="176" fontId="16" fillId="2" borderId="14" xfId="1" applyNumberFormat="1" applyFont="1" applyFill="1" applyBorder="1" applyProtection="1">
      <alignment vertical="center"/>
      <protection locked="0"/>
    </xf>
    <xf numFmtId="176" fontId="16" fillId="2" borderId="15" xfId="1" applyNumberFormat="1" applyFont="1" applyFill="1" applyBorder="1" applyProtection="1">
      <alignment vertical="center"/>
      <protection locked="0"/>
    </xf>
    <xf numFmtId="176" fontId="16" fillId="2" borderId="1" xfId="1" applyNumberFormat="1" applyFont="1" applyFill="1" applyBorder="1" applyProtection="1">
      <alignment vertical="center"/>
      <protection locked="0"/>
    </xf>
    <xf numFmtId="176" fontId="16" fillId="2" borderId="16" xfId="1" applyNumberFormat="1" applyFont="1" applyFill="1" applyBorder="1" applyProtection="1">
      <alignment vertical="center"/>
      <protection locked="0"/>
    </xf>
    <xf numFmtId="176" fontId="16" fillId="2" borderId="17" xfId="1" applyNumberFormat="1" applyFont="1" applyFill="1" applyBorder="1" applyProtection="1">
      <alignment vertical="center"/>
      <protection locked="0"/>
    </xf>
    <xf numFmtId="176" fontId="16" fillId="2" borderId="18" xfId="1" applyNumberFormat="1" applyFont="1" applyFill="1" applyBorder="1" applyProtection="1">
      <alignment vertical="center"/>
      <protection locked="0"/>
    </xf>
    <xf numFmtId="176" fontId="16" fillId="2" borderId="19" xfId="1" applyNumberFormat="1" applyFont="1" applyFill="1" applyBorder="1" applyProtection="1">
      <alignment vertical="center"/>
      <protection locked="0"/>
    </xf>
    <xf numFmtId="0" fontId="0" fillId="0" borderId="22" xfId="0"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21" xfId="0" applyBorder="1" applyAlignment="1">
      <alignment horizontal="right" vertical="center"/>
    </xf>
    <xf numFmtId="0" fontId="0" fillId="0" borderId="25" xfId="0" applyBorder="1">
      <alignment vertical="center"/>
    </xf>
    <xf numFmtId="0" fontId="0" fillId="0" borderId="26" xfId="0"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0" xfId="0" applyAlignment="1">
      <alignment horizontal="left" vertical="center"/>
    </xf>
    <xf numFmtId="9" fontId="21" fillId="0" borderId="0" xfId="6" applyFont="1">
      <alignment vertical="center"/>
    </xf>
    <xf numFmtId="0" fontId="0" fillId="0" borderId="20" xfId="0" applyBorder="1">
      <alignment vertical="center"/>
    </xf>
    <xf numFmtId="0" fontId="22" fillId="4" borderId="1" xfId="0" applyFont="1" applyFill="1" applyBorder="1" applyAlignment="1">
      <alignment horizontal="right" vertical="center"/>
    </xf>
    <xf numFmtId="0" fontId="22" fillId="4" borderId="1" xfId="0" applyFont="1" applyFill="1" applyBorder="1" applyAlignment="1">
      <alignment horizontal="right" vertical="center" wrapText="1"/>
    </xf>
    <xf numFmtId="0" fontId="24" fillId="4" borderId="1"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 xfId="0" applyFont="1" applyFill="1" applyBorder="1" applyAlignment="1">
      <alignment horizontal="center" vertical="center" wrapText="1"/>
    </xf>
    <xf numFmtId="176" fontId="24" fillId="4" borderId="1" xfId="0" applyNumberFormat="1" applyFont="1" applyFill="1" applyBorder="1">
      <alignment vertical="center"/>
    </xf>
    <xf numFmtId="0" fontId="20" fillId="0" borderId="0" xfId="0" applyFont="1">
      <alignment vertical="center"/>
    </xf>
    <xf numFmtId="0" fontId="24" fillId="4" borderId="26" xfId="0" applyFont="1" applyFill="1" applyBorder="1">
      <alignment vertical="center"/>
    </xf>
    <xf numFmtId="0" fontId="25" fillId="4" borderId="0" xfId="0" applyFont="1" applyFill="1" applyAlignment="1">
      <alignment horizontal="right" vertical="center"/>
    </xf>
    <xf numFmtId="0" fontId="21" fillId="0" borderId="0" xfId="0" applyFont="1">
      <alignment vertical="center"/>
    </xf>
    <xf numFmtId="0" fontId="26" fillId="0" borderId="0" xfId="0" applyFont="1">
      <alignment vertical="center"/>
    </xf>
    <xf numFmtId="0" fontId="27" fillId="0" borderId="0" xfId="0" applyFont="1">
      <alignment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25" fillId="4" borderId="0" xfId="0" applyFont="1" applyFill="1" applyAlignment="1">
      <alignment horizontal="left" vertical="center"/>
    </xf>
    <xf numFmtId="0" fontId="17" fillId="4" borderId="12" xfId="0" applyFont="1" applyFill="1" applyBorder="1" applyAlignment="1">
      <alignment horizontal="left" vertical="center"/>
    </xf>
    <xf numFmtId="0" fontId="17" fillId="4" borderId="14" xfId="0" applyFont="1" applyFill="1" applyBorder="1" applyAlignment="1">
      <alignment horizontal="left"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5" fillId="4" borderId="0" xfId="0" applyFont="1" applyFill="1" applyAlignment="1">
      <alignment horizontal="center" vertical="center"/>
    </xf>
    <xf numFmtId="0" fontId="24" fillId="4" borderId="26" xfId="0" applyFont="1" applyFill="1" applyBorder="1" applyAlignment="1">
      <alignment horizontal="center" vertical="center"/>
    </xf>
    <xf numFmtId="0" fontId="24" fillId="4" borderId="27" xfId="0" applyFont="1" applyFill="1" applyBorder="1" applyAlignment="1">
      <alignment horizontal="center" vertical="center"/>
    </xf>
    <xf numFmtId="0" fontId="13" fillId="4" borderId="29" xfId="0" applyFont="1" applyFill="1" applyBorder="1" applyAlignment="1">
      <alignment horizontal="center" vertical="center" wrapText="1"/>
    </xf>
    <xf numFmtId="0" fontId="13" fillId="4" borderId="1"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5" xfId="0" applyFont="1" applyFill="1" applyBorder="1" applyAlignment="1">
      <alignment horizontal="center" vertical="center"/>
    </xf>
  </cellXfs>
  <cellStyles count="7">
    <cellStyle name="パーセント" xfId="6" builtinId="5"/>
    <cellStyle name="桁区切り" xfId="1" builtinId="6"/>
    <cellStyle name="桁区切り 2" xfId="4"/>
    <cellStyle name="桁区切り 3" xfId="3"/>
    <cellStyle name="標準" xfId="0" builtinId="0"/>
    <cellStyle name="標準 2" xfId="5"/>
    <cellStyle name="標準 3" xfId="2"/>
  </cellStyles>
  <dxfs count="0"/>
  <tableStyles count="0" defaultTableStyle="TableStyleMedium2" defaultPivotStyle="PivotStyleLight16"/>
  <colors>
    <mruColors>
      <color rgb="FFD9F2FF"/>
      <color rgb="FF0097E0"/>
      <color rgb="FFBDE9FF"/>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エネルギー種別年間</a:t>
            </a:r>
            <a:r>
              <a:rPr lang="en-US" sz="1200"/>
              <a:t>CO</a:t>
            </a:r>
            <a:r>
              <a:rPr lang="en-US" sz="1200" baseline="-25000"/>
              <a:t>2</a:t>
            </a:r>
            <a:r>
              <a:rPr lang="ja-JP" sz="1200"/>
              <a:t>排出量の構成</a:t>
            </a:r>
          </a:p>
        </c:rich>
      </c:tx>
      <c:layout>
        <c:manualLayout>
          <c:xMode val="edge"/>
          <c:yMode val="edge"/>
          <c:x val="0.22236003546715644"/>
          <c:y val="2.351310730974168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5.4441706350312029E-2"/>
          <c:y val="0.13274369444457063"/>
          <c:w val="0.48378318677247811"/>
          <c:h val="0.838951718381446"/>
        </c:manualLayout>
      </c:layout>
      <c:pieChart>
        <c:varyColors val="1"/>
        <c:ser>
          <c:idx val="0"/>
          <c:order val="0"/>
          <c:spPr>
            <a:ln w="3175"/>
          </c:spPr>
          <c:dPt>
            <c:idx val="0"/>
            <c:bubble3D val="0"/>
            <c:spPr>
              <a:solidFill>
                <a:schemeClr val="accent1"/>
              </a:solidFill>
              <a:ln w="3175">
                <a:solidFill>
                  <a:schemeClr val="lt1"/>
                </a:solidFill>
              </a:ln>
              <a:effectLst/>
            </c:spPr>
            <c:extLst>
              <c:ext xmlns:c16="http://schemas.microsoft.com/office/drawing/2014/chart" uri="{C3380CC4-5D6E-409C-BE32-E72D297353CC}">
                <c16:uniqueId val="{00000001-0073-42F6-BB61-72AED304C924}"/>
              </c:ext>
            </c:extLst>
          </c:dPt>
          <c:dPt>
            <c:idx val="1"/>
            <c:bubble3D val="0"/>
            <c:spPr>
              <a:solidFill>
                <a:schemeClr val="accent2"/>
              </a:solidFill>
              <a:ln w="3175">
                <a:solidFill>
                  <a:schemeClr val="lt1"/>
                </a:solidFill>
              </a:ln>
              <a:effectLst/>
            </c:spPr>
            <c:extLst>
              <c:ext xmlns:c16="http://schemas.microsoft.com/office/drawing/2014/chart" uri="{C3380CC4-5D6E-409C-BE32-E72D297353CC}">
                <c16:uniqueId val="{00000003-0073-42F6-BB61-72AED304C924}"/>
              </c:ext>
            </c:extLst>
          </c:dPt>
          <c:dPt>
            <c:idx val="2"/>
            <c:bubble3D val="0"/>
            <c:spPr>
              <a:solidFill>
                <a:schemeClr val="accent3"/>
              </a:solidFill>
              <a:ln w="3175">
                <a:solidFill>
                  <a:schemeClr val="lt1"/>
                </a:solidFill>
              </a:ln>
              <a:effectLst/>
            </c:spPr>
            <c:extLst>
              <c:ext xmlns:c16="http://schemas.microsoft.com/office/drawing/2014/chart" uri="{C3380CC4-5D6E-409C-BE32-E72D297353CC}">
                <c16:uniqueId val="{00000005-0073-42F6-BB61-72AED304C924}"/>
              </c:ext>
            </c:extLst>
          </c:dPt>
          <c:dPt>
            <c:idx val="3"/>
            <c:bubble3D val="0"/>
            <c:spPr>
              <a:solidFill>
                <a:schemeClr val="accent4"/>
              </a:solidFill>
              <a:ln w="3175">
                <a:solidFill>
                  <a:schemeClr val="lt1"/>
                </a:solidFill>
              </a:ln>
              <a:effectLst/>
            </c:spPr>
            <c:extLst>
              <c:ext xmlns:c16="http://schemas.microsoft.com/office/drawing/2014/chart" uri="{C3380CC4-5D6E-409C-BE32-E72D297353CC}">
                <c16:uniqueId val="{00000007-0073-42F6-BB61-72AED304C924}"/>
              </c:ext>
            </c:extLst>
          </c:dPt>
          <c:dPt>
            <c:idx val="4"/>
            <c:bubble3D val="0"/>
            <c:spPr>
              <a:solidFill>
                <a:schemeClr val="accent5"/>
              </a:solidFill>
              <a:ln w="3175">
                <a:solidFill>
                  <a:schemeClr val="lt1"/>
                </a:solidFill>
              </a:ln>
              <a:effectLst/>
            </c:spPr>
            <c:extLst>
              <c:ext xmlns:c16="http://schemas.microsoft.com/office/drawing/2014/chart" uri="{C3380CC4-5D6E-409C-BE32-E72D297353CC}">
                <c16:uniqueId val="{00000009-0073-42F6-BB61-72AED304C924}"/>
              </c:ext>
            </c:extLst>
          </c:dPt>
          <c:dPt>
            <c:idx val="5"/>
            <c:bubble3D val="0"/>
            <c:spPr>
              <a:solidFill>
                <a:schemeClr val="accent6"/>
              </a:solidFill>
              <a:ln w="3175">
                <a:solidFill>
                  <a:schemeClr val="lt1"/>
                </a:solidFill>
              </a:ln>
              <a:effectLst/>
            </c:spPr>
            <c:extLst>
              <c:ext xmlns:c16="http://schemas.microsoft.com/office/drawing/2014/chart" uri="{C3380CC4-5D6E-409C-BE32-E72D297353CC}">
                <c16:uniqueId val="{0000000B-0073-42F6-BB61-72AED304C924}"/>
              </c:ext>
            </c:extLst>
          </c:dPt>
          <c:dPt>
            <c:idx val="6"/>
            <c:bubble3D val="0"/>
            <c:spPr>
              <a:solidFill>
                <a:schemeClr val="accent1">
                  <a:lumMod val="60000"/>
                </a:schemeClr>
              </a:solidFill>
              <a:ln w="3175">
                <a:solidFill>
                  <a:schemeClr val="lt1"/>
                </a:solidFill>
              </a:ln>
              <a:effectLst/>
            </c:spPr>
            <c:extLst>
              <c:ext xmlns:c16="http://schemas.microsoft.com/office/drawing/2014/chart" uri="{C3380CC4-5D6E-409C-BE32-E72D297353CC}">
                <c16:uniqueId val="{0000000D-0073-42F6-BB61-72AED304C924}"/>
              </c:ext>
            </c:extLst>
          </c:dPt>
          <c:dPt>
            <c:idx val="7"/>
            <c:bubble3D val="0"/>
            <c:spPr>
              <a:solidFill>
                <a:schemeClr val="accent2">
                  <a:lumMod val="60000"/>
                </a:schemeClr>
              </a:solidFill>
              <a:ln w="3175">
                <a:solidFill>
                  <a:schemeClr val="lt1"/>
                </a:solidFill>
              </a:ln>
              <a:effectLst/>
            </c:spPr>
            <c:extLst>
              <c:ext xmlns:c16="http://schemas.microsoft.com/office/drawing/2014/chart" uri="{C3380CC4-5D6E-409C-BE32-E72D297353CC}">
                <c16:uniqueId val="{0000000F-0073-42F6-BB61-72AED304C924}"/>
              </c:ext>
            </c:extLst>
          </c:dPt>
          <c:dLbls>
            <c:delete val="1"/>
          </c:dLbls>
          <c:cat>
            <c:strRef>
              <c:f>算定対象年シート!$B$15:$B$22</c:f>
              <c:strCache>
                <c:ptCount val="8"/>
                <c:pt idx="0">
                  <c:v>電力</c:v>
                </c:pt>
                <c:pt idx="1">
                  <c:v>都市ガス</c:v>
                </c:pt>
                <c:pt idx="2">
                  <c:v>ガソリン</c:v>
                </c:pt>
                <c:pt idx="3">
                  <c:v>灯油</c:v>
                </c:pt>
                <c:pt idx="4">
                  <c:v>軽油</c:v>
                </c:pt>
                <c:pt idx="5">
                  <c:v>Ａ重油</c:v>
                </c:pt>
                <c:pt idx="6">
                  <c:v>液化石油ガス
（LPG）</c:v>
                </c:pt>
                <c:pt idx="7">
                  <c:v>液化天然ガス
（LNG）</c:v>
                </c:pt>
              </c:strCache>
            </c:strRef>
          </c:cat>
          <c:val>
            <c:numRef>
              <c:f>算定対象年シート!$S$15:$S$22</c:f>
              <c:numCache>
                <c:formatCode>#,##0;"▲ "#,##0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0073-42F6-BB61-72AED304C92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30824704880899"/>
          <c:y val="0.18203104063807268"/>
          <c:w val="0.30285930426354296"/>
          <c:h val="0.6917267739581194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エネルギー種別年間</a:t>
            </a:r>
            <a:r>
              <a:rPr lang="en-US" sz="1200"/>
              <a:t>CO</a:t>
            </a:r>
            <a:r>
              <a:rPr lang="en-US" sz="1200" baseline="-25000"/>
              <a:t>2</a:t>
            </a:r>
            <a:r>
              <a:rPr lang="ja-JP" sz="1200"/>
              <a:t>排出量の</a:t>
            </a:r>
            <a:r>
              <a:rPr lang="ja-JP" altLang="en-US" sz="1200"/>
              <a:t>推移</a:t>
            </a:r>
            <a:endParaRPr lang="ja-JP" sz="1200"/>
          </a:p>
        </c:rich>
      </c:tx>
      <c:layout>
        <c:manualLayout>
          <c:xMode val="edge"/>
          <c:yMode val="edge"/>
          <c:x val="0.2845403857802975"/>
          <c:y val="2.351291539262315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1310741007789506"/>
          <c:y val="0.12443017264214037"/>
          <c:w val="0.61554730530938495"/>
          <c:h val="0.78970388733845442"/>
        </c:manualLayout>
      </c:layout>
      <c:lineChart>
        <c:grouping val="standard"/>
        <c:varyColors val="0"/>
        <c:ser>
          <c:idx val="0"/>
          <c:order val="0"/>
          <c:tx>
            <c:strRef>
              <c:f>参照シート!$B$10</c:f>
              <c:strCache>
                <c:ptCount val="1"/>
                <c:pt idx="0">
                  <c:v>電力</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参照シート!$D$10:$O$10</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0-0073-42F6-BB61-72AED304C924}"/>
            </c:ext>
          </c:extLst>
        </c:ser>
        <c:ser>
          <c:idx val="1"/>
          <c:order val="1"/>
          <c:tx>
            <c:strRef>
              <c:f>参照シート!$B$11</c:f>
              <c:strCache>
                <c:ptCount val="1"/>
                <c:pt idx="0">
                  <c:v>都市ガス</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参照シート!$D$11:$O$11</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0-5A93-4C25-A285-C8A4AA2EBA6D}"/>
            </c:ext>
          </c:extLst>
        </c:ser>
        <c:ser>
          <c:idx val="2"/>
          <c:order val="2"/>
          <c:tx>
            <c:strRef>
              <c:f>参照シート!$B$12</c:f>
              <c:strCache>
                <c:ptCount val="1"/>
                <c:pt idx="0">
                  <c:v>ガソリン</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参照シート!$D$12:$O$12</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1-5A93-4C25-A285-C8A4AA2EBA6D}"/>
            </c:ext>
          </c:extLst>
        </c:ser>
        <c:ser>
          <c:idx val="3"/>
          <c:order val="3"/>
          <c:tx>
            <c:strRef>
              <c:f>参照シート!$B$13</c:f>
              <c:strCache>
                <c:ptCount val="1"/>
                <c:pt idx="0">
                  <c:v>灯油</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参照シート!$D$13:$O$13</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2-5A93-4C25-A285-C8A4AA2EBA6D}"/>
            </c:ext>
          </c:extLst>
        </c:ser>
        <c:ser>
          <c:idx val="4"/>
          <c:order val="4"/>
          <c:tx>
            <c:strRef>
              <c:f>参照シート!$B$14</c:f>
              <c:strCache>
                <c:ptCount val="1"/>
                <c:pt idx="0">
                  <c:v>軽油</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参照シート!$D$14:$O$14</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3-5A93-4C25-A285-C8A4AA2EBA6D}"/>
            </c:ext>
          </c:extLst>
        </c:ser>
        <c:ser>
          <c:idx val="5"/>
          <c:order val="5"/>
          <c:tx>
            <c:strRef>
              <c:f>参照シート!$B$15</c:f>
              <c:strCache>
                <c:ptCount val="1"/>
                <c:pt idx="0">
                  <c:v>Ａ重油</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参照シート!$D$15:$O$15</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4-5A93-4C25-A285-C8A4AA2EBA6D}"/>
            </c:ext>
          </c:extLst>
        </c:ser>
        <c:ser>
          <c:idx val="6"/>
          <c:order val="6"/>
          <c:tx>
            <c:strRef>
              <c:f>参照シート!$B$16</c:f>
              <c:strCache>
                <c:ptCount val="1"/>
                <c:pt idx="0">
                  <c:v>液化石油ガス（LPG）</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参照シート!$D$16:$O$16</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5-5A93-4C25-A285-C8A4AA2EBA6D}"/>
            </c:ext>
          </c:extLst>
        </c:ser>
        <c:ser>
          <c:idx val="7"/>
          <c:order val="7"/>
          <c:tx>
            <c:strRef>
              <c:f>参照シート!$B$17</c:f>
              <c:strCache>
                <c:ptCount val="1"/>
                <c:pt idx="0">
                  <c:v>液化天然ガス（LNG）</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参照シート!$D$17:$O$17</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6-5A93-4C25-A285-C8A4AA2EBA6D}"/>
            </c:ext>
          </c:extLst>
        </c:ser>
        <c:dLbls>
          <c:showLegendKey val="0"/>
          <c:showVal val="0"/>
          <c:showCatName val="0"/>
          <c:showSerName val="0"/>
          <c:showPercent val="0"/>
          <c:showBubbleSize val="0"/>
        </c:dLbls>
        <c:marker val="1"/>
        <c:smooth val="0"/>
        <c:axId val="1548031343"/>
        <c:axId val="1892703007"/>
      </c:lineChart>
      <c:catAx>
        <c:axId val="154803134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892703007"/>
        <c:crosses val="autoZero"/>
        <c:auto val="1"/>
        <c:lblAlgn val="ctr"/>
        <c:lblOffset val="100"/>
        <c:noMultiLvlLbl val="0"/>
      </c:catAx>
      <c:valAx>
        <c:axId val="1892703007"/>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548031343"/>
        <c:crosses val="autoZero"/>
        <c:crossBetween val="between"/>
      </c:valAx>
      <c:spPr>
        <a:noFill/>
        <a:ln>
          <a:noFill/>
        </a:ln>
        <a:effectLst/>
      </c:spPr>
    </c:plotArea>
    <c:legend>
      <c:legendPos val="r"/>
      <c:layout>
        <c:manualLayout>
          <c:xMode val="edge"/>
          <c:yMode val="edge"/>
          <c:x val="0.77088885773865434"/>
          <c:y val="0.19640256921710289"/>
          <c:w val="0.21751351420458306"/>
          <c:h val="0.688971947298561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エネルギー種別年間</a:t>
            </a:r>
            <a:r>
              <a:rPr lang="en-US" sz="1200"/>
              <a:t>CO</a:t>
            </a:r>
            <a:r>
              <a:rPr lang="en-US" sz="1200" baseline="-25000"/>
              <a:t>2</a:t>
            </a:r>
            <a:r>
              <a:rPr lang="ja-JP" sz="1200"/>
              <a:t>排出量の構成</a:t>
            </a:r>
          </a:p>
        </c:rich>
      </c:tx>
      <c:layout>
        <c:manualLayout>
          <c:xMode val="edge"/>
          <c:yMode val="edge"/>
          <c:x val="0.22236003546715644"/>
          <c:y val="2.351310730974168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5.4441706350312029E-2"/>
          <c:y val="0.13274369444457063"/>
          <c:w val="0.48378318677247811"/>
          <c:h val="0.838951718381446"/>
        </c:manualLayout>
      </c:layout>
      <c:pieChart>
        <c:varyColors val="1"/>
        <c:ser>
          <c:idx val="0"/>
          <c:order val="0"/>
          <c:spPr>
            <a:ln w="3175"/>
          </c:spPr>
          <c:dPt>
            <c:idx val="0"/>
            <c:bubble3D val="0"/>
            <c:spPr>
              <a:solidFill>
                <a:schemeClr val="accent1"/>
              </a:solidFill>
              <a:ln w="3175">
                <a:solidFill>
                  <a:schemeClr val="lt1"/>
                </a:solidFill>
              </a:ln>
              <a:effectLst/>
            </c:spPr>
            <c:extLst>
              <c:ext xmlns:c16="http://schemas.microsoft.com/office/drawing/2014/chart" uri="{C3380CC4-5D6E-409C-BE32-E72D297353CC}">
                <c16:uniqueId val="{00000001-17BC-49ED-BEB1-BFE6CFFB5E0B}"/>
              </c:ext>
            </c:extLst>
          </c:dPt>
          <c:dPt>
            <c:idx val="1"/>
            <c:bubble3D val="0"/>
            <c:spPr>
              <a:solidFill>
                <a:schemeClr val="accent2"/>
              </a:solidFill>
              <a:ln w="3175">
                <a:solidFill>
                  <a:schemeClr val="lt1"/>
                </a:solidFill>
              </a:ln>
              <a:effectLst/>
            </c:spPr>
            <c:extLst>
              <c:ext xmlns:c16="http://schemas.microsoft.com/office/drawing/2014/chart" uri="{C3380CC4-5D6E-409C-BE32-E72D297353CC}">
                <c16:uniqueId val="{00000003-17BC-49ED-BEB1-BFE6CFFB5E0B}"/>
              </c:ext>
            </c:extLst>
          </c:dPt>
          <c:dPt>
            <c:idx val="2"/>
            <c:bubble3D val="0"/>
            <c:spPr>
              <a:solidFill>
                <a:schemeClr val="accent3"/>
              </a:solidFill>
              <a:ln w="3175">
                <a:solidFill>
                  <a:schemeClr val="lt1"/>
                </a:solidFill>
              </a:ln>
              <a:effectLst/>
            </c:spPr>
            <c:extLst>
              <c:ext xmlns:c16="http://schemas.microsoft.com/office/drawing/2014/chart" uri="{C3380CC4-5D6E-409C-BE32-E72D297353CC}">
                <c16:uniqueId val="{00000005-17BC-49ED-BEB1-BFE6CFFB5E0B}"/>
              </c:ext>
            </c:extLst>
          </c:dPt>
          <c:dPt>
            <c:idx val="3"/>
            <c:bubble3D val="0"/>
            <c:spPr>
              <a:solidFill>
                <a:schemeClr val="accent4"/>
              </a:solidFill>
              <a:ln w="3175">
                <a:solidFill>
                  <a:schemeClr val="lt1"/>
                </a:solidFill>
              </a:ln>
              <a:effectLst/>
            </c:spPr>
            <c:extLst>
              <c:ext xmlns:c16="http://schemas.microsoft.com/office/drawing/2014/chart" uri="{C3380CC4-5D6E-409C-BE32-E72D297353CC}">
                <c16:uniqueId val="{00000007-17BC-49ED-BEB1-BFE6CFFB5E0B}"/>
              </c:ext>
            </c:extLst>
          </c:dPt>
          <c:dPt>
            <c:idx val="4"/>
            <c:bubble3D val="0"/>
            <c:spPr>
              <a:solidFill>
                <a:schemeClr val="accent5"/>
              </a:solidFill>
              <a:ln w="3175">
                <a:solidFill>
                  <a:schemeClr val="lt1"/>
                </a:solidFill>
              </a:ln>
              <a:effectLst/>
            </c:spPr>
            <c:extLst>
              <c:ext xmlns:c16="http://schemas.microsoft.com/office/drawing/2014/chart" uri="{C3380CC4-5D6E-409C-BE32-E72D297353CC}">
                <c16:uniqueId val="{00000009-17BC-49ED-BEB1-BFE6CFFB5E0B}"/>
              </c:ext>
            </c:extLst>
          </c:dPt>
          <c:dPt>
            <c:idx val="5"/>
            <c:bubble3D val="0"/>
            <c:spPr>
              <a:solidFill>
                <a:schemeClr val="accent6"/>
              </a:solidFill>
              <a:ln w="3175">
                <a:solidFill>
                  <a:schemeClr val="lt1"/>
                </a:solidFill>
              </a:ln>
              <a:effectLst/>
            </c:spPr>
            <c:extLst>
              <c:ext xmlns:c16="http://schemas.microsoft.com/office/drawing/2014/chart" uri="{C3380CC4-5D6E-409C-BE32-E72D297353CC}">
                <c16:uniqueId val="{0000000B-17BC-49ED-BEB1-BFE6CFFB5E0B}"/>
              </c:ext>
            </c:extLst>
          </c:dPt>
          <c:dPt>
            <c:idx val="6"/>
            <c:bubble3D val="0"/>
            <c:spPr>
              <a:solidFill>
                <a:schemeClr val="accent1">
                  <a:lumMod val="60000"/>
                </a:schemeClr>
              </a:solidFill>
              <a:ln w="3175">
                <a:solidFill>
                  <a:schemeClr val="lt1"/>
                </a:solidFill>
              </a:ln>
              <a:effectLst/>
            </c:spPr>
            <c:extLst>
              <c:ext xmlns:c16="http://schemas.microsoft.com/office/drawing/2014/chart" uri="{C3380CC4-5D6E-409C-BE32-E72D297353CC}">
                <c16:uniqueId val="{0000000D-17BC-49ED-BEB1-BFE6CFFB5E0B}"/>
              </c:ext>
            </c:extLst>
          </c:dPt>
          <c:dPt>
            <c:idx val="7"/>
            <c:bubble3D val="0"/>
            <c:spPr>
              <a:solidFill>
                <a:schemeClr val="accent2">
                  <a:lumMod val="60000"/>
                </a:schemeClr>
              </a:solidFill>
              <a:ln w="3175">
                <a:solidFill>
                  <a:schemeClr val="lt1"/>
                </a:solidFill>
              </a:ln>
              <a:effectLst/>
            </c:spPr>
            <c:extLst>
              <c:ext xmlns:c16="http://schemas.microsoft.com/office/drawing/2014/chart" uri="{C3380CC4-5D6E-409C-BE32-E72D297353CC}">
                <c16:uniqueId val="{0000000F-17BC-49ED-BEB1-BFE6CFFB5E0B}"/>
              </c:ext>
            </c:extLst>
          </c:dPt>
          <c:dLbls>
            <c:delete val="1"/>
          </c:dLbls>
          <c:cat>
            <c:strRef>
              <c:f>比較年シート!$B$15:$B$22</c:f>
              <c:strCache>
                <c:ptCount val="8"/>
                <c:pt idx="0">
                  <c:v>電力</c:v>
                </c:pt>
                <c:pt idx="1">
                  <c:v>都市ガス</c:v>
                </c:pt>
                <c:pt idx="2">
                  <c:v>ガソリン</c:v>
                </c:pt>
                <c:pt idx="3">
                  <c:v>灯油</c:v>
                </c:pt>
                <c:pt idx="4">
                  <c:v>軽油</c:v>
                </c:pt>
                <c:pt idx="5">
                  <c:v>Ａ重油</c:v>
                </c:pt>
                <c:pt idx="6">
                  <c:v>液化石油ガス（LPG）</c:v>
                </c:pt>
                <c:pt idx="7">
                  <c:v>液化天然ガス（LNG）</c:v>
                </c:pt>
              </c:strCache>
            </c:strRef>
          </c:cat>
          <c:val>
            <c:numRef>
              <c:f>比較年シート!$S$15:$S$22</c:f>
              <c:numCache>
                <c:formatCode>#,##0;"▲ "#,##0</c:formatCode>
                <c:ptCount val="8"/>
                <c:pt idx="0">
                  <c:v>12664</c:v>
                </c:pt>
                <c:pt idx="1">
                  <c:v>0</c:v>
                </c:pt>
                <c:pt idx="2">
                  <c:v>7125</c:v>
                </c:pt>
                <c:pt idx="3">
                  <c:v>6225</c:v>
                </c:pt>
                <c:pt idx="4">
                  <c:v>4087</c:v>
                </c:pt>
                <c:pt idx="5">
                  <c:v>0</c:v>
                </c:pt>
                <c:pt idx="6">
                  <c:v>1491</c:v>
                </c:pt>
                <c:pt idx="7">
                  <c:v>0</c:v>
                </c:pt>
              </c:numCache>
            </c:numRef>
          </c:val>
          <c:extLst>
            <c:ext xmlns:c16="http://schemas.microsoft.com/office/drawing/2014/chart" uri="{C3380CC4-5D6E-409C-BE32-E72D297353CC}">
              <c16:uniqueId val="{00000010-17BC-49ED-BEB1-BFE6CFFB5E0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30824704880899"/>
          <c:y val="0.18203104063807268"/>
          <c:w val="0.30285930426354296"/>
          <c:h val="0.6917267739581194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電力使用量の推移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比較年シート!$D$15:$O$15</c:f>
              <c:numCache>
                <c:formatCode>#,##0.0_ ;[Red]\-#,##0.0\ </c:formatCode>
                <c:ptCount val="12"/>
                <c:pt idx="0">
                  <c:v>3032</c:v>
                </c:pt>
                <c:pt idx="1">
                  <c:v>3245</c:v>
                </c:pt>
                <c:pt idx="2">
                  <c:v>2670</c:v>
                </c:pt>
                <c:pt idx="3">
                  <c:v>2034</c:v>
                </c:pt>
                <c:pt idx="4">
                  <c:v>2678</c:v>
                </c:pt>
                <c:pt idx="5">
                  <c:v>2893</c:v>
                </c:pt>
                <c:pt idx="6">
                  <c:v>2978</c:v>
                </c:pt>
                <c:pt idx="7">
                  <c:v>3024</c:v>
                </c:pt>
                <c:pt idx="8">
                  <c:v>2560</c:v>
                </c:pt>
                <c:pt idx="9">
                  <c:v>2561</c:v>
                </c:pt>
                <c:pt idx="10">
                  <c:v>2678</c:v>
                </c:pt>
                <c:pt idx="11">
                  <c:v>3329</c:v>
                </c:pt>
              </c:numCache>
            </c:numRef>
          </c:val>
          <c:smooth val="0"/>
          <c:extLst>
            <c:ext xmlns:c16="http://schemas.microsoft.com/office/drawing/2014/chart" uri="{C3380CC4-5D6E-409C-BE32-E72D297353CC}">
              <c16:uniqueId val="{00000000-B02B-4963-8986-B5237FBE9854}"/>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ガソリン使用量の推移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3"/>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比較年シート!$D$17:$O$17</c:f>
              <c:numCache>
                <c:formatCode>#,##0.0_ ;[Red]\-#,##0.0\ </c:formatCode>
                <c:ptCount val="12"/>
                <c:pt idx="0">
                  <c:v>307</c:v>
                </c:pt>
                <c:pt idx="1">
                  <c:v>280</c:v>
                </c:pt>
                <c:pt idx="2">
                  <c:v>245</c:v>
                </c:pt>
                <c:pt idx="3">
                  <c:v>289</c:v>
                </c:pt>
                <c:pt idx="4">
                  <c:v>231</c:v>
                </c:pt>
                <c:pt idx="5">
                  <c:v>256</c:v>
                </c:pt>
                <c:pt idx="6">
                  <c:v>218</c:v>
                </c:pt>
                <c:pt idx="7">
                  <c:v>256</c:v>
                </c:pt>
                <c:pt idx="8">
                  <c:v>251</c:v>
                </c:pt>
                <c:pt idx="9">
                  <c:v>179</c:v>
                </c:pt>
                <c:pt idx="10">
                  <c:v>263</c:v>
                </c:pt>
                <c:pt idx="11">
                  <c:v>296</c:v>
                </c:pt>
              </c:numCache>
            </c:numRef>
          </c:val>
          <c:smooth val="0"/>
          <c:extLst>
            <c:ext xmlns:c16="http://schemas.microsoft.com/office/drawing/2014/chart" uri="{C3380CC4-5D6E-409C-BE32-E72D297353CC}">
              <c16:uniqueId val="{00000000-A7E4-48E8-BE3D-D3B1FA56F13C}"/>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都市ガス使用量の推移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比較年シート!$B$16</c:f>
              <c:strCache>
                <c:ptCount val="1"/>
                <c:pt idx="0">
                  <c:v>都市ガス</c:v>
                </c:pt>
              </c:strCache>
            </c:strRef>
          </c:tx>
          <c:spPr>
            <a:ln w="28575" cap="rnd">
              <a:solidFill>
                <a:schemeClr val="accent2"/>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比較年シート!$D$16:$O$16</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94-40AA-9FD4-C37D02E37C1A}"/>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灯油使用量の推移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4"/>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比較年シート!$D$18:$O$18</c:f>
              <c:numCache>
                <c:formatCode>#,##0.0_ ;[Red]\-#,##0.0\ </c:formatCode>
                <c:ptCount val="12"/>
                <c:pt idx="0">
                  <c:v>400</c:v>
                </c:pt>
                <c:pt idx="1">
                  <c:v>400</c:v>
                </c:pt>
                <c:pt idx="2">
                  <c:v>300</c:v>
                </c:pt>
                <c:pt idx="3">
                  <c:v>0</c:v>
                </c:pt>
                <c:pt idx="4">
                  <c:v>0</c:v>
                </c:pt>
                <c:pt idx="5">
                  <c:v>0</c:v>
                </c:pt>
                <c:pt idx="6">
                  <c:v>0</c:v>
                </c:pt>
                <c:pt idx="7">
                  <c:v>0</c:v>
                </c:pt>
                <c:pt idx="8">
                  <c:v>0</c:v>
                </c:pt>
                <c:pt idx="9">
                  <c:v>300</c:v>
                </c:pt>
                <c:pt idx="10">
                  <c:v>500</c:v>
                </c:pt>
                <c:pt idx="11">
                  <c:v>600</c:v>
                </c:pt>
              </c:numCache>
            </c:numRef>
          </c:val>
          <c:smooth val="0"/>
          <c:extLst>
            <c:ext xmlns:c16="http://schemas.microsoft.com/office/drawing/2014/chart" uri="{C3380CC4-5D6E-409C-BE32-E72D297353CC}">
              <c16:uniqueId val="{00000000-1197-4BF7-95DB-6A8761B86CC4}"/>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軽油使用量の推移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5"/>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比較年シート!$D$19:$O$19</c:f>
              <c:numCache>
                <c:formatCode>#,##0.0_ ;[Red]\-#,##0.0\ </c:formatCode>
                <c:ptCount val="12"/>
                <c:pt idx="0">
                  <c:v>149</c:v>
                </c:pt>
                <c:pt idx="1">
                  <c:v>162</c:v>
                </c:pt>
                <c:pt idx="2">
                  <c:v>104</c:v>
                </c:pt>
                <c:pt idx="3">
                  <c:v>156</c:v>
                </c:pt>
                <c:pt idx="4">
                  <c:v>138</c:v>
                </c:pt>
                <c:pt idx="5">
                  <c:v>127</c:v>
                </c:pt>
                <c:pt idx="6">
                  <c:v>130</c:v>
                </c:pt>
                <c:pt idx="7">
                  <c:v>115</c:v>
                </c:pt>
                <c:pt idx="8">
                  <c:v>120</c:v>
                </c:pt>
                <c:pt idx="9">
                  <c:v>104</c:v>
                </c:pt>
                <c:pt idx="10">
                  <c:v>131</c:v>
                </c:pt>
                <c:pt idx="11">
                  <c:v>148</c:v>
                </c:pt>
              </c:numCache>
            </c:numRef>
          </c:val>
          <c:smooth val="0"/>
          <c:extLst>
            <c:ext xmlns:c16="http://schemas.microsoft.com/office/drawing/2014/chart" uri="{C3380CC4-5D6E-409C-BE32-E72D297353CC}">
              <c16:uniqueId val="{00000000-9589-4648-AD6F-B352821D6D15}"/>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重油使用量の推移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6"/>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比較年シート!$D$20:$O$20</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CB-4834-A8F7-615F7472ED4D}"/>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液化天然ガス（</a:t>
            </a:r>
            <a:r>
              <a:rPr lang="en-US" altLang="ja-JP" sz="1200">
                <a:latin typeface="BIZ UDPゴシック" panose="020B0400000000000000" pitchFamily="50" charset="-128"/>
                <a:ea typeface="BIZ UDPゴシック" panose="020B0400000000000000" pitchFamily="50" charset="-128"/>
              </a:rPr>
              <a:t>LPN</a:t>
            </a:r>
            <a:r>
              <a:rPr lang="ja-JP" sz="1200"/>
              <a:t>）使用量の推移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2">
                  <a:lumMod val="50000"/>
                </a:schemeClr>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比較年シート!$D$22:$O$22</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D71-4709-891A-C08377ADDF90}"/>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液化石油ガス（</a:t>
            </a:r>
            <a:r>
              <a:rPr lang="en-US" altLang="ja-JP" sz="1200">
                <a:latin typeface="BIZ UDPゴシック" panose="020B0400000000000000" pitchFamily="50" charset="-128"/>
                <a:ea typeface="BIZ UDPゴシック" panose="020B0400000000000000" pitchFamily="50" charset="-128"/>
              </a:rPr>
              <a:t>LPG</a:t>
            </a:r>
            <a:r>
              <a:rPr lang="ja-JP" sz="1200"/>
              <a:t>）使用量の推移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1">
                  <a:lumMod val="50000"/>
                </a:schemeClr>
              </a:solidFill>
              <a:round/>
            </a:ln>
            <a:effectLst/>
          </c:spPr>
          <c:marker>
            <c:symbol val="none"/>
          </c:marker>
          <c:cat>
            <c:strRef>
              <c:f>比較年シート!$D$14:$O$14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比較年シート!$D$21:$O$21</c:f>
              <c:numCache>
                <c:formatCode>#,##0.0_ ;[Red]\-#,##0.0\ </c:formatCode>
                <c:ptCount val="12"/>
                <c:pt idx="0">
                  <c:v>76.2</c:v>
                </c:pt>
                <c:pt idx="1">
                  <c:v>62.3</c:v>
                </c:pt>
                <c:pt idx="2">
                  <c:v>66.5</c:v>
                </c:pt>
                <c:pt idx="3">
                  <c:v>48.2</c:v>
                </c:pt>
                <c:pt idx="4">
                  <c:v>20.9</c:v>
                </c:pt>
                <c:pt idx="5">
                  <c:v>32.9</c:v>
                </c:pt>
                <c:pt idx="6">
                  <c:v>36.799999999999997</c:v>
                </c:pt>
                <c:pt idx="7">
                  <c:v>39.4</c:v>
                </c:pt>
                <c:pt idx="8">
                  <c:v>29.3</c:v>
                </c:pt>
                <c:pt idx="9">
                  <c:v>19.8</c:v>
                </c:pt>
                <c:pt idx="10">
                  <c:v>21</c:v>
                </c:pt>
                <c:pt idx="11">
                  <c:v>43.8</c:v>
                </c:pt>
              </c:numCache>
            </c:numRef>
          </c:val>
          <c:smooth val="0"/>
          <c:extLst>
            <c:ext xmlns:c16="http://schemas.microsoft.com/office/drawing/2014/chart" uri="{C3380CC4-5D6E-409C-BE32-E72D297353CC}">
              <c16:uniqueId val="{00000000-A416-406E-BFB4-D968D8BCD4B2}"/>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電力使用量の推移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算定対象年シート!$D$15:$O$15</c:f>
              <c:numCache>
                <c:formatCode>#,##0.0_ ;[Red]\-#,##0.0\ </c:formatCode>
                <c:ptCount val="12"/>
              </c:numCache>
            </c:numRef>
          </c:val>
          <c:smooth val="0"/>
          <c:extLst>
            <c:ext xmlns:c16="http://schemas.microsoft.com/office/drawing/2014/chart" uri="{C3380CC4-5D6E-409C-BE32-E72D297353CC}">
              <c16:uniqueId val="{00000000-777F-467A-AA13-0B56EB42405C}"/>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エネルギー種別年間</a:t>
            </a:r>
            <a:r>
              <a:rPr lang="en-US" sz="1200"/>
              <a:t>CO</a:t>
            </a:r>
            <a:r>
              <a:rPr lang="en-US" sz="1200" baseline="-25000"/>
              <a:t>2</a:t>
            </a:r>
            <a:r>
              <a:rPr lang="ja-JP" sz="1200"/>
              <a:t>排出量の</a:t>
            </a:r>
            <a:r>
              <a:rPr lang="ja-JP" altLang="en-US" sz="1200"/>
              <a:t>推移</a:t>
            </a:r>
            <a:endParaRPr lang="ja-JP" sz="1200"/>
          </a:p>
        </c:rich>
      </c:tx>
      <c:layout>
        <c:manualLayout>
          <c:xMode val="edge"/>
          <c:yMode val="edge"/>
          <c:x val="0.2845403857802975"/>
          <c:y val="2.351291539262315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1310741007789506"/>
          <c:y val="0.12443017264214037"/>
          <c:w val="0.61554730530938495"/>
          <c:h val="0.78970388733845442"/>
        </c:manualLayout>
      </c:layout>
      <c:lineChart>
        <c:grouping val="standard"/>
        <c:varyColors val="0"/>
        <c:ser>
          <c:idx val="0"/>
          <c:order val="0"/>
          <c:tx>
            <c:strRef>
              <c:f>参照シート!$B$25</c:f>
              <c:strCache>
                <c:ptCount val="1"/>
                <c:pt idx="0">
                  <c:v>電力</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参照シート!$D$25:$O$25</c:f>
              <c:numCache>
                <c:formatCode>#,##0.0_ ;[Red]\-#,##0.0\ </c:formatCode>
                <c:ptCount val="12"/>
                <c:pt idx="0">
                  <c:v>1140.0319999999999</c:v>
                </c:pt>
                <c:pt idx="1">
                  <c:v>1220.1199999999999</c:v>
                </c:pt>
                <c:pt idx="2">
                  <c:v>1003.92</c:v>
                </c:pt>
                <c:pt idx="3">
                  <c:v>764.78399999999999</c:v>
                </c:pt>
                <c:pt idx="4">
                  <c:v>1006.928</c:v>
                </c:pt>
                <c:pt idx="5">
                  <c:v>1087.768</c:v>
                </c:pt>
                <c:pt idx="6">
                  <c:v>1119.7280000000001</c:v>
                </c:pt>
                <c:pt idx="7">
                  <c:v>1137.0240000000001</c:v>
                </c:pt>
                <c:pt idx="8">
                  <c:v>962.56</c:v>
                </c:pt>
                <c:pt idx="9">
                  <c:v>962.93600000000004</c:v>
                </c:pt>
                <c:pt idx="10">
                  <c:v>1006.928</c:v>
                </c:pt>
                <c:pt idx="11">
                  <c:v>1251.704</c:v>
                </c:pt>
              </c:numCache>
            </c:numRef>
          </c:val>
          <c:smooth val="0"/>
          <c:extLst>
            <c:ext xmlns:c16="http://schemas.microsoft.com/office/drawing/2014/chart" uri="{C3380CC4-5D6E-409C-BE32-E72D297353CC}">
              <c16:uniqueId val="{00000000-A227-442A-B0B5-362BC0D77707}"/>
            </c:ext>
          </c:extLst>
        </c:ser>
        <c:ser>
          <c:idx val="1"/>
          <c:order val="1"/>
          <c:tx>
            <c:strRef>
              <c:f>参照シート!$B$26</c:f>
              <c:strCache>
                <c:ptCount val="1"/>
                <c:pt idx="0">
                  <c:v>都市ガス</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参照シート!$D$26:$O$26</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227-442A-B0B5-362BC0D77707}"/>
            </c:ext>
          </c:extLst>
        </c:ser>
        <c:ser>
          <c:idx val="2"/>
          <c:order val="2"/>
          <c:tx>
            <c:strRef>
              <c:f>参照シート!$B$27</c:f>
              <c:strCache>
                <c:ptCount val="1"/>
                <c:pt idx="0">
                  <c:v>ガソリン</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参照シート!$D$27:$O$27</c:f>
              <c:numCache>
                <c:formatCode>#,##0.0_ ;[Red]\-#,##0.0\ </c:formatCode>
                <c:ptCount val="12"/>
                <c:pt idx="0">
                  <c:v>712.2399999999999</c:v>
                </c:pt>
                <c:pt idx="1">
                  <c:v>649.59999999999991</c:v>
                </c:pt>
                <c:pt idx="2">
                  <c:v>568.4</c:v>
                </c:pt>
                <c:pt idx="3">
                  <c:v>670.4799999999999</c:v>
                </c:pt>
                <c:pt idx="4">
                  <c:v>535.91999999999996</c:v>
                </c:pt>
                <c:pt idx="5">
                  <c:v>593.91999999999996</c:v>
                </c:pt>
                <c:pt idx="6">
                  <c:v>505.76</c:v>
                </c:pt>
                <c:pt idx="7">
                  <c:v>593.91999999999996</c:v>
                </c:pt>
                <c:pt idx="8">
                  <c:v>582.31999999999994</c:v>
                </c:pt>
                <c:pt idx="9">
                  <c:v>415.28</c:v>
                </c:pt>
                <c:pt idx="10">
                  <c:v>610.16</c:v>
                </c:pt>
                <c:pt idx="11">
                  <c:v>686.71999999999991</c:v>
                </c:pt>
              </c:numCache>
            </c:numRef>
          </c:val>
          <c:smooth val="0"/>
          <c:extLst>
            <c:ext xmlns:c16="http://schemas.microsoft.com/office/drawing/2014/chart" uri="{C3380CC4-5D6E-409C-BE32-E72D297353CC}">
              <c16:uniqueId val="{00000002-A227-442A-B0B5-362BC0D77707}"/>
            </c:ext>
          </c:extLst>
        </c:ser>
        <c:ser>
          <c:idx val="3"/>
          <c:order val="3"/>
          <c:tx>
            <c:strRef>
              <c:f>参照シート!$B$28</c:f>
              <c:strCache>
                <c:ptCount val="1"/>
                <c:pt idx="0">
                  <c:v>灯油</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参照シート!$D$28:$O$28</c:f>
              <c:numCache>
                <c:formatCode>#,##0.0_ ;[Red]\-#,##0.0\ </c:formatCode>
                <c:ptCount val="12"/>
                <c:pt idx="0">
                  <c:v>996.00000000000011</c:v>
                </c:pt>
                <c:pt idx="1">
                  <c:v>996.00000000000011</c:v>
                </c:pt>
                <c:pt idx="2">
                  <c:v>747.00000000000011</c:v>
                </c:pt>
                <c:pt idx="3">
                  <c:v>0</c:v>
                </c:pt>
                <c:pt idx="4">
                  <c:v>0</c:v>
                </c:pt>
                <c:pt idx="5">
                  <c:v>0</c:v>
                </c:pt>
                <c:pt idx="6">
                  <c:v>0</c:v>
                </c:pt>
                <c:pt idx="7">
                  <c:v>0</c:v>
                </c:pt>
                <c:pt idx="8">
                  <c:v>0</c:v>
                </c:pt>
                <c:pt idx="9">
                  <c:v>747.00000000000011</c:v>
                </c:pt>
                <c:pt idx="10">
                  <c:v>1245</c:v>
                </c:pt>
                <c:pt idx="11">
                  <c:v>1494.0000000000002</c:v>
                </c:pt>
              </c:numCache>
            </c:numRef>
          </c:val>
          <c:smooth val="0"/>
          <c:extLst>
            <c:ext xmlns:c16="http://schemas.microsoft.com/office/drawing/2014/chart" uri="{C3380CC4-5D6E-409C-BE32-E72D297353CC}">
              <c16:uniqueId val="{00000003-A227-442A-B0B5-362BC0D77707}"/>
            </c:ext>
          </c:extLst>
        </c:ser>
        <c:ser>
          <c:idx val="4"/>
          <c:order val="4"/>
          <c:tx>
            <c:strRef>
              <c:f>参照シート!$B$29</c:f>
              <c:strCache>
                <c:ptCount val="1"/>
                <c:pt idx="0">
                  <c:v>軽油</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参照シート!$D$29:$O$29</c:f>
              <c:numCache>
                <c:formatCode>#,##0.0_ ;[Red]\-#,##0.0\ </c:formatCode>
                <c:ptCount val="12"/>
                <c:pt idx="0">
                  <c:v>384.42</c:v>
                </c:pt>
                <c:pt idx="1">
                  <c:v>417.96000000000004</c:v>
                </c:pt>
                <c:pt idx="2">
                  <c:v>268.32</c:v>
                </c:pt>
                <c:pt idx="3">
                  <c:v>402.48</c:v>
                </c:pt>
                <c:pt idx="4">
                  <c:v>356.04</c:v>
                </c:pt>
                <c:pt idx="5">
                  <c:v>327.66000000000003</c:v>
                </c:pt>
                <c:pt idx="6">
                  <c:v>335.40000000000003</c:v>
                </c:pt>
                <c:pt idx="7">
                  <c:v>296.7</c:v>
                </c:pt>
                <c:pt idx="8">
                  <c:v>309.60000000000002</c:v>
                </c:pt>
                <c:pt idx="9">
                  <c:v>268.32</c:v>
                </c:pt>
                <c:pt idx="10">
                  <c:v>337.98</c:v>
                </c:pt>
                <c:pt idx="11">
                  <c:v>381.84000000000003</c:v>
                </c:pt>
              </c:numCache>
            </c:numRef>
          </c:val>
          <c:smooth val="0"/>
          <c:extLst>
            <c:ext xmlns:c16="http://schemas.microsoft.com/office/drawing/2014/chart" uri="{C3380CC4-5D6E-409C-BE32-E72D297353CC}">
              <c16:uniqueId val="{00000004-A227-442A-B0B5-362BC0D77707}"/>
            </c:ext>
          </c:extLst>
        </c:ser>
        <c:ser>
          <c:idx val="5"/>
          <c:order val="5"/>
          <c:tx>
            <c:strRef>
              <c:f>参照シート!$B$30</c:f>
              <c:strCache>
                <c:ptCount val="1"/>
                <c:pt idx="0">
                  <c:v>Ａ重油</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参照シート!$D$30:$O$30</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A227-442A-B0B5-362BC0D77707}"/>
            </c:ext>
          </c:extLst>
        </c:ser>
        <c:ser>
          <c:idx val="6"/>
          <c:order val="6"/>
          <c:tx>
            <c:strRef>
              <c:f>参照シート!$B$31</c:f>
              <c:strCache>
                <c:ptCount val="1"/>
                <c:pt idx="0">
                  <c:v>液化石油ガス（LPG）</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参照シート!$D$31:$O$31</c:f>
              <c:numCache>
                <c:formatCode>#,##0.0_ ;[Red]\-#,##0.0\ </c:formatCode>
                <c:ptCount val="12"/>
                <c:pt idx="0">
                  <c:v>228.60000000000002</c:v>
                </c:pt>
                <c:pt idx="1">
                  <c:v>186.89999999999998</c:v>
                </c:pt>
                <c:pt idx="2">
                  <c:v>199.5</c:v>
                </c:pt>
                <c:pt idx="3">
                  <c:v>144.60000000000002</c:v>
                </c:pt>
                <c:pt idx="4">
                  <c:v>62.699999999999996</c:v>
                </c:pt>
                <c:pt idx="5">
                  <c:v>98.699999999999989</c:v>
                </c:pt>
                <c:pt idx="6">
                  <c:v>110.39999999999999</c:v>
                </c:pt>
                <c:pt idx="7">
                  <c:v>118.19999999999999</c:v>
                </c:pt>
                <c:pt idx="8">
                  <c:v>87.9</c:v>
                </c:pt>
                <c:pt idx="9">
                  <c:v>59.400000000000006</c:v>
                </c:pt>
                <c:pt idx="10">
                  <c:v>63</c:v>
                </c:pt>
                <c:pt idx="11">
                  <c:v>131.39999999999998</c:v>
                </c:pt>
              </c:numCache>
            </c:numRef>
          </c:val>
          <c:smooth val="0"/>
          <c:extLst>
            <c:ext xmlns:c16="http://schemas.microsoft.com/office/drawing/2014/chart" uri="{C3380CC4-5D6E-409C-BE32-E72D297353CC}">
              <c16:uniqueId val="{00000006-A227-442A-B0B5-362BC0D77707}"/>
            </c:ext>
          </c:extLst>
        </c:ser>
        <c:ser>
          <c:idx val="7"/>
          <c:order val="7"/>
          <c:tx>
            <c:strRef>
              <c:f>参照シート!$B$32</c:f>
              <c:strCache>
                <c:ptCount val="1"/>
                <c:pt idx="0">
                  <c:v>液化天然ガス（LNG）</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参照シート!$D$24:$O$24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参照シート!$D$32:$O$32</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A227-442A-B0B5-362BC0D77707}"/>
            </c:ext>
          </c:extLst>
        </c:ser>
        <c:dLbls>
          <c:showLegendKey val="0"/>
          <c:showVal val="0"/>
          <c:showCatName val="0"/>
          <c:showSerName val="0"/>
          <c:showPercent val="0"/>
          <c:showBubbleSize val="0"/>
        </c:dLbls>
        <c:marker val="1"/>
        <c:smooth val="0"/>
        <c:axId val="1548031343"/>
        <c:axId val="1892703007"/>
      </c:lineChart>
      <c:catAx>
        <c:axId val="154803134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892703007"/>
        <c:crosses val="autoZero"/>
        <c:auto val="1"/>
        <c:lblAlgn val="ctr"/>
        <c:lblOffset val="100"/>
        <c:noMultiLvlLbl val="0"/>
      </c:catAx>
      <c:valAx>
        <c:axId val="1892703007"/>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548031343"/>
        <c:crosses val="autoZero"/>
        <c:crossBetween val="between"/>
      </c:valAx>
      <c:spPr>
        <a:noFill/>
        <a:ln>
          <a:noFill/>
        </a:ln>
        <a:effectLst/>
      </c:spPr>
    </c:plotArea>
    <c:legend>
      <c:legendPos val="r"/>
      <c:layout>
        <c:manualLayout>
          <c:xMode val="edge"/>
          <c:yMode val="edge"/>
          <c:x val="0.77088885773865434"/>
          <c:y val="0.19640256921710289"/>
          <c:w val="0.22911126261572484"/>
          <c:h val="0.5685643006013092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エネルギー種別年間</a:t>
            </a:r>
            <a:r>
              <a:rPr lang="en-US" sz="1200"/>
              <a:t>CO</a:t>
            </a:r>
            <a:r>
              <a:rPr lang="en-US" sz="1200" baseline="-25000"/>
              <a:t>2</a:t>
            </a:r>
            <a:r>
              <a:rPr lang="ja-JP" sz="1200"/>
              <a:t>排出量の</a:t>
            </a:r>
            <a:r>
              <a:rPr lang="ja-JP" altLang="en-US" sz="1200"/>
              <a:t>比較</a:t>
            </a:r>
            <a:endParaRPr lang="ja-JP" sz="1200"/>
          </a:p>
        </c:rich>
      </c:tx>
      <c:layout>
        <c:manualLayout>
          <c:xMode val="edge"/>
          <c:yMode val="edge"/>
          <c:x val="0.20867855801638377"/>
          <c:y val="2.351320534332038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7099528868312298E-2"/>
          <c:y val="0.15635652512463682"/>
          <c:w val="0.92290047113168772"/>
          <c:h val="0.74626405569213006"/>
        </c:manualLayout>
      </c:layout>
      <c:barChart>
        <c:barDir val="col"/>
        <c:grouping val="clustered"/>
        <c:varyColors val="0"/>
        <c:ser>
          <c:idx val="0"/>
          <c:order val="0"/>
          <c:tx>
            <c:strRef>
              <c:f>算定対象年シート!$B$11</c:f>
              <c:strCache>
                <c:ptCount val="1"/>
                <c:pt idx="0">
                  <c:v>例）2022年</c:v>
                </c:pt>
              </c:strCache>
            </c:strRef>
          </c:tx>
          <c:spPr>
            <a:solidFill>
              <a:schemeClr val="accent1"/>
            </a:solidFill>
            <a:ln w="19050">
              <a:solidFill>
                <a:schemeClr val="lt1"/>
              </a:solidFill>
            </a:ln>
            <a:effectLst/>
          </c:spPr>
          <c:invertIfNegative val="0"/>
          <c:cat>
            <c:strRef>
              <c:f>算定対象年シート!$B$15:$B$22</c:f>
              <c:strCache>
                <c:ptCount val="8"/>
                <c:pt idx="0">
                  <c:v>電力</c:v>
                </c:pt>
                <c:pt idx="1">
                  <c:v>都市ガス</c:v>
                </c:pt>
                <c:pt idx="2">
                  <c:v>ガソリン</c:v>
                </c:pt>
                <c:pt idx="3">
                  <c:v>灯油</c:v>
                </c:pt>
                <c:pt idx="4">
                  <c:v>軽油</c:v>
                </c:pt>
                <c:pt idx="5">
                  <c:v>Ａ重油</c:v>
                </c:pt>
                <c:pt idx="6">
                  <c:v>液化石油ガス
（LPG）</c:v>
                </c:pt>
                <c:pt idx="7">
                  <c:v>液化天然ガス
（LNG）</c:v>
                </c:pt>
              </c:strCache>
            </c:strRef>
          </c:cat>
          <c:val>
            <c:numRef>
              <c:f>算定対象年シート!$S$15:$S$22</c:f>
              <c:numCache>
                <c:formatCode>#,##0;"▲ "#,##0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2-4D40-42F0-8A22-533D20E6C571}"/>
            </c:ext>
          </c:extLst>
        </c:ser>
        <c:ser>
          <c:idx val="1"/>
          <c:order val="1"/>
          <c:tx>
            <c:strRef>
              <c:f>比較年シート!$B$11</c:f>
              <c:strCache>
                <c:ptCount val="1"/>
                <c:pt idx="0">
                  <c:v>例）2021年</c:v>
                </c:pt>
              </c:strCache>
            </c:strRef>
          </c:tx>
          <c:spPr>
            <a:solidFill>
              <a:schemeClr val="accent2"/>
            </a:solidFill>
            <a:ln w="19050">
              <a:solidFill>
                <a:schemeClr val="lt1"/>
              </a:solidFill>
            </a:ln>
            <a:effectLst/>
          </c:spPr>
          <c:invertIfNegative val="0"/>
          <c:cat>
            <c:strRef>
              <c:f>算定対象年シート!$B$15:$B$22</c:f>
              <c:strCache>
                <c:ptCount val="8"/>
                <c:pt idx="0">
                  <c:v>電力</c:v>
                </c:pt>
                <c:pt idx="1">
                  <c:v>都市ガス</c:v>
                </c:pt>
                <c:pt idx="2">
                  <c:v>ガソリン</c:v>
                </c:pt>
                <c:pt idx="3">
                  <c:v>灯油</c:v>
                </c:pt>
                <c:pt idx="4">
                  <c:v>軽油</c:v>
                </c:pt>
                <c:pt idx="5">
                  <c:v>Ａ重油</c:v>
                </c:pt>
                <c:pt idx="6">
                  <c:v>液化石油ガス
（LPG）</c:v>
                </c:pt>
                <c:pt idx="7">
                  <c:v>液化天然ガス
（LNG）</c:v>
                </c:pt>
              </c:strCache>
            </c:strRef>
          </c:cat>
          <c:val>
            <c:numRef>
              <c:f>比較年シート!$S$15:$S$22</c:f>
              <c:numCache>
                <c:formatCode>#,##0;"▲ "#,##0</c:formatCode>
                <c:ptCount val="8"/>
                <c:pt idx="0">
                  <c:v>12664</c:v>
                </c:pt>
                <c:pt idx="1">
                  <c:v>0</c:v>
                </c:pt>
                <c:pt idx="2">
                  <c:v>7125</c:v>
                </c:pt>
                <c:pt idx="3">
                  <c:v>6225</c:v>
                </c:pt>
                <c:pt idx="4">
                  <c:v>4087</c:v>
                </c:pt>
                <c:pt idx="5">
                  <c:v>0</c:v>
                </c:pt>
                <c:pt idx="6">
                  <c:v>1491</c:v>
                </c:pt>
                <c:pt idx="7">
                  <c:v>0</c:v>
                </c:pt>
              </c:numCache>
            </c:numRef>
          </c:val>
          <c:extLst>
            <c:ext xmlns:c16="http://schemas.microsoft.com/office/drawing/2014/chart" uri="{C3380CC4-5D6E-409C-BE32-E72D297353CC}">
              <c16:uniqueId val="{00000013-4D40-42F0-8A22-533D20E6C571}"/>
            </c:ext>
          </c:extLst>
        </c:ser>
        <c:dLbls>
          <c:showLegendKey val="0"/>
          <c:showVal val="0"/>
          <c:showCatName val="0"/>
          <c:showSerName val="0"/>
          <c:showPercent val="0"/>
          <c:showBubbleSize val="0"/>
        </c:dLbls>
        <c:gapWidth val="100"/>
        <c:axId val="1884031375"/>
        <c:axId val="285070015"/>
      </c:barChart>
      <c:catAx>
        <c:axId val="188403137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85070015"/>
        <c:crosses val="autoZero"/>
        <c:auto val="1"/>
        <c:lblAlgn val="ctr"/>
        <c:lblOffset val="100"/>
        <c:noMultiLvlLbl val="0"/>
      </c:catAx>
      <c:valAx>
        <c:axId val="285070015"/>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884031375"/>
        <c:crosses val="autoZero"/>
        <c:crossBetween val="between"/>
      </c:valAx>
      <c:spPr>
        <a:noFill/>
        <a:ln>
          <a:noFill/>
        </a:ln>
        <a:effectLst/>
      </c:spPr>
    </c:plotArea>
    <c:legend>
      <c:legendPos val="r"/>
      <c:layout>
        <c:manualLayout>
          <c:xMode val="edge"/>
          <c:yMode val="edge"/>
          <c:x val="0.80497905107573009"/>
          <c:y val="2.0139349318927142E-2"/>
          <c:w val="0.17540656156133461"/>
          <c:h val="0.141887426398852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電力使用量の推移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算定対象年シート!$D$15:$O$15</c:f>
              <c:numCache>
                <c:formatCode>#,##0.0_ ;[Red]\-#,##0.0\ </c:formatCode>
                <c:ptCount val="12"/>
              </c:numCache>
            </c:numRef>
          </c:val>
          <c:smooth val="0"/>
          <c:extLst>
            <c:ext xmlns:c16="http://schemas.microsoft.com/office/drawing/2014/chart" uri="{C3380CC4-5D6E-409C-BE32-E72D297353CC}">
              <c16:uniqueId val="{00000000-F2E5-406D-A2FB-B6ABDDC25BBD}"/>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比較年シート!$D$15:$O$15</c:f>
              <c:numCache>
                <c:formatCode>#,##0.0_ ;[Red]\-#,##0.0\ </c:formatCode>
                <c:ptCount val="12"/>
                <c:pt idx="0">
                  <c:v>3032</c:v>
                </c:pt>
                <c:pt idx="1">
                  <c:v>3245</c:v>
                </c:pt>
                <c:pt idx="2">
                  <c:v>2670</c:v>
                </c:pt>
                <c:pt idx="3">
                  <c:v>2034</c:v>
                </c:pt>
                <c:pt idx="4">
                  <c:v>2678</c:v>
                </c:pt>
                <c:pt idx="5">
                  <c:v>2893</c:v>
                </c:pt>
                <c:pt idx="6">
                  <c:v>2978</c:v>
                </c:pt>
                <c:pt idx="7">
                  <c:v>3024</c:v>
                </c:pt>
                <c:pt idx="8">
                  <c:v>2560</c:v>
                </c:pt>
                <c:pt idx="9">
                  <c:v>2561</c:v>
                </c:pt>
                <c:pt idx="10">
                  <c:v>2678</c:v>
                </c:pt>
                <c:pt idx="11">
                  <c:v>3329</c:v>
                </c:pt>
              </c:numCache>
            </c:numRef>
          </c:val>
          <c:smooth val="0"/>
          <c:extLst>
            <c:ext xmlns:c16="http://schemas.microsoft.com/office/drawing/2014/chart" uri="{C3380CC4-5D6E-409C-BE32-E72D297353CC}">
              <c16:uniqueId val="{00000001-F2E5-406D-A2FB-B6ABDDC25BBD}"/>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ガソリン使用量の推移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算定対象年シート!$D$17:$O$17</c:f>
              <c:numCache>
                <c:formatCode>#,##0.0_ ;[Red]\-#,##0.0\ </c:formatCode>
                <c:ptCount val="12"/>
              </c:numCache>
            </c:numRef>
          </c:val>
          <c:smooth val="0"/>
          <c:extLst>
            <c:ext xmlns:c16="http://schemas.microsoft.com/office/drawing/2014/chart" uri="{C3380CC4-5D6E-409C-BE32-E72D297353CC}">
              <c16:uniqueId val="{00000000-57B2-4C93-B489-435B83A698E7}"/>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比較年シート!$D$17:$O$17</c:f>
              <c:numCache>
                <c:formatCode>#,##0.0_ ;[Red]\-#,##0.0\ </c:formatCode>
                <c:ptCount val="12"/>
                <c:pt idx="0">
                  <c:v>307</c:v>
                </c:pt>
                <c:pt idx="1">
                  <c:v>280</c:v>
                </c:pt>
                <c:pt idx="2">
                  <c:v>245</c:v>
                </c:pt>
                <c:pt idx="3">
                  <c:v>289</c:v>
                </c:pt>
                <c:pt idx="4">
                  <c:v>231</c:v>
                </c:pt>
                <c:pt idx="5">
                  <c:v>256</c:v>
                </c:pt>
                <c:pt idx="6">
                  <c:v>218</c:v>
                </c:pt>
                <c:pt idx="7">
                  <c:v>256</c:v>
                </c:pt>
                <c:pt idx="8">
                  <c:v>251</c:v>
                </c:pt>
                <c:pt idx="9">
                  <c:v>179</c:v>
                </c:pt>
                <c:pt idx="10">
                  <c:v>263</c:v>
                </c:pt>
                <c:pt idx="11">
                  <c:v>296</c:v>
                </c:pt>
              </c:numCache>
            </c:numRef>
          </c:val>
          <c:smooth val="0"/>
          <c:extLst>
            <c:ext xmlns:c16="http://schemas.microsoft.com/office/drawing/2014/chart" uri="{C3380CC4-5D6E-409C-BE32-E72D297353CC}">
              <c16:uniqueId val="{00000001-57B2-4C93-B489-435B83A698E7}"/>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都市ガス使用量の推移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算定対象年シート!$D$16:$O$16</c:f>
              <c:numCache>
                <c:formatCode>#,##0.0_ ;[Red]\-#,##0.0\ </c:formatCode>
                <c:ptCount val="12"/>
              </c:numCache>
            </c:numRef>
          </c:val>
          <c:smooth val="0"/>
          <c:extLst>
            <c:ext xmlns:c16="http://schemas.microsoft.com/office/drawing/2014/chart" uri="{C3380CC4-5D6E-409C-BE32-E72D297353CC}">
              <c16:uniqueId val="{00000000-6F98-4AB7-B011-1D44A3CA7E8B}"/>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比較年シート!$D$16:$O$16</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F98-4AB7-B011-1D44A3CA7E8B}"/>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灯油使用量の推移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1"/>
          <c:order val="0"/>
          <c:tx>
            <c:strRef>
              <c:f>算定対象年シート!$B$11</c:f>
              <c:strCache>
                <c:ptCount val="1"/>
                <c:pt idx="0">
                  <c:v>例）2022年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算定対象年シート!$D$18:$O$18</c:f>
              <c:numCache>
                <c:formatCode>#,##0.0_ ;[Red]\-#,##0.0\ </c:formatCode>
                <c:ptCount val="12"/>
              </c:numCache>
            </c:numRef>
          </c:val>
          <c:smooth val="0"/>
          <c:extLst>
            <c:ext xmlns:c16="http://schemas.microsoft.com/office/drawing/2014/chart" uri="{C3380CC4-5D6E-409C-BE32-E72D297353CC}">
              <c16:uniqueId val="{00000001-A234-4F1C-9CC2-FE1947C2A53A}"/>
            </c:ext>
          </c:extLst>
        </c:ser>
        <c:ser>
          <c:idx val="0"/>
          <c:order val="1"/>
          <c:tx>
            <c:strRef>
              <c:f>比較年シート!$B$11</c:f>
              <c:strCache>
                <c:ptCount val="1"/>
                <c:pt idx="0">
                  <c:v>例）2021年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比較年シート!$D$18:$O$18</c:f>
              <c:numCache>
                <c:formatCode>#,##0.0_ ;[Red]\-#,##0.0\ </c:formatCode>
                <c:ptCount val="12"/>
                <c:pt idx="0">
                  <c:v>400</c:v>
                </c:pt>
                <c:pt idx="1">
                  <c:v>400</c:v>
                </c:pt>
                <c:pt idx="2">
                  <c:v>300</c:v>
                </c:pt>
                <c:pt idx="3">
                  <c:v>0</c:v>
                </c:pt>
                <c:pt idx="4">
                  <c:v>0</c:v>
                </c:pt>
                <c:pt idx="5">
                  <c:v>0</c:v>
                </c:pt>
                <c:pt idx="6">
                  <c:v>0</c:v>
                </c:pt>
                <c:pt idx="7">
                  <c:v>0</c:v>
                </c:pt>
                <c:pt idx="8">
                  <c:v>0</c:v>
                </c:pt>
                <c:pt idx="9">
                  <c:v>300</c:v>
                </c:pt>
                <c:pt idx="10">
                  <c:v>500</c:v>
                </c:pt>
                <c:pt idx="11">
                  <c:v>600</c:v>
                </c:pt>
              </c:numCache>
            </c:numRef>
          </c:val>
          <c:smooth val="0"/>
          <c:extLst>
            <c:ext xmlns:c16="http://schemas.microsoft.com/office/drawing/2014/chart" uri="{C3380CC4-5D6E-409C-BE32-E72D297353CC}">
              <c16:uniqueId val="{00000000-A234-4F1C-9CC2-FE1947C2A53A}"/>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軽油使用量の推移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算定対象年シート!$D$19:$O$19</c:f>
              <c:numCache>
                <c:formatCode>#,##0.0_ ;[Red]\-#,##0.0\ </c:formatCode>
                <c:ptCount val="12"/>
              </c:numCache>
            </c:numRef>
          </c:val>
          <c:smooth val="0"/>
          <c:extLst>
            <c:ext xmlns:c16="http://schemas.microsoft.com/office/drawing/2014/chart" uri="{C3380CC4-5D6E-409C-BE32-E72D297353CC}">
              <c16:uniqueId val="{00000000-45CB-4B2A-9EBE-BC15D8568A3D}"/>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比較年シート!$D$19:$O$19</c:f>
              <c:numCache>
                <c:formatCode>#,##0.0_ ;[Red]\-#,##0.0\ </c:formatCode>
                <c:ptCount val="12"/>
                <c:pt idx="0">
                  <c:v>149</c:v>
                </c:pt>
                <c:pt idx="1">
                  <c:v>162</c:v>
                </c:pt>
                <c:pt idx="2">
                  <c:v>104</c:v>
                </c:pt>
                <c:pt idx="3">
                  <c:v>156</c:v>
                </c:pt>
                <c:pt idx="4">
                  <c:v>138</c:v>
                </c:pt>
                <c:pt idx="5">
                  <c:v>127</c:v>
                </c:pt>
                <c:pt idx="6">
                  <c:v>130</c:v>
                </c:pt>
                <c:pt idx="7">
                  <c:v>115</c:v>
                </c:pt>
                <c:pt idx="8">
                  <c:v>120</c:v>
                </c:pt>
                <c:pt idx="9">
                  <c:v>104</c:v>
                </c:pt>
                <c:pt idx="10">
                  <c:v>131</c:v>
                </c:pt>
                <c:pt idx="11">
                  <c:v>148</c:v>
                </c:pt>
              </c:numCache>
            </c:numRef>
          </c:val>
          <c:smooth val="0"/>
          <c:extLst>
            <c:ext xmlns:c16="http://schemas.microsoft.com/office/drawing/2014/chart" uri="{C3380CC4-5D6E-409C-BE32-E72D297353CC}">
              <c16:uniqueId val="{00000001-45CB-4B2A-9EBE-BC15D8568A3D}"/>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重油使用量の推移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算定対象年シート!$D$20:$O$20</c:f>
              <c:numCache>
                <c:formatCode>#,##0.0_ ;[Red]\-#,##0.0\ </c:formatCode>
                <c:ptCount val="12"/>
              </c:numCache>
            </c:numRef>
          </c:val>
          <c:smooth val="0"/>
          <c:extLst>
            <c:ext xmlns:c16="http://schemas.microsoft.com/office/drawing/2014/chart" uri="{C3380CC4-5D6E-409C-BE32-E72D297353CC}">
              <c16:uniqueId val="{00000000-978F-4015-994C-19E2BB379D09}"/>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比較年シート!$D$20:$O$20</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78F-4015-994C-19E2BB379D09}"/>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液化天然ガス（</a:t>
            </a:r>
            <a:r>
              <a:rPr lang="en-US" altLang="ja-JP" sz="1200">
                <a:latin typeface="BIZ UDPゴシック" panose="020B0400000000000000" pitchFamily="50" charset="-128"/>
                <a:ea typeface="BIZ UDPゴシック" panose="020B0400000000000000" pitchFamily="50" charset="-128"/>
              </a:rPr>
              <a:t>LPN</a:t>
            </a:r>
            <a:r>
              <a:rPr lang="ja-JP" sz="1200"/>
              <a:t>）使用量の推移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算定対象年シート!$D$22:$O$22</c:f>
              <c:numCache>
                <c:formatCode>#,##0.0_ ;[Red]\-#,##0.0\ </c:formatCode>
                <c:ptCount val="12"/>
              </c:numCache>
            </c:numRef>
          </c:val>
          <c:smooth val="0"/>
          <c:extLst>
            <c:ext xmlns:c16="http://schemas.microsoft.com/office/drawing/2014/chart" uri="{C3380CC4-5D6E-409C-BE32-E72D297353CC}">
              <c16:uniqueId val="{00000000-DE55-4BD7-8ED4-52E1392FA5AC}"/>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比較年シート!$D$22:$O$22</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E55-4BD7-8ED4-52E1392FA5AC}"/>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液化石油ガス（</a:t>
            </a:r>
            <a:r>
              <a:rPr lang="en-US" altLang="ja-JP" sz="1200">
                <a:latin typeface="BIZ UDPゴシック" panose="020B0400000000000000" pitchFamily="50" charset="-128"/>
                <a:ea typeface="BIZ UDPゴシック" panose="020B0400000000000000" pitchFamily="50" charset="-128"/>
              </a:rPr>
              <a:t>LPG</a:t>
            </a:r>
            <a:r>
              <a:rPr lang="ja-JP" sz="1200"/>
              <a:t>）使用量の推移</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算定対象年シート!$B$11</c:f>
              <c:strCache>
                <c:ptCount val="1"/>
                <c:pt idx="0">
                  <c:v>例）2022年</c:v>
                </c:pt>
              </c:strCache>
            </c:strRef>
          </c:tx>
          <c:spPr>
            <a:ln w="28575" cap="rnd">
              <a:solidFill>
                <a:schemeClr val="accent1"/>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算定対象年シート!$D$21:$O$21</c:f>
              <c:numCache>
                <c:formatCode>#,##0.0_ ;[Red]\-#,##0.0\ </c:formatCode>
                <c:ptCount val="12"/>
              </c:numCache>
            </c:numRef>
          </c:val>
          <c:smooth val="0"/>
          <c:extLst>
            <c:ext xmlns:c16="http://schemas.microsoft.com/office/drawing/2014/chart" uri="{C3380CC4-5D6E-409C-BE32-E72D297353CC}">
              <c16:uniqueId val="{00000000-362F-476E-AFCF-F4EA1E50B6C8}"/>
            </c:ext>
          </c:extLst>
        </c:ser>
        <c:ser>
          <c:idx val="1"/>
          <c:order val="1"/>
          <c:tx>
            <c:strRef>
              <c:f>比較年シート!$B$11</c:f>
              <c:strCache>
                <c:ptCount val="1"/>
                <c:pt idx="0">
                  <c:v>例）2021年</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比較年シート!$D$21:$O$21</c:f>
              <c:numCache>
                <c:formatCode>#,##0.0_ ;[Red]\-#,##0.0\ </c:formatCode>
                <c:ptCount val="12"/>
                <c:pt idx="0">
                  <c:v>76.2</c:v>
                </c:pt>
                <c:pt idx="1">
                  <c:v>62.3</c:v>
                </c:pt>
                <c:pt idx="2">
                  <c:v>66.5</c:v>
                </c:pt>
                <c:pt idx="3">
                  <c:v>48.2</c:v>
                </c:pt>
                <c:pt idx="4">
                  <c:v>20.9</c:v>
                </c:pt>
                <c:pt idx="5">
                  <c:v>32.9</c:v>
                </c:pt>
                <c:pt idx="6">
                  <c:v>36.799999999999997</c:v>
                </c:pt>
                <c:pt idx="7">
                  <c:v>39.4</c:v>
                </c:pt>
                <c:pt idx="8">
                  <c:v>29.3</c:v>
                </c:pt>
                <c:pt idx="9">
                  <c:v>19.8</c:v>
                </c:pt>
                <c:pt idx="10">
                  <c:v>21</c:v>
                </c:pt>
                <c:pt idx="11">
                  <c:v>43.8</c:v>
                </c:pt>
              </c:numCache>
            </c:numRef>
          </c:val>
          <c:smooth val="0"/>
          <c:extLst>
            <c:ext xmlns:c16="http://schemas.microsoft.com/office/drawing/2014/chart" uri="{C3380CC4-5D6E-409C-BE32-E72D297353CC}">
              <c16:uniqueId val="{00000001-362F-476E-AFCF-F4EA1E50B6C8}"/>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ガソリン使用量の推移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3"/>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算定対象年シート!$D$17:$O$17</c:f>
              <c:numCache>
                <c:formatCode>#,##0.0_ ;[Red]\-#,##0.0\ </c:formatCode>
                <c:ptCount val="12"/>
              </c:numCache>
            </c:numRef>
          </c:val>
          <c:smooth val="0"/>
          <c:extLst>
            <c:ext xmlns:c16="http://schemas.microsoft.com/office/drawing/2014/chart" uri="{C3380CC4-5D6E-409C-BE32-E72D297353CC}">
              <c16:uniqueId val="{00000000-8555-423F-ACC1-3427A570EFF3}"/>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altLang="en-US" sz="1200"/>
              <a:t>月別</a:t>
            </a:r>
            <a:r>
              <a:rPr lang="en-US" sz="1200"/>
              <a:t>CO</a:t>
            </a:r>
            <a:r>
              <a:rPr lang="en-US" sz="1200" baseline="-25000"/>
              <a:t>2</a:t>
            </a:r>
            <a:r>
              <a:rPr lang="ja-JP" sz="1200"/>
              <a:t>排出量の</a:t>
            </a:r>
            <a:r>
              <a:rPr lang="ja-JP" altLang="en-US" sz="1200"/>
              <a:t>比較</a:t>
            </a:r>
            <a:endParaRPr lang="ja-JP" sz="1200"/>
          </a:p>
        </c:rich>
      </c:tx>
      <c:layout>
        <c:manualLayout>
          <c:xMode val="edge"/>
          <c:yMode val="edge"/>
          <c:x val="0.37062095677183743"/>
          <c:y val="2.351273399144569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0.1310741007789506"/>
          <c:y val="0.12443017264214037"/>
          <c:w val="0.61554730530938495"/>
          <c:h val="0.78970388733845442"/>
        </c:manualLayout>
      </c:layout>
      <c:lineChart>
        <c:grouping val="standard"/>
        <c:varyColors val="0"/>
        <c:ser>
          <c:idx val="0"/>
          <c:order val="0"/>
          <c:tx>
            <c:strRef>
              <c:f>参照シート!$B$7</c:f>
              <c:strCache>
                <c:ptCount val="1"/>
                <c:pt idx="0">
                  <c:v>例）2022年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参照シート!$D$19:$O$19</c:f>
              <c:numCache>
                <c:formatCode>#,##0.0_ ;[Red]\-#,##0.0\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BD42-417B-B413-9FD23CD5D53D}"/>
            </c:ext>
          </c:extLst>
        </c:ser>
        <c:ser>
          <c:idx val="1"/>
          <c:order val="1"/>
          <c:tx>
            <c:strRef>
              <c:f>参照シート!$B$22</c:f>
              <c:strCache>
                <c:ptCount val="1"/>
                <c:pt idx="0">
                  <c:v>例）2021年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参照シート!$D$9:$O$9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参照シート!$D$34:$O$34</c:f>
              <c:numCache>
                <c:formatCode>#,##0.0_ ;[Red]\-#,##0.0\ </c:formatCode>
                <c:ptCount val="12"/>
                <c:pt idx="0">
                  <c:v>3461.2919999999999</c:v>
                </c:pt>
                <c:pt idx="1">
                  <c:v>3470.58</c:v>
                </c:pt>
                <c:pt idx="2">
                  <c:v>2787.1400000000003</c:v>
                </c:pt>
                <c:pt idx="3">
                  <c:v>1982.3440000000001</c:v>
                </c:pt>
                <c:pt idx="4">
                  <c:v>1961.588</c:v>
                </c:pt>
                <c:pt idx="5">
                  <c:v>2108.0480000000002</c:v>
                </c:pt>
                <c:pt idx="6">
                  <c:v>2071.288</c:v>
                </c:pt>
                <c:pt idx="7">
                  <c:v>2145.8440000000001</c:v>
                </c:pt>
                <c:pt idx="8">
                  <c:v>1942.38</c:v>
                </c:pt>
                <c:pt idx="9">
                  <c:v>2452.9360000000001</c:v>
                </c:pt>
                <c:pt idx="10">
                  <c:v>3263.0679999999998</c:v>
                </c:pt>
                <c:pt idx="11">
                  <c:v>3945.6640000000002</c:v>
                </c:pt>
              </c:numCache>
            </c:numRef>
          </c:val>
          <c:smooth val="0"/>
          <c:extLst>
            <c:ext xmlns:c16="http://schemas.microsoft.com/office/drawing/2014/chart" uri="{C3380CC4-5D6E-409C-BE32-E72D297353CC}">
              <c16:uniqueId val="{00000009-BD42-417B-B413-9FD23CD5D53D}"/>
            </c:ext>
          </c:extLst>
        </c:ser>
        <c:dLbls>
          <c:showLegendKey val="0"/>
          <c:showVal val="0"/>
          <c:showCatName val="0"/>
          <c:showSerName val="0"/>
          <c:showPercent val="0"/>
          <c:showBubbleSize val="0"/>
        </c:dLbls>
        <c:marker val="1"/>
        <c:smooth val="0"/>
        <c:axId val="1548031343"/>
        <c:axId val="1892703007"/>
      </c:lineChart>
      <c:catAx>
        <c:axId val="154803134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892703007"/>
        <c:crosses val="autoZero"/>
        <c:auto val="1"/>
        <c:lblAlgn val="ctr"/>
        <c:lblOffset val="100"/>
        <c:noMultiLvlLbl val="0"/>
      </c:catAx>
      <c:valAx>
        <c:axId val="1892703007"/>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548031343"/>
        <c:crosses val="autoZero"/>
        <c:crossBetween val="between"/>
      </c:valAx>
      <c:spPr>
        <a:noFill/>
        <a:ln>
          <a:noFill/>
        </a:ln>
        <a:effectLst/>
      </c:spPr>
    </c:plotArea>
    <c:legend>
      <c:legendPos val="r"/>
      <c:layout>
        <c:manualLayout>
          <c:xMode val="edge"/>
          <c:yMode val="edge"/>
          <c:x val="0.77088885773865434"/>
          <c:y val="0.19640256921710289"/>
          <c:w val="0.17584056450843902"/>
          <c:h val="0.141887426398852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都市ガス使用量の推移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tx>
            <c:strRef>
              <c:f>算定対象年シート!$B$16</c:f>
              <c:strCache>
                <c:ptCount val="1"/>
                <c:pt idx="0">
                  <c:v>都市ガス</c:v>
                </c:pt>
              </c:strCache>
            </c:strRef>
          </c:tx>
          <c:spPr>
            <a:ln w="28575" cap="rnd">
              <a:solidFill>
                <a:schemeClr val="accent2"/>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算定対象年シート!$D$16:$O$16</c:f>
              <c:numCache>
                <c:formatCode>#,##0.0_ ;[Red]\-#,##0.0\ </c:formatCode>
                <c:ptCount val="12"/>
              </c:numCache>
            </c:numRef>
          </c:val>
          <c:smooth val="0"/>
          <c:extLst>
            <c:ext xmlns:c16="http://schemas.microsoft.com/office/drawing/2014/chart" uri="{C3380CC4-5D6E-409C-BE32-E72D297353CC}">
              <c16:uniqueId val="{00000001-CE00-4985-B923-7BDDDDEF9D57}"/>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灯油使用量の推移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4"/>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算定対象年シート!$D$18:$O$18</c:f>
              <c:numCache>
                <c:formatCode>#,##0.0_ ;[Red]\-#,##0.0\ </c:formatCode>
                <c:ptCount val="12"/>
              </c:numCache>
            </c:numRef>
          </c:val>
          <c:smooth val="0"/>
          <c:extLst>
            <c:ext xmlns:c16="http://schemas.microsoft.com/office/drawing/2014/chart" uri="{C3380CC4-5D6E-409C-BE32-E72D297353CC}">
              <c16:uniqueId val="{00000000-B8D1-4338-BA2E-124FA2AED945}"/>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軽油使用量の推移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5"/>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算定対象年シート!$D$19:$O$19</c:f>
              <c:numCache>
                <c:formatCode>#,##0.0_ ;[Red]\-#,##0.0\ </c:formatCode>
                <c:ptCount val="12"/>
              </c:numCache>
            </c:numRef>
          </c:val>
          <c:smooth val="0"/>
          <c:extLst>
            <c:ext xmlns:c16="http://schemas.microsoft.com/office/drawing/2014/chart" uri="{C3380CC4-5D6E-409C-BE32-E72D297353CC}">
              <c16:uniqueId val="{00000000-E58E-45BE-81DE-748D11934719}"/>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重油使用量の推移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6"/>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算定対象年シート!$D$20:$O$20</c:f>
              <c:numCache>
                <c:formatCode>#,##0.0_ ;[Red]\-#,##0.0\ </c:formatCode>
                <c:ptCount val="12"/>
              </c:numCache>
            </c:numRef>
          </c:val>
          <c:smooth val="0"/>
          <c:extLst>
            <c:ext xmlns:c16="http://schemas.microsoft.com/office/drawing/2014/chart" uri="{C3380CC4-5D6E-409C-BE32-E72D297353CC}">
              <c16:uniqueId val="{00000000-6D9D-47C4-A1C4-51CB919080CF}"/>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液化天然ガス（</a:t>
            </a:r>
            <a:r>
              <a:rPr lang="en-US" altLang="ja-JP" sz="1200">
                <a:latin typeface="BIZ UDPゴシック" panose="020B0400000000000000" pitchFamily="50" charset="-128"/>
                <a:ea typeface="BIZ UDPゴシック" panose="020B0400000000000000" pitchFamily="50" charset="-128"/>
              </a:rPr>
              <a:t>LPN</a:t>
            </a:r>
            <a:r>
              <a:rPr lang="ja-JP" sz="1200"/>
              <a:t>）使用量の推移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2">
                  <a:lumMod val="50000"/>
                </a:schemeClr>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算定対象年シート!$D$22:$O$22</c:f>
              <c:numCache>
                <c:formatCode>#,##0.0_ ;[Red]\-#,##0.0\ </c:formatCode>
                <c:ptCount val="12"/>
              </c:numCache>
            </c:numRef>
          </c:val>
          <c:smooth val="0"/>
          <c:extLst>
            <c:ext xmlns:c16="http://schemas.microsoft.com/office/drawing/2014/chart" uri="{C3380CC4-5D6E-409C-BE32-E72D297353CC}">
              <c16:uniqueId val="{00000000-07CE-4950-8C9D-821FEDB5AED8}"/>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1200"/>
              <a:t>液化石油ガス（</a:t>
            </a:r>
            <a:r>
              <a:rPr lang="en-US" altLang="ja-JP" sz="1200">
                <a:latin typeface="BIZ UDPゴシック" panose="020B0400000000000000" pitchFamily="50" charset="-128"/>
                <a:ea typeface="BIZ UDPゴシック" panose="020B0400000000000000" pitchFamily="50" charset="-128"/>
              </a:rPr>
              <a:t>LPG</a:t>
            </a:r>
            <a:r>
              <a:rPr lang="ja-JP" sz="1200"/>
              <a:t>）使用量の推移</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lineChart>
        <c:grouping val="standard"/>
        <c:varyColors val="0"/>
        <c:ser>
          <c:idx val="0"/>
          <c:order val="0"/>
          <c:spPr>
            <a:ln w="28575" cap="rnd">
              <a:solidFill>
                <a:schemeClr val="accent1">
                  <a:lumMod val="50000"/>
                </a:schemeClr>
              </a:solidFill>
              <a:round/>
            </a:ln>
            <a:effectLst/>
          </c:spPr>
          <c:marker>
            <c:symbol val="none"/>
          </c:marker>
          <c:cat>
            <c:strRef>
              <c:f>算定対象年シート!$D$14:$O$14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算定対象年シート!$D$21:$O$21</c:f>
              <c:numCache>
                <c:formatCode>#,##0.0_ ;[Red]\-#,##0.0\ </c:formatCode>
                <c:ptCount val="12"/>
              </c:numCache>
            </c:numRef>
          </c:val>
          <c:smooth val="0"/>
          <c:extLst>
            <c:ext xmlns:c16="http://schemas.microsoft.com/office/drawing/2014/chart" uri="{C3380CC4-5D6E-409C-BE32-E72D297353CC}">
              <c16:uniqueId val="{00000000-413C-475A-8803-7C3F8C5FA5FB}"/>
            </c:ext>
          </c:extLst>
        </c:ser>
        <c:dLbls>
          <c:showLegendKey val="0"/>
          <c:showVal val="0"/>
          <c:showCatName val="0"/>
          <c:showSerName val="0"/>
          <c:showPercent val="0"/>
          <c:showBubbleSize val="0"/>
        </c:dLbls>
        <c:smooth val="0"/>
        <c:axId val="211711055"/>
        <c:axId val="381070991"/>
      </c:lineChart>
      <c:catAx>
        <c:axId val="211711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381070991"/>
        <c:crosses val="autoZero"/>
        <c:auto val="1"/>
        <c:lblAlgn val="ctr"/>
        <c:lblOffset val="100"/>
        <c:noMultiLvlLbl val="0"/>
      </c:catAx>
      <c:valAx>
        <c:axId val="38107099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1171105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8</xdr:col>
      <xdr:colOff>471960</xdr:colOff>
      <xdr:row>24</xdr:row>
      <xdr:rowOff>41639</xdr:rowOff>
    </xdr:from>
    <xdr:to>
      <xdr:col>15</xdr:col>
      <xdr:colOff>676641</xdr:colOff>
      <xdr:row>31</xdr:row>
      <xdr:rowOff>219364</xdr:rowOff>
    </xdr:to>
    <xdr:sp macro="" textlink="">
      <xdr:nvSpPr>
        <xdr:cNvPr id="3" name="吹き出し: 折線 2">
          <a:extLst>
            <a:ext uri="{FF2B5EF4-FFF2-40B4-BE49-F238E27FC236}">
              <a16:creationId xmlns:a16="http://schemas.microsoft.com/office/drawing/2014/main" id="{4822D3D3-9380-9C1A-3DD4-D7BAFCDE5D82}"/>
            </a:ext>
          </a:extLst>
        </xdr:cNvPr>
        <xdr:cNvSpPr/>
      </xdr:nvSpPr>
      <xdr:spPr>
        <a:xfrm>
          <a:off x="6435811" y="6940828"/>
          <a:ext cx="5070154" cy="1799550"/>
        </a:xfrm>
        <a:prstGeom prst="borderCallout2">
          <a:avLst>
            <a:gd name="adj1" fmla="val 44348"/>
            <a:gd name="adj2" fmla="val 100155"/>
            <a:gd name="adj3" fmla="val 44593"/>
            <a:gd name="adj4" fmla="val 109459"/>
            <a:gd name="adj5" fmla="val -28652"/>
            <a:gd name="adj6" fmla="val 109659"/>
          </a:avLst>
        </a:prstGeom>
        <a:solidFill>
          <a:schemeClr val="bg1"/>
        </a:solidFill>
        <a:ln w="19050">
          <a:solidFill>
            <a:srgbClr val="0097E0"/>
          </a:solidFill>
          <a:headEnd type="none" w="lg" len="lg"/>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排出係数については下記、公表資料をもとにしています。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　力：　東京電力における</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2022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年度の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CO2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排出係数</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その他：　環境省「算定・報告・公表制度における算定方法・排出係数一覧」</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電力排出係数については電源構成比の変化により、各年で数値に変化があります。また、再エネ電力メニュー等を活用されている場合は、活用メニューごとに電力排出係数が異なります。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1">
              <a:solidFill>
                <a:srgbClr val="0097E0"/>
              </a:solidFill>
              <a:latin typeface="BIZ UDゴシック" panose="020B0400000000000000" pitchFamily="49" charset="-128"/>
              <a:ea typeface="BIZ UDゴシック" panose="020B0400000000000000" pitchFamily="49" charset="-128"/>
            </a:rPr>
            <a:t>正確な二酸化炭素排出量を算定するためにも、最新の電力排出係数等を確認し、適宜エクセル内の数値を更新することをお勧めします。</a:t>
          </a:r>
        </a:p>
      </xdr:txBody>
    </xdr:sp>
    <xdr:clientData/>
  </xdr:twoCellAnchor>
  <xdr:twoCellAnchor>
    <xdr:from>
      <xdr:col>1</xdr:col>
      <xdr:colOff>999888</xdr:colOff>
      <xdr:row>35</xdr:row>
      <xdr:rowOff>200474</xdr:rowOff>
    </xdr:from>
    <xdr:to>
      <xdr:col>8</xdr:col>
      <xdr:colOff>157098</xdr:colOff>
      <xdr:row>47</xdr:row>
      <xdr:rowOff>126390</xdr:rowOff>
    </xdr:to>
    <xdr:graphicFrame macro="">
      <xdr:nvGraphicFramePr>
        <xdr:cNvPr id="4" name="グラフ 3">
          <a:extLst>
            <a:ext uri="{FF2B5EF4-FFF2-40B4-BE49-F238E27FC236}">
              <a16:creationId xmlns:a16="http://schemas.microsoft.com/office/drawing/2014/main" id="{B4A60E32-5905-432D-A3F9-3F14B8F50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277766</xdr:colOff>
      <xdr:row>51</xdr:row>
      <xdr:rowOff>19339</xdr:rowOff>
    </xdr:from>
    <xdr:to>
      <xdr:col>4</xdr:col>
      <xdr:colOff>360324</xdr:colOff>
      <xdr:row>61</xdr:row>
      <xdr:rowOff>144221</xdr:rowOff>
    </xdr:to>
    <xdr:graphicFrame macro="">
      <xdr:nvGraphicFramePr>
        <xdr:cNvPr id="5" name="グラフ 4">
          <a:extLst>
            <a:ext uri="{FF2B5EF4-FFF2-40B4-BE49-F238E27FC236}">
              <a16:creationId xmlns:a16="http://schemas.microsoft.com/office/drawing/2014/main" id="{9FB2F43A-3F88-414C-8D11-98256D1F9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541008</xdr:colOff>
      <xdr:row>51</xdr:row>
      <xdr:rowOff>19339</xdr:rowOff>
    </xdr:from>
    <xdr:to>
      <xdr:col>14</xdr:col>
      <xdr:colOff>490659</xdr:colOff>
      <xdr:row>61</xdr:row>
      <xdr:rowOff>144221</xdr:rowOff>
    </xdr:to>
    <xdr:graphicFrame macro="">
      <xdr:nvGraphicFramePr>
        <xdr:cNvPr id="6" name="グラフ 5">
          <a:extLst>
            <a:ext uri="{FF2B5EF4-FFF2-40B4-BE49-F238E27FC236}">
              <a16:creationId xmlns:a16="http://schemas.microsoft.com/office/drawing/2014/main" id="{872D415A-3183-4F1A-90E4-428005382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477500</xdr:colOff>
      <xdr:row>51</xdr:row>
      <xdr:rowOff>19339</xdr:rowOff>
    </xdr:from>
    <xdr:to>
      <xdr:col>9</xdr:col>
      <xdr:colOff>427151</xdr:colOff>
      <xdr:row>61</xdr:row>
      <xdr:rowOff>144221</xdr:rowOff>
    </xdr:to>
    <xdr:graphicFrame macro="">
      <xdr:nvGraphicFramePr>
        <xdr:cNvPr id="7" name="グラフ 6">
          <a:extLst>
            <a:ext uri="{FF2B5EF4-FFF2-40B4-BE49-F238E27FC236}">
              <a16:creationId xmlns:a16="http://schemas.microsoft.com/office/drawing/2014/main" id="{02891AB4-A653-49DF-A26D-33E8AFD16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610989</xdr:colOff>
      <xdr:row>51</xdr:row>
      <xdr:rowOff>19339</xdr:rowOff>
    </xdr:from>
    <xdr:to>
      <xdr:col>19</xdr:col>
      <xdr:colOff>368664</xdr:colOff>
      <xdr:row>61</xdr:row>
      <xdr:rowOff>144221</xdr:rowOff>
    </xdr:to>
    <xdr:graphicFrame macro="">
      <xdr:nvGraphicFramePr>
        <xdr:cNvPr id="8" name="グラフ 7">
          <a:extLst>
            <a:ext uri="{FF2B5EF4-FFF2-40B4-BE49-F238E27FC236}">
              <a16:creationId xmlns:a16="http://schemas.microsoft.com/office/drawing/2014/main" id="{A30FA2D7-8276-4AA5-A702-EF8D5F150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277766</xdr:colOff>
      <xdr:row>62</xdr:row>
      <xdr:rowOff>64664</xdr:rowOff>
    </xdr:from>
    <xdr:to>
      <xdr:col>4</xdr:col>
      <xdr:colOff>360324</xdr:colOff>
      <xdr:row>72</xdr:row>
      <xdr:rowOff>189548</xdr:rowOff>
    </xdr:to>
    <xdr:graphicFrame macro="">
      <xdr:nvGraphicFramePr>
        <xdr:cNvPr id="9" name="グラフ 8">
          <a:extLst>
            <a:ext uri="{FF2B5EF4-FFF2-40B4-BE49-F238E27FC236}">
              <a16:creationId xmlns:a16="http://schemas.microsoft.com/office/drawing/2014/main" id="{A61B298D-4F85-41E6-BAF8-051AB8C1A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477500</xdr:colOff>
      <xdr:row>62</xdr:row>
      <xdr:rowOff>64664</xdr:rowOff>
    </xdr:from>
    <xdr:to>
      <xdr:col>9</xdr:col>
      <xdr:colOff>427151</xdr:colOff>
      <xdr:row>72</xdr:row>
      <xdr:rowOff>189548</xdr:rowOff>
    </xdr:to>
    <xdr:graphicFrame macro="">
      <xdr:nvGraphicFramePr>
        <xdr:cNvPr id="10" name="グラフ 9">
          <a:extLst>
            <a:ext uri="{FF2B5EF4-FFF2-40B4-BE49-F238E27FC236}">
              <a16:creationId xmlns:a16="http://schemas.microsoft.com/office/drawing/2014/main" id="{9ACFE6FE-5833-4B5C-A589-A34274D38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610989</xdr:colOff>
      <xdr:row>62</xdr:row>
      <xdr:rowOff>64664</xdr:rowOff>
    </xdr:from>
    <xdr:to>
      <xdr:col>19</xdr:col>
      <xdr:colOff>368664</xdr:colOff>
      <xdr:row>72</xdr:row>
      <xdr:rowOff>189548</xdr:rowOff>
    </xdr:to>
    <xdr:graphicFrame macro="">
      <xdr:nvGraphicFramePr>
        <xdr:cNvPr id="11" name="グラフ 10">
          <a:extLst>
            <a:ext uri="{FF2B5EF4-FFF2-40B4-BE49-F238E27FC236}">
              <a16:creationId xmlns:a16="http://schemas.microsoft.com/office/drawing/2014/main" id="{D0BF389C-BFBA-4466-9184-66E4E7B15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541008</xdr:colOff>
      <xdr:row>62</xdr:row>
      <xdr:rowOff>64664</xdr:rowOff>
    </xdr:from>
    <xdr:to>
      <xdr:col>14</xdr:col>
      <xdr:colOff>490659</xdr:colOff>
      <xdr:row>72</xdr:row>
      <xdr:rowOff>189548</xdr:rowOff>
    </xdr:to>
    <xdr:graphicFrame macro="">
      <xdr:nvGraphicFramePr>
        <xdr:cNvPr id="12" name="グラフ 11">
          <a:extLst>
            <a:ext uri="{FF2B5EF4-FFF2-40B4-BE49-F238E27FC236}">
              <a16:creationId xmlns:a16="http://schemas.microsoft.com/office/drawing/2014/main" id="{20EC02F2-77CF-4817-AF2B-8A05BE8C4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429825</xdr:colOff>
      <xdr:row>35</xdr:row>
      <xdr:rowOff>200474</xdr:rowOff>
    </xdr:from>
    <xdr:to>
      <xdr:col>17</xdr:col>
      <xdr:colOff>546175</xdr:colOff>
      <xdr:row>47</xdr:row>
      <xdr:rowOff>126390</xdr:rowOff>
    </xdr:to>
    <xdr:graphicFrame macro="">
      <xdr:nvGraphicFramePr>
        <xdr:cNvPr id="13" name="グラフ 12">
          <a:extLst>
            <a:ext uri="{FF2B5EF4-FFF2-40B4-BE49-F238E27FC236}">
              <a16:creationId xmlns:a16="http://schemas.microsoft.com/office/drawing/2014/main" id="{959B37F8-3F6E-EEDB-E230-946B27C1D4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471960</xdr:colOff>
      <xdr:row>24</xdr:row>
      <xdr:rowOff>41638</xdr:rowOff>
    </xdr:from>
    <xdr:to>
      <xdr:col>15</xdr:col>
      <xdr:colOff>704241</xdr:colOff>
      <xdr:row>32</xdr:row>
      <xdr:rowOff>5213</xdr:rowOff>
    </xdr:to>
    <xdr:sp macro="" textlink="">
      <xdr:nvSpPr>
        <xdr:cNvPr id="2" name="吹き出し: 折線 1">
          <a:extLst>
            <a:ext uri="{FF2B5EF4-FFF2-40B4-BE49-F238E27FC236}">
              <a16:creationId xmlns:a16="http://schemas.microsoft.com/office/drawing/2014/main" id="{35B452F0-136F-43F3-9348-83DE50920A5D}"/>
            </a:ext>
          </a:extLst>
        </xdr:cNvPr>
        <xdr:cNvSpPr/>
      </xdr:nvSpPr>
      <xdr:spPr>
        <a:xfrm>
          <a:off x="6583835" y="7483044"/>
          <a:ext cx="5094000" cy="1789200"/>
        </a:xfrm>
        <a:prstGeom prst="borderCallout2">
          <a:avLst>
            <a:gd name="adj1" fmla="val 44348"/>
            <a:gd name="adj2" fmla="val 100155"/>
            <a:gd name="adj3" fmla="val 44593"/>
            <a:gd name="adj4" fmla="val 109459"/>
            <a:gd name="adj5" fmla="val -28652"/>
            <a:gd name="adj6" fmla="val 109659"/>
          </a:avLst>
        </a:prstGeom>
        <a:solidFill>
          <a:schemeClr val="bg1"/>
        </a:solidFill>
        <a:ln w="19050">
          <a:solidFill>
            <a:srgbClr val="0097E0"/>
          </a:solidFill>
          <a:headEnd type="none" w="lg" len="lg"/>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排出係数については下記、公表資料をもとにしています。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　力：　東京電力における</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2022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年度の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CO2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排出係数</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その他：　環境省「算定・報告・公表制度における算定方法・排出係数一覧」</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電力排出係数については電源構成比の変化により、各年で数値に変化があります。また、再エネ電力メニュー等を活用されている場合は、活用メニューごとに電力排出係数が異なります。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b="1">
              <a:solidFill>
                <a:srgbClr val="0097E0"/>
              </a:solidFill>
              <a:latin typeface="BIZ UDゴシック" panose="020B0400000000000000" pitchFamily="49" charset="-128"/>
              <a:ea typeface="BIZ UDゴシック" panose="020B0400000000000000" pitchFamily="49" charset="-128"/>
            </a:rPr>
            <a:t>正確な二酸化炭素排出量を算定するためにも、対象年の電力排出係数等を確認し、適宜エクセル内の数値を更新することをお勧めします。</a:t>
          </a:r>
        </a:p>
      </xdr:txBody>
    </xdr:sp>
    <xdr:clientData/>
  </xdr:twoCellAnchor>
  <xdr:twoCellAnchor>
    <xdr:from>
      <xdr:col>1</xdr:col>
      <xdr:colOff>999888</xdr:colOff>
      <xdr:row>35</xdr:row>
      <xdr:rowOff>200474</xdr:rowOff>
    </xdr:from>
    <xdr:to>
      <xdr:col>8</xdr:col>
      <xdr:colOff>157098</xdr:colOff>
      <xdr:row>47</xdr:row>
      <xdr:rowOff>126390</xdr:rowOff>
    </xdr:to>
    <xdr:graphicFrame macro="">
      <xdr:nvGraphicFramePr>
        <xdr:cNvPr id="3" name="グラフ 2">
          <a:extLst>
            <a:ext uri="{FF2B5EF4-FFF2-40B4-BE49-F238E27FC236}">
              <a16:creationId xmlns:a16="http://schemas.microsoft.com/office/drawing/2014/main" id="{B47B92CF-9447-4E7A-A3CE-4B9FB0C8B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277766</xdr:colOff>
      <xdr:row>51</xdr:row>
      <xdr:rowOff>19339</xdr:rowOff>
    </xdr:from>
    <xdr:to>
      <xdr:col>4</xdr:col>
      <xdr:colOff>360324</xdr:colOff>
      <xdr:row>61</xdr:row>
      <xdr:rowOff>144221</xdr:rowOff>
    </xdr:to>
    <xdr:graphicFrame macro="">
      <xdr:nvGraphicFramePr>
        <xdr:cNvPr id="4" name="グラフ 3">
          <a:extLst>
            <a:ext uri="{FF2B5EF4-FFF2-40B4-BE49-F238E27FC236}">
              <a16:creationId xmlns:a16="http://schemas.microsoft.com/office/drawing/2014/main" id="{AA543612-D182-41EF-943A-793BBC379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541008</xdr:colOff>
      <xdr:row>51</xdr:row>
      <xdr:rowOff>19339</xdr:rowOff>
    </xdr:from>
    <xdr:to>
      <xdr:col>14</xdr:col>
      <xdr:colOff>490659</xdr:colOff>
      <xdr:row>61</xdr:row>
      <xdr:rowOff>144221</xdr:rowOff>
    </xdr:to>
    <xdr:graphicFrame macro="">
      <xdr:nvGraphicFramePr>
        <xdr:cNvPr id="5" name="グラフ 4">
          <a:extLst>
            <a:ext uri="{FF2B5EF4-FFF2-40B4-BE49-F238E27FC236}">
              <a16:creationId xmlns:a16="http://schemas.microsoft.com/office/drawing/2014/main" id="{D18A32FC-4555-460A-9791-517D057FE8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477500</xdr:colOff>
      <xdr:row>51</xdr:row>
      <xdr:rowOff>19339</xdr:rowOff>
    </xdr:from>
    <xdr:to>
      <xdr:col>9</xdr:col>
      <xdr:colOff>427151</xdr:colOff>
      <xdr:row>61</xdr:row>
      <xdr:rowOff>144221</xdr:rowOff>
    </xdr:to>
    <xdr:graphicFrame macro="">
      <xdr:nvGraphicFramePr>
        <xdr:cNvPr id="6" name="グラフ 5">
          <a:extLst>
            <a:ext uri="{FF2B5EF4-FFF2-40B4-BE49-F238E27FC236}">
              <a16:creationId xmlns:a16="http://schemas.microsoft.com/office/drawing/2014/main" id="{E7E07777-D9E2-48C1-9902-490D04992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610989</xdr:colOff>
      <xdr:row>51</xdr:row>
      <xdr:rowOff>19339</xdr:rowOff>
    </xdr:from>
    <xdr:to>
      <xdr:col>19</xdr:col>
      <xdr:colOff>368664</xdr:colOff>
      <xdr:row>61</xdr:row>
      <xdr:rowOff>144221</xdr:rowOff>
    </xdr:to>
    <xdr:graphicFrame macro="">
      <xdr:nvGraphicFramePr>
        <xdr:cNvPr id="7" name="グラフ 6">
          <a:extLst>
            <a:ext uri="{FF2B5EF4-FFF2-40B4-BE49-F238E27FC236}">
              <a16:creationId xmlns:a16="http://schemas.microsoft.com/office/drawing/2014/main" id="{7843842A-E9DF-441E-8A26-7B0D3F454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277766</xdr:colOff>
      <xdr:row>62</xdr:row>
      <xdr:rowOff>64664</xdr:rowOff>
    </xdr:from>
    <xdr:to>
      <xdr:col>4</xdr:col>
      <xdr:colOff>360324</xdr:colOff>
      <xdr:row>72</xdr:row>
      <xdr:rowOff>189548</xdr:rowOff>
    </xdr:to>
    <xdr:graphicFrame macro="">
      <xdr:nvGraphicFramePr>
        <xdr:cNvPr id="8" name="グラフ 7">
          <a:extLst>
            <a:ext uri="{FF2B5EF4-FFF2-40B4-BE49-F238E27FC236}">
              <a16:creationId xmlns:a16="http://schemas.microsoft.com/office/drawing/2014/main" id="{60D3F38A-A313-4279-B685-5B7ACA932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477500</xdr:colOff>
      <xdr:row>62</xdr:row>
      <xdr:rowOff>64664</xdr:rowOff>
    </xdr:from>
    <xdr:to>
      <xdr:col>9</xdr:col>
      <xdr:colOff>427151</xdr:colOff>
      <xdr:row>72</xdr:row>
      <xdr:rowOff>189548</xdr:rowOff>
    </xdr:to>
    <xdr:graphicFrame macro="">
      <xdr:nvGraphicFramePr>
        <xdr:cNvPr id="9" name="グラフ 8">
          <a:extLst>
            <a:ext uri="{FF2B5EF4-FFF2-40B4-BE49-F238E27FC236}">
              <a16:creationId xmlns:a16="http://schemas.microsoft.com/office/drawing/2014/main" id="{887EC115-2C18-4631-8318-76C0A90A7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610989</xdr:colOff>
      <xdr:row>62</xdr:row>
      <xdr:rowOff>64664</xdr:rowOff>
    </xdr:from>
    <xdr:to>
      <xdr:col>19</xdr:col>
      <xdr:colOff>368664</xdr:colOff>
      <xdr:row>72</xdr:row>
      <xdr:rowOff>189548</xdr:rowOff>
    </xdr:to>
    <xdr:graphicFrame macro="">
      <xdr:nvGraphicFramePr>
        <xdr:cNvPr id="10" name="グラフ 9">
          <a:extLst>
            <a:ext uri="{FF2B5EF4-FFF2-40B4-BE49-F238E27FC236}">
              <a16:creationId xmlns:a16="http://schemas.microsoft.com/office/drawing/2014/main" id="{DFD0EAC0-E4F7-445B-9466-8B728300F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541008</xdr:colOff>
      <xdr:row>62</xdr:row>
      <xdr:rowOff>64664</xdr:rowOff>
    </xdr:from>
    <xdr:to>
      <xdr:col>14</xdr:col>
      <xdr:colOff>490659</xdr:colOff>
      <xdr:row>72</xdr:row>
      <xdr:rowOff>189548</xdr:rowOff>
    </xdr:to>
    <xdr:graphicFrame macro="">
      <xdr:nvGraphicFramePr>
        <xdr:cNvPr id="11" name="グラフ 10">
          <a:extLst>
            <a:ext uri="{FF2B5EF4-FFF2-40B4-BE49-F238E27FC236}">
              <a16:creationId xmlns:a16="http://schemas.microsoft.com/office/drawing/2014/main" id="{45C50D84-E3F8-499C-8969-F3AA183CD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429825</xdr:colOff>
      <xdr:row>35</xdr:row>
      <xdr:rowOff>200474</xdr:rowOff>
    </xdr:from>
    <xdr:to>
      <xdr:col>17</xdr:col>
      <xdr:colOff>546175</xdr:colOff>
      <xdr:row>47</xdr:row>
      <xdr:rowOff>126390</xdr:rowOff>
    </xdr:to>
    <xdr:graphicFrame macro="">
      <xdr:nvGraphicFramePr>
        <xdr:cNvPr id="12" name="グラフ 11">
          <a:extLst>
            <a:ext uri="{FF2B5EF4-FFF2-40B4-BE49-F238E27FC236}">
              <a16:creationId xmlns:a16="http://schemas.microsoft.com/office/drawing/2014/main" id="{B5A247D6-3675-4E4A-9D1B-0FB707DBF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4.23144E-7</cdr:y>
    </cdr:from>
    <cdr:to>
      <cdr:x>0.14485</cdr:x>
      <cdr:y>0.08606</cdr:y>
    </cdr:to>
    <cdr:sp macro="" textlink="">
      <cdr:nvSpPr>
        <cdr:cNvPr id="2" name="テキスト ボックス 1">
          <a:extLst xmlns:a="http://schemas.openxmlformats.org/drawingml/2006/main">
            <a:ext uri="{FF2B5EF4-FFF2-40B4-BE49-F238E27FC236}">
              <a16:creationId xmlns:a16="http://schemas.microsoft.com/office/drawing/2014/main" id="{19A9A571-9623-7CDD-C41E-551719FC478E}"/>
            </a:ext>
          </a:extLst>
        </cdr:cNvPr>
        <cdr:cNvSpPr txBox="1"/>
      </cdr:nvSpPr>
      <cdr:spPr>
        <a:xfrm xmlns:a="http://schemas.openxmlformats.org/drawingml/2006/main">
          <a:off x="0" y="1"/>
          <a:ext cx="495048" cy="203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BIZ UDゴシック" panose="020B0400000000000000" pitchFamily="49" charset="-128"/>
              <a:ea typeface="BIZ UDゴシック" panose="020B0400000000000000" pitchFamily="49" charset="-128"/>
            </a:rPr>
            <a:t>(kWh)</a:t>
          </a:r>
        </a:p>
      </cdr:txBody>
    </cdr:sp>
  </cdr:relSizeAnchor>
</c:userShapes>
</file>

<file path=xl/drawings/drawing12.xml><?xml version="1.0" encoding="utf-8"?>
<c:userShapes xmlns:c="http://schemas.openxmlformats.org/drawingml/2006/chart">
  <cdr:relSizeAnchor xmlns:cdr="http://schemas.openxmlformats.org/drawingml/2006/chartDrawing">
    <cdr:from>
      <cdr:x>0.00278</cdr:x>
      <cdr:y>0</cdr:y>
    </cdr:from>
    <cdr:to>
      <cdr:x>0.13611</cdr:x>
      <cdr:y>0.08691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1270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0.13333</cdr:x>
      <cdr:y>0.08671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(m</a:t>
          </a:r>
          <a:r>
            <a:rPr lang="en-US" altLang="ja-JP" sz="900" baseline="30000">
              <a:latin typeface="BIZ UDゴシック" panose="020B0400000000000000" pitchFamily="49" charset="-128"/>
              <a:ea typeface="BIZ UDゴシック" panose="020B0400000000000000" pitchFamily="49" charset="-128"/>
            </a:rPr>
            <a:t>3</a:t>
          </a:r>
          <a:r>
            <a:rPr lang="en-US" altLang="ja-JP" sz="900">
              <a:latin typeface="BIZ UDゴシック" panose="020B0400000000000000" pitchFamily="49" charset="-128"/>
              <a:ea typeface="BIZ UDゴシック" panose="020B0400000000000000" pitchFamily="49" charset="-128"/>
            </a:rPr>
            <a:t>)</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cdr:y>
    </cdr:from>
    <cdr:to>
      <cdr:x>0.13324</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15.xml><?xml version="1.0" encoding="utf-8"?>
<c:userShapes xmlns:c="http://schemas.openxmlformats.org/drawingml/2006/chart">
  <cdr:relSizeAnchor xmlns:cdr="http://schemas.openxmlformats.org/drawingml/2006/chartDrawing">
    <cdr:from>
      <cdr:x>0</cdr:x>
      <cdr:y>0</cdr:y>
    </cdr:from>
    <cdr:to>
      <cdr:x>0.13343</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50E34C48-BBE0-9DC7-6C3F-9F42A8FCD47D}"/>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999888</xdr:colOff>
      <xdr:row>2</xdr:row>
      <xdr:rowOff>200474</xdr:rowOff>
    </xdr:from>
    <xdr:to>
      <xdr:col>8</xdr:col>
      <xdr:colOff>157098</xdr:colOff>
      <xdr:row>14</xdr:row>
      <xdr:rowOff>126390</xdr:rowOff>
    </xdr:to>
    <xdr:graphicFrame macro="">
      <xdr:nvGraphicFramePr>
        <xdr:cNvPr id="3" name="グラフ 2">
          <a:extLst>
            <a:ext uri="{FF2B5EF4-FFF2-40B4-BE49-F238E27FC236}">
              <a16:creationId xmlns:a16="http://schemas.microsoft.com/office/drawing/2014/main" id="{FD2DD62D-8F9E-45D5-9158-162A1CDD8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277766</xdr:colOff>
      <xdr:row>18</xdr:row>
      <xdr:rowOff>19339</xdr:rowOff>
    </xdr:from>
    <xdr:to>
      <xdr:col>4</xdr:col>
      <xdr:colOff>360324</xdr:colOff>
      <xdr:row>28</xdr:row>
      <xdr:rowOff>144221</xdr:rowOff>
    </xdr:to>
    <xdr:graphicFrame macro="">
      <xdr:nvGraphicFramePr>
        <xdr:cNvPr id="4" name="グラフ 3">
          <a:extLst>
            <a:ext uri="{FF2B5EF4-FFF2-40B4-BE49-F238E27FC236}">
              <a16:creationId xmlns:a16="http://schemas.microsoft.com/office/drawing/2014/main" id="{C417DB5C-4564-416F-806A-1525BD372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541008</xdr:colOff>
      <xdr:row>18</xdr:row>
      <xdr:rowOff>19339</xdr:rowOff>
    </xdr:from>
    <xdr:to>
      <xdr:col>14</xdr:col>
      <xdr:colOff>490659</xdr:colOff>
      <xdr:row>28</xdr:row>
      <xdr:rowOff>144221</xdr:rowOff>
    </xdr:to>
    <xdr:graphicFrame macro="">
      <xdr:nvGraphicFramePr>
        <xdr:cNvPr id="5" name="グラフ 4">
          <a:extLst>
            <a:ext uri="{FF2B5EF4-FFF2-40B4-BE49-F238E27FC236}">
              <a16:creationId xmlns:a16="http://schemas.microsoft.com/office/drawing/2014/main" id="{C4E99E69-DD53-448B-835A-C240848DB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477500</xdr:colOff>
      <xdr:row>18</xdr:row>
      <xdr:rowOff>19339</xdr:rowOff>
    </xdr:from>
    <xdr:to>
      <xdr:col>9</xdr:col>
      <xdr:colOff>427151</xdr:colOff>
      <xdr:row>28</xdr:row>
      <xdr:rowOff>144221</xdr:rowOff>
    </xdr:to>
    <xdr:graphicFrame macro="">
      <xdr:nvGraphicFramePr>
        <xdr:cNvPr id="6" name="グラフ 5">
          <a:extLst>
            <a:ext uri="{FF2B5EF4-FFF2-40B4-BE49-F238E27FC236}">
              <a16:creationId xmlns:a16="http://schemas.microsoft.com/office/drawing/2014/main" id="{7DF1C661-DAB7-4B92-AD51-C36A81C72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610989</xdr:colOff>
      <xdr:row>18</xdr:row>
      <xdr:rowOff>19339</xdr:rowOff>
    </xdr:from>
    <xdr:to>
      <xdr:col>19</xdr:col>
      <xdr:colOff>368664</xdr:colOff>
      <xdr:row>28</xdr:row>
      <xdr:rowOff>144221</xdr:rowOff>
    </xdr:to>
    <xdr:graphicFrame macro="">
      <xdr:nvGraphicFramePr>
        <xdr:cNvPr id="7" name="グラフ 6">
          <a:extLst>
            <a:ext uri="{FF2B5EF4-FFF2-40B4-BE49-F238E27FC236}">
              <a16:creationId xmlns:a16="http://schemas.microsoft.com/office/drawing/2014/main" id="{1A2521A0-6B2A-48C0-8BA6-605DD41133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277766</xdr:colOff>
      <xdr:row>29</xdr:row>
      <xdr:rowOff>64664</xdr:rowOff>
    </xdr:from>
    <xdr:to>
      <xdr:col>4</xdr:col>
      <xdr:colOff>360324</xdr:colOff>
      <xdr:row>39</xdr:row>
      <xdr:rowOff>189548</xdr:rowOff>
    </xdr:to>
    <xdr:graphicFrame macro="">
      <xdr:nvGraphicFramePr>
        <xdr:cNvPr id="8" name="グラフ 7">
          <a:extLst>
            <a:ext uri="{FF2B5EF4-FFF2-40B4-BE49-F238E27FC236}">
              <a16:creationId xmlns:a16="http://schemas.microsoft.com/office/drawing/2014/main" id="{C2EB4730-5E82-40A7-9D86-64D2C6B73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477500</xdr:colOff>
      <xdr:row>29</xdr:row>
      <xdr:rowOff>64664</xdr:rowOff>
    </xdr:from>
    <xdr:to>
      <xdr:col>9</xdr:col>
      <xdr:colOff>427151</xdr:colOff>
      <xdr:row>39</xdr:row>
      <xdr:rowOff>189548</xdr:rowOff>
    </xdr:to>
    <xdr:graphicFrame macro="">
      <xdr:nvGraphicFramePr>
        <xdr:cNvPr id="9" name="グラフ 8">
          <a:extLst>
            <a:ext uri="{FF2B5EF4-FFF2-40B4-BE49-F238E27FC236}">
              <a16:creationId xmlns:a16="http://schemas.microsoft.com/office/drawing/2014/main" id="{A8BB3CA8-4172-4064-96C2-15863EE42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610989</xdr:colOff>
      <xdr:row>29</xdr:row>
      <xdr:rowOff>64664</xdr:rowOff>
    </xdr:from>
    <xdr:to>
      <xdr:col>19</xdr:col>
      <xdr:colOff>368664</xdr:colOff>
      <xdr:row>39</xdr:row>
      <xdr:rowOff>189548</xdr:rowOff>
    </xdr:to>
    <xdr:graphicFrame macro="">
      <xdr:nvGraphicFramePr>
        <xdr:cNvPr id="10" name="グラフ 9">
          <a:extLst>
            <a:ext uri="{FF2B5EF4-FFF2-40B4-BE49-F238E27FC236}">
              <a16:creationId xmlns:a16="http://schemas.microsoft.com/office/drawing/2014/main" id="{99451C76-B5C9-4EEB-B093-57B7568646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541008</xdr:colOff>
      <xdr:row>29</xdr:row>
      <xdr:rowOff>64664</xdr:rowOff>
    </xdr:from>
    <xdr:to>
      <xdr:col>14</xdr:col>
      <xdr:colOff>490659</xdr:colOff>
      <xdr:row>39</xdr:row>
      <xdr:rowOff>189548</xdr:rowOff>
    </xdr:to>
    <xdr:graphicFrame macro="">
      <xdr:nvGraphicFramePr>
        <xdr:cNvPr id="11" name="グラフ 10">
          <a:extLst>
            <a:ext uri="{FF2B5EF4-FFF2-40B4-BE49-F238E27FC236}">
              <a16:creationId xmlns:a16="http://schemas.microsoft.com/office/drawing/2014/main" id="{F0315E45-BA9E-4FE6-BFB1-B43F2B61E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429825</xdr:colOff>
      <xdr:row>2</xdr:row>
      <xdr:rowOff>200474</xdr:rowOff>
    </xdr:from>
    <xdr:to>
      <xdr:col>17</xdr:col>
      <xdr:colOff>546175</xdr:colOff>
      <xdr:row>14</xdr:row>
      <xdr:rowOff>126390</xdr:rowOff>
    </xdr:to>
    <xdr:graphicFrame macro="">
      <xdr:nvGraphicFramePr>
        <xdr:cNvPr id="12" name="グラフ 11">
          <a:extLst>
            <a:ext uri="{FF2B5EF4-FFF2-40B4-BE49-F238E27FC236}">
              <a16:creationId xmlns:a16="http://schemas.microsoft.com/office/drawing/2014/main" id="{31DEF7BB-CA0C-4167-8556-968CDED72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4.23144E-7</cdr:y>
    </cdr:from>
    <cdr:to>
      <cdr:x>0.14485</cdr:x>
      <cdr:y>0.08606</cdr:y>
    </cdr:to>
    <cdr:sp macro="" textlink="">
      <cdr:nvSpPr>
        <cdr:cNvPr id="2" name="テキスト ボックス 1">
          <a:extLst xmlns:a="http://schemas.openxmlformats.org/drawingml/2006/main">
            <a:ext uri="{FF2B5EF4-FFF2-40B4-BE49-F238E27FC236}">
              <a16:creationId xmlns:a16="http://schemas.microsoft.com/office/drawing/2014/main" id="{19A9A571-9623-7CDD-C41E-551719FC478E}"/>
            </a:ext>
          </a:extLst>
        </cdr:cNvPr>
        <cdr:cNvSpPr txBox="1"/>
      </cdr:nvSpPr>
      <cdr:spPr>
        <a:xfrm xmlns:a="http://schemas.openxmlformats.org/drawingml/2006/main">
          <a:off x="0" y="1"/>
          <a:ext cx="495048" cy="203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BIZ UDゴシック" panose="020B0400000000000000" pitchFamily="49" charset="-128"/>
              <a:ea typeface="BIZ UDゴシック" panose="020B0400000000000000" pitchFamily="49" charset="-128"/>
            </a:rPr>
            <a:t>(kWh)</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4.23144E-7</cdr:y>
    </cdr:from>
    <cdr:to>
      <cdr:x>0.14485</cdr:x>
      <cdr:y>0.08606</cdr:y>
    </cdr:to>
    <cdr:sp macro="" textlink="">
      <cdr:nvSpPr>
        <cdr:cNvPr id="2" name="テキスト ボックス 1">
          <a:extLst xmlns:a="http://schemas.openxmlformats.org/drawingml/2006/main">
            <a:ext uri="{FF2B5EF4-FFF2-40B4-BE49-F238E27FC236}">
              <a16:creationId xmlns:a16="http://schemas.microsoft.com/office/drawing/2014/main" id="{19A9A571-9623-7CDD-C41E-551719FC478E}"/>
            </a:ext>
          </a:extLst>
        </cdr:cNvPr>
        <cdr:cNvSpPr txBox="1"/>
      </cdr:nvSpPr>
      <cdr:spPr>
        <a:xfrm xmlns:a="http://schemas.openxmlformats.org/drawingml/2006/main">
          <a:off x="0" y="1"/>
          <a:ext cx="495048" cy="203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BIZ UDゴシック" panose="020B0400000000000000" pitchFamily="49" charset="-128"/>
              <a:ea typeface="BIZ UDゴシック" panose="020B0400000000000000" pitchFamily="49" charset="-128"/>
            </a:rPr>
            <a:t>(kWh)</a:t>
          </a:r>
        </a:p>
      </cdr:txBody>
    </cdr:sp>
  </cdr:relSizeAnchor>
</c:userShapes>
</file>

<file path=xl/drawings/drawing21.xml><?xml version="1.0" encoding="utf-8"?>
<c:userShapes xmlns:c="http://schemas.openxmlformats.org/drawingml/2006/chart">
  <cdr:relSizeAnchor xmlns:cdr="http://schemas.openxmlformats.org/drawingml/2006/chartDrawing">
    <cdr:from>
      <cdr:x>0.00278</cdr:x>
      <cdr:y>0</cdr:y>
    </cdr:from>
    <cdr:to>
      <cdr:x>0.13611</cdr:x>
      <cdr:y>0.08691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1270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cdr:y>
    </cdr:from>
    <cdr:to>
      <cdr:x>0.13333</cdr:x>
      <cdr:y>0.08671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(m</a:t>
          </a:r>
          <a:r>
            <a:rPr lang="en-US" altLang="ja-JP" sz="900" baseline="30000">
              <a:latin typeface="BIZ UDゴシック" panose="020B0400000000000000" pitchFamily="49" charset="-128"/>
              <a:ea typeface="BIZ UDゴシック" panose="020B0400000000000000" pitchFamily="49" charset="-128"/>
            </a:rPr>
            <a:t>3</a:t>
          </a:r>
          <a:r>
            <a:rPr lang="en-US" altLang="ja-JP" sz="900">
              <a:latin typeface="BIZ UDゴシック" panose="020B0400000000000000" pitchFamily="49" charset="-128"/>
              <a:ea typeface="BIZ UDゴシック" panose="020B0400000000000000" pitchFamily="49" charset="-128"/>
            </a:rPr>
            <a:t>)</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cdr:y>
    </cdr:from>
    <cdr:to>
      <cdr:x>0.13324</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cdr:y>
    </cdr:from>
    <cdr:to>
      <cdr:x>0.13343</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25.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50E34C48-BBE0-9DC7-6C3F-9F42A8FCD47D}"/>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drawings/drawing3.xml><?xml version="1.0" encoding="utf-8"?>
<c:userShapes xmlns:c="http://schemas.openxmlformats.org/drawingml/2006/chart">
  <cdr:relSizeAnchor xmlns:cdr="http://schemas.openxmlformats.org/drawingml/2006/chartDrawing">
    <cdr:from>
      <cdr:x>0.00278</cdr:x>
      <cdr:y>0</cdr:y>
    </cdr:from>
    <cdr:to>
      <cdr:x>0.13611</cdr:x>
      <cdr:y>0.08691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1270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0.13333</cdr:x>
      <cdr:y>0.08671</cdr:y>
    </cdr:to>
    <cdr:sp macro="" textlink="">
      <cdr:nvSpPr>
        <cdr:cNvPr id="2" name="テキスト ボックス 1">
          <a:extLst xmlns:a="http://schemas.openxmlformats.org/drawingml/2006/main">
            <a:ext uri="{FF2B5EF4-FFF2-40B4-BE49-F238E27FC236}">
              <a16:creationId xmlns:a16="http://schemas.microsoft.com/office/drawing/2014/main" id="{84B4CBFA-1B22-5787-1406-D5A9ED50678B}"/>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(m</a:t>
          </a:r>
          <a:r>
            <a:rPr lang="en-US" altLang="ja-JP" sz="900" baseline="30000">
              <a:latin typeface="BIZ UDゴシック" panose="020B0400000000000000" pitchFamily="49" charset="-128"/>
              <a:ea typeface="BIZ UDゴシック" panose="020B0400000000000000" pitchFamily="49" charset="-128"/>
            </a:rPr>
            <a:t>3</a:t>
          </a:r>
          <a:r>
            <a:rPr lang="en-US" altLang="ja-JP" sz="900">
              <a:latin typeface="BIZ UDゴシック" panose="020B0400000000000000" pitchFamily="49" charset="-128"/>
              <a:ea typeface="BIZ UDゴシック" panose="020B0400000000000000" pitchFamily="49" charset="-128"/>
            </a:rPr>
            <a:t>)</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0.13324</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0.13343</cdr:x>
      <cdr:y>0.08681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(L)</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50E34C48-BBE0-9DC7-6C3F-9F42A8FCD47D}"/>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0.13333</cdr:x>
      <cdr:y>0.08691</cdr:y>
    </cdr:to>
    <cdr:sp macro="" textlink="">
      <cdr:nvSpPr>
        <cdr:cNvPr id="2" name="テキスト ボックス 1">
          <a:extLst xmlns:a="http://schemas.openxmlformats.org/drawingml/2006/main">
            <a:ext uri="{FF2B5EF4-FFF2-40B4-BE49-F238E27FC236}">
              <a16:creationId xmlns:a16="http://schemas.microsoft.com/office/drawing/2014/main" id="{8AA1708D-CC7C-BDA4-A1FE-791D1B4228A5}"/>
            </a:ext>
          </a:extLst>
        </cdr:cNvPr>
        <cdr:cNvSpPr txBox="1"/>
      </cdr:nvSpPr>
      <cdr:spPr>
        <a:xfrm xmlns:a="http://schemas.openxmlformats.org/drawingml/2006/main">
          <a:off x="0" y="0"/>
          <a:ext cx="60960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latin typeface="BIZ UDゴシック" panose="020B0400000000000000" pitchFamily="49" charset="-128"/>
              <a:ea typeface="BIZ UDゴシック" panose="020B0400000000000000" pitchFamily="49" charset="-128"/>
            </a:rPr>
            <a:t>(kg)</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tabSelected="1" view="pageBreakPreview" zoomScale="50" zoomScaleNormal="58" zoomScaleSheetLayoutView="50" zoomScalePageLayoutView="55" workbookViewId="0">
      <selection activeCell="Q8" sqref="Q8"/>
    </sheetView>
  </sheetViews>
  <sheetFormatPr defaultRowHeight="18.75" x14ac:dyDescent="0.4"/>
  <cols>
    <col min="1" max="1" width="8.625" style="1" customWidth="1"/>
    <col min="2" max="2" width="18.375" customWidth="1"/>
    <col min="3" max="3" width="7.625" customWidth="1"/>
    <col min="4" max="15" width="9.125" customWidth="1"/>
    <col min="16" max="16" width="10.375" customWidth="1"/>
    <col min="17" max="17" width="8.75" bestFit="1" customWidth="1"/>
    <col min="18" max="18" width="9.5" customWidth="1"/>
    <col min="19" max="19" width="10.375" customWidth="1"/>
  </cols>
  <sheetData>
    <row r="1" spans="1:19" ht="24" x14ac:dyDescent="0.4">
      <c r="A1" s="53" t="s">
        <v>19</v>
      </c>
      <c r="B1" s="54"/>
      <c r="C1" s="54"/>
      <c r="D1" s="54"/>
      <c r="E1" s="54"/>
      <c r="F1" s="54"/>
      <c r="G1" s="54"/>
      <c r="H1" s="54"/>
      <c r="I1" s="54"/>
      <c r="J1" s="54"/>
      <c r="K1" s="54"/>
      <c r="L1" s="54"/>
      <c r="M1" s="55"/>
    </row>
    <row r="2" spans="1:19" x14ac:dyDescent="0.4">
      <c r="A2" s="30" t="s">
        <v>48</v>
      </c>
      <c r="B2" s="31" t="s">
        <v>47</v>
      </c>
      <c r="C2" s="31"/>
      <c r="D2" s="31"/>
      <c r="E2" s="31"/>
      <c r="F2" s="31"/>
      <c r="G2" s="31"/>
      <c r="H2" s="31"/>
      <c r="I2" s="31"/>
      <c r="J2" s="31"/>
      <c r="K2" s="31"/>
      <c r="L2" s="31"/>
      <c r="M2" s="32"/>
    </row>
    <row r="3" spans="1:19" x14ac:dyDescent="0.4">
      <c r="A3" s="33" t="s">
        <v>49</v>
      </c>
      <c r="B3" t="s">
        <v>54</v>
      </c>
      <c r="M3" s="34"/>
    </row>
    <row r="4" spans="1:19" ht="19.5" thickBot="1" x14ac:dyDescent="0.45">
      <c r="A4" s="33" t="s">
        <v>50</v>
      </c>
      <c r="B4" s="38" t="s">
        <v>58</v>
      </c>
      <c r="M4" s="34"/>
    </row>
    <row r="5" spans="1:19" ht="19.5" thickBot="1" x14ac:dyDescent="0.45">
      <c r="A5" s="33" t="s">
        <v>51</v>
      </c>
      <c r="B5" s="20" t="s">
        <v>20</v>
      </c>
      <c r="C5" t="s">
        <v>55</v>
      </c>
      <c r="M5" s="34"/>
    </row>
    <row r="6" spans="1:19" x14ac:dyDescent="0.4">
      <c r="A6" s="33" t="s">
        <v>52</v>
      </c>
      <c r="B6" t="s">
        <v>26</v>
      </c>
      <c r="M6" s="34"/>
    </row>
    <row r="7" spans="1:19" x14ac:dyDescent="0.4">
      <c r="A7" s="35" t="s">
        <v>53</v>
      </c>
      <c r="B7" s="36" t="s">
        <v>21</v>
      </c>
      <c r="C7" s="36"/>
      <c r="D7" s="36"/>
      <c r="E7" s="36"/>
      <c r="F7" s="36"/>
      <c r="G7" s="36"/>
      <c r="H7" s="36"/>
      <c r="I7" s="36"/>
      <c r="J7" s="36"/>
      <c r="K7" s="36"/>
      <c r="L7" s="36"/>
      <c r="M7" s="37"/>
    </row>
    <row r="9" spans="1:19" ht="19.5" thickBot="1" x14ac:dyDescent="0.45"/>
    <row r="10" spans="1:19" x14ac:dyDescent="0.4">
      <c r="B10" s="66" t="s">
        <v>56</v>
      </c>
      <c r="C10" s="67"/>
      <c r="E10" s="68" t="s">
        <v>44</v>
      </c>
      <c r="F10" s="69"/>
      <c r="G10" s="70"/>
    </row>
    <row r="11" spans="1:19" ht="19.5" thickBot="1" x14ac:dyDescent="0.45">
      <c r="B11" s="71" t="s">
        <v>57</v>
      </c>
      <c r="C11" s="73"/>
      <c r="E11" s="71" t="s">
        <v>27</v>
      </c>
      <c r="F11" s="72"/>
      <c r="G11" s="73"/>
    </row>
    <row r="12" spans="1:19" ht="19.5" thickBot="1" x14ac:dyDescent="0.45"/>
    <row r="13" spans="1:19" ht="24.95" customHeight="1" x14ac:dyDescent="0.4">
      <c r="B13" s="56" t="s">
        <v>25</v>
      </c>
      <c r="C13" s="58" t="s">
        <v>0</v>
      </c>
      <c r="D13" s="59"/>
      <c r="E13" s="59"/>
      <c r="F13" s="59"/>
      <c r="G13" s="59"/>
      <c r="H13" s="59"/>
      <c r="I13" s="59"/>
      <c r="J13" s="59"/>
      <c r="K13" s="59"/>
      <c r="L13" s="59"/>
      <c r="M13" s="59"/>
      <c r="N13" s="59"/>
      <c r="O13" s="59"/>
      <c r="P13" s="60"/>
      <c r="Q13" s="61" t="s">
        <v>1</v>
      </c>
      <c r="R13" s="62"/>
      <c r="S13" s="63" t="s">
        <v>22</v>
      </c>
    </row>
    <row r="14" spans="1:19" ht="19.5" thickBot="1" x14ac:dyDescent="0.45">
      <c r="B14" s="57"/>
      <c r="C14" s="3" t="s">
        <v>3</v>
      </c>
      <c r="D14" s="4" t="str">
        <f>VLOOKUP($E$11,参照シート!$B$2:$N$5,2,FALSE)</f>
        <v>1月</v>
      </c>
      <c r="E14" s="4" t="str">
        <f>VLOOKUP($E$11,参照シート!$B$2:$N$5,3,FALSE)</f>
        <v>2月</v>
      </c>
      <c r="F14" s="4" t="str">
        <f>VLOOKUP($E$11,参照シート!$B$2:$N$5,4,FALSE)</f>
        <v>3月</v>
      </c>
      <c r="G14" s="4" t="str">
        <f>VLOOKUP($E$11,参照シート!$B$2:$N$5,5,FALSE)</f>
        <v>4月</v>
      </c>
      <c r="H14" s="4" t="str">
        <f>VLOOKUP($E$11,参照シート!$B2:$N$5,6,FALSE)</f>
        <v>5月</v>
      </c>
      <c r="I14" s="4" t="str">
        <f>VLOOKUP($E$11,参照シート!$B$2:$N$5,7,FALSE)</f>
        <v>6月</v>
      </c>
      <c r="J14" s="4" t="str">
        <f>VLOOKUP($E$11,参照シート!$B$2:$N$5,8,FALSE)</f>
        <v>7月</v>
      </c>
      <c r="K14" s="4" t="str">
        <f>VLOOKUP($E$11,参照シート!$B$2:$N$5,9,FALSE)</f>
        <v>8月</v>
      </c>
      <c r="L14" s="4" t="str">
        <f>VLOOKUP($E$11,参照シート!$B$2:$N$5,10,FALSE)</f>
        <v>9月</v>
      </c>
      <c r="M14" s="4" t="str">
        <f>VLOOKUP($E$11,参照シート!$B$2:$N$5,11,FALSE)</f>
        <v>10月</v>
      </c>
      <c r="N14" s="4" t="str">
        <f>VLOOKUP($E$11,参照シート!$B$2:$N$5,12,FALSE)</f>
        <v>11月</v>
      </c>
      <c r="O14" s="4" t="str">
        <f>VLOOKUP($E$11,参照シート!$B$2:$N$5,13,FALSE)</f>
        <v>12月</v>
      </c>
      <c r="P14" s="2" t="s">
        <v>8</v>
      </c>
      <c r="Q14" s="2" t="s">
        <v>2</v>
      </c>
      <c r="R14" s="5" t="s">
        <v>3</v>
      </c>
      <c r="S14" s="64"/>
    </row>
    <row r="15" spans="1:19" ht="35.1" customHeight="1" x14ac:dyDescent="0.4">
      <c r="B15" s="13" t="s">
        <v>12</v>
      </c>
      <c r="C15" s="14" t="s">
        <v>13</v>
      </c>
      <c r="D15" s="21"/>
      <c r="E15" s="22"/>
      <c r="F15" s="22"/>
      <c r="G15" s="22"/>
      <c r="H15" s="22"/>
      <c r="I15" s="22"/>
      <c r="J15" s="22"/>
      <c r="K15" s="22"/>
      <c r="L15" s="22"/>
      <c r="M15" s="22"/>
      <c r="N15" s="22"/>
      <c r="O15" s="23"/>
      <c r="P15" s="6">
        <f>SUM(D15:O15)</f>
        <v>0</v>
      </c>
      <c r="Q15" s="18">
        <v>0.376</v>
      </c>
      <c r="R15" s="7" t="s">
        <v>14</v>
      </c>
      <c r="S15" s="10">
        <f t="shared" ref="S15:S22" si="0">ROUND(P15*Q15,0)</f>
        <v>0</v>
      </c>
    </row>
    <row r="16" spans="1:19" ht="35.1" customHeight="1" x14ac:dyDescent="0.4">
      <c r="B16" s="13" t="s">
        <v>10</v>
      </c>
      <c r="C16" s="14" t="s">
        <v>15</v>
      </c>
      <c r="D16" s="24"/>
      <c r="E16" s="25"/>
      <c r="F16" s="25"/>
      <c r="G16" s="25"/>
      <c r="H16" s="25"/>
      <c r="I16" s="25"/>
      <c r="J16" s="25"/>
      <c r="K16" s="25"/>
      <c r="L16" s="25"/>
      <c r="M16" s="25"/>
      <c r="N16" s="25"/>
      <c r="O16" s="26"/>
      <c r="P16" s="6">
        <f t="shared" ref="P16:P21" si="1">SUM(D16:O16)</f>
        <v>0</v>
      </c>
      <c r="Q16" s="19">
        <v>2.23</v>
      </c>
      <c r="R16" s="7" t="s">
        <v>16</v>
      </c>
      <c r="S16" s="11">
        <f t="shared" si="0"/>
        <v>0</v>
      </c>
    </row>
    <row r="17" spans="2:19" ht="35.1" customHeight="1" x14ac:dyDescent="0.4">
      <c r="B17" s="13" t="s">
        <v>11</v>
      </c>
      <c r="C17" s="14" t="s">
        <v>4</v>
      </c>
      <c r="D17" s="24"/>
      <c r="E17" s="25"/>
      <c r="F17" s="25"/>
      <c r="G17" s="25"/>
      <c r="H17" s="25"/>
      <c r="I17" s="25"/>
      <c r="J17" s="25"/>
      <c r="K17" s="25"/>
      <c r="L17" s="25"/>
      <c r="M17" s="25"/>
      <c r="N17" s="25"/>
      <c r="O17" s="26"/>
      <c r="P17" s="6">
        <f t="shared" si="1"/>
        <v>0</v>
      </c>
      <c r="Q17" s="8">
        <v>2.3199999999999998</v>
      </c>
      <c r="R17" s="7" t="s">
        <v>23</v>
      </c>
      <c r="S17" s="11">
        <f t="shared" si="0"/>
        <v>0</v>
      </c>
    </row>
    <row r="18" spans="2:19" ht="35.1" customHeight="1" x14ac:dyDescent="0.4">
      <c r="B18" s="13" t="s">
        <v>17</v>
      </c>
      <c r="C18" s="14" t="s">
        <v>4</v>
      </c>
      <c r="D18" s="24"/>
      <c r="E18" s="25"/>
      <c r="F18" s="25"/>
      <c r="G18" s="25"/>
      <c r="H18" s="25"/>
      <c r="I18" s="25"/>
      <c r="J18" s="25"/>
      <c r="K18" s="25"/>
      <c r="L18" s="25"/>
      <c r="M18" s="25"/>
      <c r="N18" s="25"/>
      <c r="O18" s="26"/>
      <c r="P18" s="6">
        <f t="shared" si="1"/>
        <v>0</v>
      </c>
      <c r="Q18" s="8">
        <v>2.4900000000000002</v>
      </c>
      <c r="R18" s="7" t="s">
        <v>23</v>
      </c>
      <c r="S18" s="11">
        <f t="shared" si="0"/>
        <v>0</v>
      </c>
    </row>
    <row r="19" spans="2:19" ht="35.1" customHeight="1" x14ac:dyDescent="0.4">
      <c r="B19" s="13" t="s">
        <v>18</v>
      </c>
      <c r="C19" s="14" t="s">
        <v>4</v>
      </c>
      <c r="D19" s="24"/>
      <c r="E19" s="25"/>
      <c r="F19" s="25"/>
      <c r="G19" s="25"/>
      <c r="H19" s="25"/>
      <c r="I19" s="25"/>
      <c r="J19" s="25"/>
      <c r="K19" s="25"/>
      <c r="L19" s="25"/>
      <c r="M19" s="25"/>
      <c r="N19" s="25"/>
      <c r="O19" s="26"/>
      <c r="P19" s="6">
        <f t="shared" si="1"/>
        <v>0</v>
      </c>
      <c r="Q19" s="8">
        <v>2.58</v>
      </c>
      <c r="R19" s="7" t="s">
        <v>23</v>
      </c>
      <c r="S19" s="11">
        <f t="shared" si="0"/>
        <v>0</v>
      </c>
    </row>
    <row r="20" spans="2:19" ht="35.1" customHeight="1" x14ac:dyDescent="0.4">
      <c r="B20" s="13" t="s">
        <v>9</v>
      </c>
      <c r="C20" s="14" t="s">
        <v>4</v>
      </c>
      <c r="D20" s="24"/>
      <c r="E20" s="25"/>
      <c r="F20" s="25"/>
      <c r="G20" s="25"/>
      <c r="H20" s="25"/>
      <c r="I20" s="25"/>
      <c r="J20" s="25"/>
      <c r="K20" s="25"/>
      <c r="L20" s="25"/>
      <c r="M20" s="25"/>
      <c r="N20" s="25"/>
      <c r="O20" s="26"/>
      <c r="P20" s="6">
        <f t="shared" si="1"/>
        <v>0</v>
      </c>
      <c r="Q20" s="8">
        <v>2.71</v>
      </c>
      <c r="R20" s="7" t="s">
        <v>23</v>
      </c>
      <c r="S20" s="11">
        <f t="shared" si="0"/>
        <v>0</v>
      </c>
    </row>
    <row r="21" spans="2:19" ht="35.1" customHeight="1" x14ac:dyDescent="0.4">
      <c r="B21" s="15" t="s">
        <v>77</v>
      </c>
      <c r="C21" s="14" t="s">
        <v>24</v>
      </c>
      <c r="D21" s="24"/>
      <c r="E21" s="25"/>
      <c r="F21" s="25"/>
      <c r="G21" s="25"/>
      <c r="H21" s="25"/>
      <c r="I21" s="25"/>
      <c r="J21" s="25"/>
      <c r="K21" s="25"/>
      <c r="L21" s="25"/>
      <c r="M21" s="25"/>
      <c r="N21" s="25"/>
      <c r="O21" s="26"/>
      <c r="P21" s="6">
        <f t="shared" si="1"/>
        <v>0</v>
      </c>
      <c r="Q21" s="8">
        <v>3</v>
      </c>
      <c r="R21" s="7" t="s">
        <v>5</v>
      </c>
      <c r="S21" s="11">
        <f t="shared" si="0"/>
        <v>0</v>
      </c>
    </row>
    <row r="22" spans="2:19" ht="35.1" customHeight="1" thickBot="1" x14ac:dyDescent="0.45">
      <c r="B22" s="15" t="s">
        <v>78</v>
      </c>
      <c r="C22" s="14" t="s">
        <v>24</v>
      </c>
      <c r="D22" s="27"/>
      <c r="E22" s="28"/>
      <c r="F22" s="28"/>
      <c r="G22" s="28"/>
      <c r="H22" s="28"/>
      <c r="I22" s="28"/>
      <c r="J22" s="28"/>
      <c r="K22" s="28"/>
      <c r="L22" s="28"/>
      <c r="M22" s="28"/>
      <c r="N22" s="28"/>
      <c r="O22" s="29"/>
      <c r="P22" s="6">
        <f>SUM(D22:O22)</f>
        <v>0</v>
      </c>
      <c r="Q22" s="9">
        <v>2.7</v>
      </c>
      <c r="R22" s="7" t="s">
        <v>5</v>
      </c>
      <c r="S22" s="11">
        <f t="shared" si="0"/>
        <v>0</v>
      </c>
    </row>
    <row r="23" spans="2:19" ht="18.600000000000001" customHeight="1" thickBot="1" x14ac:dyDescent="0.45">
      <c r="B23" s="58" t="s">
        <v>6</v>
      </c>
      <c r="C23" s="59"/>
      <c r="D23" s="59"/>
      <c r="E23" s="59"/>
      <c r="F23" s="59"/>
      <c r="G23" s="59"/>
      <c r="H23" s="59"/>
      <c r="I23" s="59"/>
      <c r="J23" s="59"/>
      <c r="K23" s="59"/>
      <c r="L23" s="59"/>
      <c r="M23" s="59"/>
      <c r="N23" s="59"/>
      <c r="O23" s="59"/>
      <c r="P23" s="60"/>
      <c r="Q23" s="16"/>
      <c r="R23" s="17"/>
      <c r="S23" s="12">
        <f>SUM(S15:S22)</f>
        <v>0</v>
      </c>
    </row>
    <row r="35" spans="2:8" x14ac:dyDescent="0.4">
      <c r="B35" s="49" t="str">
        <f>B11</f>
        <v>例）2022年</v>
      </c>
      <c r="C35" s="65" t="s">
        <v>63</v>
      </c>
      <c r="D35" s="65"/>
      <c r="E35" s="65"/>
    </row>
    <row r="39" spans="2:8" x14ac:dyDescent="0.4">
      <c r="H39" s="39" t="e">
        <f t="shared" ref="H39:H46" si="2">S15/$S$23</f>
        <v>#DIV/0!</v>
      </c>
    </row>
    <row r="40" spans="2:8" x14ac:dyDescent="0.4">
      <c r="H40" s="39" t="e">
        <f t="shared" si="2"/>
        <v>#DIV/0!</v>
      </c>
    </row>
    <row r="41" spans="2:8" x14ac:dyDescent="0.4">
      <c r="H41" s="39" t="e">
        <f t="shared" si="2"/>
        <v>#DIV/0!</v>
      </c>
    </row>
    <row r="42" spans="2:8" x14ac:dyDescent="0.4">
      <c r="H42" s="39" t="e">
        <f t="shared" si="2"/>
        <v>#DIV/0!</v>
      </c>
    </row>
    <row r="43" spans="2:8" x14ac:dyDescent="0.4">
      <c r="H43" s="39" t="e">
        <f t="shared" si="2"/>
        <v>#DIV/0!</v>
      </c>
    </row>
    <row r="44" spans="2:8" x14ac:dyDescent="0.4">
      <c r="H44" s="39" t="e">
        <f t="shared" si="2"/>
        <v>#DIV/0!</v>
      </c>
    </row>
    <row r="45" spans="2:8" x14ac:dyDescent="0.4">
      <c r="H45" s="39" t="e">
        <f t="shared" si="2"/>
        <v>#DIV/0!</v>
      </c>
    </row>
    <row r="46" spans="2:8" x14ac:dyDescent="0.4">
      <c r="H46" s="39" t="e">
        <f t="shared" si="2"/>
        <v>#DIV/0!</v>
      </c>
    </row>
    <row r="50" spans="2:5" x14ac:dyDescent="0.4">
      <c r="B50" s="49" t="str">
        <f>B11</f>
        <v>例）2022年</v>
      </c>
      <c r="C50" s="65" t="s">
        <v>64</v>
      </c>
      <c r="D50" s="65"/>
      <c r="E50" s="65"/>
    </row>
  </sheetData>
  <mergeCells count="12">
    <mergeCell ref="C35:E35"/>
    <mergeCell ref="C50:E50"/>
    <mergeCell ref="B10:C10"/>
    <mergeCell ref="E10:G10"/>
    <mergeCell ref="E11:G11"/>
    <mergeCell ref="B11:C11"/>
    <mergeCell ref="B23:P23"/>
    <mergeCell ref="A1:M1"/>
    <mergeCell ref="B13:B14"/>
    <mergeCell ref="C13:P13"/>
    <mergeCell ref="Q13:R13"/>
    <mergeCell ref="S13:S14"/>
  </mergeCells>
  <phoneticPr fontId="2"/>
  <pageMargins left="0.7" right="0.7" top="0.75" bottom="0.75" header="0.3" footer="0.3"/>
  <pageSetup paperSize="9" scale="6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参照シート!$B$2:$B$5</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view="pageBreakPreview" zoomScale="50" zoomScaleNormal="58" zoomScaleSheetLayoutView="50" zoomScalePageLayoutView="55" workbookViewId="0">
      <selection sqref="A1:M1"/>
    </sheetView>
  </sheetViews>
  <sheetFormatPr defaultRowHeight="18.75" x14ac:dyDescent="0.4"/>
  <cols>
    <col min="1" max="1" width="8.625" style="1" customWidth="1"/>
    <col min="2" max="2" width="18.375" customWidth="1"/>
    <col min="3" max="3" width="7.625" customWidth="1"/>
    <col min="4" max="15" width="9.125" customWidth="1"/>
    <col min="16" max="16" width="10.375" customWidth="1"/>
    <col min="17" max="17" width="8.75" bestFit="1" customWidth="1"/>
    <col min="18" max="18" width="9.5" customWidth="1"/>
    <col min="19" max="19" width="10.375" customWidth="1"/>
  </cols>
  <sheetData>
    <row r="1" spans="1:19" ht="24" x14ac:dyDescent="0.4">
      <c r="A1" s="53" t="s">
        <v>19</v>
      </c>
      <c r="B1" s="54"/>
      <c r="C1" s="54"/>
      <c r="D1" s="54"/>
      <c r="E1" s="54"/>
      <c r="F1" s="54"/>
      <c r="G1" s="54"/>
      <c r="H1" s="54"/>
      <c r="I1" s="54"/>
      <c r="J1" s="54"/>
      <c r="K1" s="54"/>
      <c r="L1" s="54"/>
      <c r="M1" s="55"/>
    </row>
    <row r="2" spans="1:19" x14ac:dyDescent="0.4">
      <c r="A2" s="30" t="s">
        <v>48</v>
      </c>
      <c r="B2" s="31" t="s">
        <v>47</v>
      </c>
      <c r="C2" s="31"/>
      <c r="D2" s="31"/>
      <c r="E2" s="31"/>
      <c r="F2" s="31"/>
      <c r="G2" s="31"/>
      <c r="H2" s="31"/>
      <c r="I2" s="31"/>
      <c r="J2" s="31"/>
      <c r="K2" s="31"/>
      <c r="L2" s="31"/>
      <c r="M2" s="32"/>
    </row>
    <row r="3" spans="1:19" x14ac:dyDescent="0.4">
      <c r="A3" s="33" t="s">
        <v>49</v>
      </c>
      <c r="B3" t="s">
        <v>75</v>
      </c>
      <c r="M3" s="34"/>
    </row>
    <row r="4" spans="1:19" ht="19.5" thickBot="1" x14ac:dyDescent="0.45">
      <c r="A4" s="33" t="s">
        <v>50</v>
      </c>
      <c r="B4" s="38" t="s">
        <v>76</v>
      </c>
      <c r="M4" s="34"/>
    </row>
    <row r="5" spans="1:19" ht="19.5" thickBot="1" x14ac:dyDescent="0.45">
      <c r="A5" s="33" t="s">
        <v>51</v>
      </c>
      <c r="B5" s="20" t="s">
        <v>20</v>
      </c>
      <c r="C5" t="s">
        <v>55</v>
      </c>
      <c r="M5" s="34"/>
    </row>
    <row r="6" spans="1:19" x14ac:dyDescent="0.4">
      <c r="A6" s="33" t="s">
        <v>52</v>
      </c>
      <c r="B6" t="s">
        <v>26</v>
      </c>
      <c r="M6" s="34"/>
    </row>
    <row r="7" spans="1:19" x14ac:dyDescent="0.4">
      <c r="A7" s="35" t="s">
        <v>53</v>
      </c>
      <c r="B7" s="36" t="s">
        <v>21</v>
      </c>
      <c r="C7" s="36"/>
      <c r="D7" s="36"/>
      <c r="E7" s="36"/>
      <c r="F7" s="36"/>
      <c r="G7" s="36"/>
      <c r="H7" s="36"/>
      <c r="I7" s="36"/>
      <c r="J7" s="36"/>
      <c r="K7" s="36"/>
      <c r="L7" s="36"/>
      <c r="M7" s="37"/>
    </row>
    <row r="9" spans="1:19" ht="19.5" thickBot="1" x14ac:dyDescent="0.45"/>
    <row r="10" spans="1:19" x14ac:dyDescent="0.4">
      <c r="B10" s="66" t="s">
        <v>56</v>
      </c>
      <c r="C10" s="67"/>
      <c r="E10" s="68" t="s">
        <v>73</v>
      </c>
      <c r="F10" s="69"/>
      <c r="G10" s="70"/>
    </row>
    <row r="11" spans="1:19" ht="19.5" thickBot="1" x14ac:dyDescent="0.45">
      <c r="B11" s="71" t="s">
        <v>65</v>
      </c>
      <c r="C11" s="73"/>
      <c r="E11" s="71" t="str">
        <f>算定対象年シート!E11</f>
        <v>1月はじまり</v>
      </c>
      <c r="F11" s="72"/>
      <c r="G11" s="73"/>
    </row>
    <row r="12" spans="1:19" ht="19.5" thickBot="1" x14ac:dyDescent="0.45"/>
    <row r="13" spans="1:19" ht="24.95" customHeight="1" x14ac:dyDescent="0.4">
      <c r="B13" s="56" t="s">
        <v>25</v>
      </c>
      <c r="C13" s="58" t="s">
        <v>0</v>
      </c>
      <c r="D13" s="59"/>
      <c r="E13" s="59"/>
      <c r="F13" s="59"/>
      <c r="G13" s="59"/>
      <c r="H13" s="59"/>
      <c r="I13" s="59"/>
      <c r="J13" s="59"/>
      <c r="K13" s="59"/>
      <c r="L13" s="59"/>
      <c r="M13" s="59"/>
      <c r="N13" s="59"/>
      <c r="O13" s="59"/>
      <c r="P13" s="60"/>
      <c r="Q13" s="61" t="s">
        <v>1</v>
      </c>
      <c r="R13" s="62"/>
      <c r="S13" s="63" t="s">
        <v>22</v>
      </c>
    </row>
    <row r="14" spans="1:19" ht="19.5" thickBot="1" x14ac:dyDescent="0.45">
      <c r="B14" s="57"/>
      <c r="C14" s="3" t="s">
        <v>3</v>
      </c>
      <c r="D14" s="4" t="str">
        <f>VLOOKUP($E$11,参照シート!$B$2:$N$5,2,FALSE)</f>
        <v>1月</v>
      </c>
      <c r="E14" s="4" t="str">
        <f>VLOOKUP($E$11,参照シート!$B$2:$N$5,3,FALSE)</f>
        <v>2月</v>
      </c>
      <c r="F14" s="4" t="str">
        <f>VLOOKUP($E$11,参照シート!$B$2:$N$5,4,FALSE)</f>
        <v>3月</v>
      </c>
      <c r="G14" s="4" t="str">
        <f>VLOOKUP($E$11,参照シート!$B$2:$N$5,5,FALSE)</f>
        <v>4月</v>
      </c>
      <c r="H14" s="4" t="str">
        <f>VLOOKUP($E$11,参照シート!$B2:$N$5,6,FALSE)</f>
        <v>5月</v>
      </c>
      <c r="I14" s="4" t="str">
        <f>VLOOKUP($E$11,参照シート!$B$2:$N$5,7,FALSE)</f>
        <v>6月</v>
      </c>
      <c r="J14" s="4" t="str">
        <f>VLOOKUP($E$11,参照シート!$B$2:$N$5,8,FALSE)</f>
        <v>7月</v>
      </c>
      <c r="K14" s="4" t="str">
        <f>VLOOKUP($E$11,参照シート!$B$2:$N$5,9,FALSE)</f>
        <v>8月</v>
      </c>
      <c r="L14" s="4" t="str">
        <f>VLOOKUP($E$11,参照シート!$B$2:$N$5,10,FALSE)</f>
        <v>9月</v>
      </c>
      <c r="M14" s="4" t="str">
        <f>VLOOKUP($E$11,参照シート!$B$2:$N$5,11,FALSE)</f>
        <v>10月</v>
      </c>
      <c r="N14" s="4" t="str">
        <f>VLOOKUP($E$11,参照シート!$B$2:$N$5,12,FALSE)</f>
        <v>11月</v>
      </c>
      <c r="O14" s="4" t="str">
        <f>VLOOKUP($E$11,参照シート!$B$2:$N$5,13,FALSE)</f>
        <v>12月</v>
      </c>
      <c r="P14" s="2" t="s">
        <v>8</v>
      </c>
      <c r="Q14" s="2" t="s">
        <v>2</v>
      </c>
      <c r="R14" s="5" t="s">
        <v>3</v>
      </c>
      <c r="S14" s="64"/>
    </row>
    <row r="15" spans="1:19" ht="35.1" customHeight="1" x14ac:dyDescent="0.4">
      <c r="B15" s="13" t="s">
        <v>12</v>
      </c>
      <c r="C15" s="14" t="s">
        <v>13</v>
      </c>
      <c r="D15" s="21">
        <v>3032</v>
      </c>
      <c r="E15" s="22">
        <v>3245</v>
      </c>
      <c r="F15" s="22">
        <v>2670</v>
      </c>
      <c r="G15" s="22">
        <v>2034</v>
      </c>
      <c r="H15" s="22">
        <v>2678</v>
      </c>
      <c r="I15" s="22">
        <v>2893</v>
      </c>
      <c r="J15" s="22">
        <v>2978</v>
      </c>
      <c r="K15" s="22">
        <v>3024</v>
      </c>
      <c r="L15" s="22">
        <v>2560</v>
      </c>
      <c r="M15" s="22">
        <v>2561</v>
      </c>
      <c r="N15" s="22">
        <v>2678</v>
      </c>
      <c r="O15" s="23">
        <v>3329</v>
      </c>
      <c r="P15" s="6">
        <f>SUM(D15:O15)</f>
        <v>33682</v>
      </c>
      <c r="Q15" s="18">
        <v>0.376</v>
      </c>
      <c r="R15" s="7" t="s">
        <v>14</v>
      </c>
      <c r="S15" s="10">
        <f t="shared" ref="S15:S22" si="0">ROUND(P15*Q15,0)</f>
        <v>12664</v>
      </c>
    </row>
    <row r="16" spans="1:19" ht="35.1" customHeight="1" x14ac:dyDescent="0.4">
      <c r="B16" s="13" t="s">
        <v>10</v>
      </c>
      <c r="C16" s="14" t="s">
        <v>15</v>
      </c>
      <c r="D16" s="24">
        <v>0</v>
      </c>
      <c r="E16" s="25">
        <v>0</v>
      </c>
      <c r="F16" s="25">
        <v>0</v>
      </c>
      <c r="G16" s="25">
        <v>0</v>
      </c>
      <c r="H16" s="25">
        <v>0</v>
      </c>
      <c r="I16" s="25">
        <v>0</v>
      </c>
      <c r="J16" s="25">
        <v>0</v>
      </c>
      <c r="K16" s="25">
        <v>0</v>
      </c>
      <c r="L16" s="25">
        <v>0</v>
      </c>
      <c r="M16" s="25">
        <v>0</v>
      </c>
      <c r="N16" s="25">
        <v>0</v>
      </c>
      <c r="O16" s="26">
        <v>0</v>
      </c>
      <c r="P16" s="6">
        <f t="shared" ref="P16:P21" si="1">SUM(D16:O16)</f>
        <v>0</v>
      </c>
      <c r="Q16" s="19">
        <v>2.23</v>
      </c>
      <c r="R16" s="7" t="s">
        <v>16</v>
      </c>
      <c r="S16" s="11">
        <f t="shared" si="0"/>
        <v>0</v>
      </c>
    </row>
    <row r="17" spans="2:19" ht="35.1" customHeight="1" x14ac:dyDescent="0.4">
      <c r="B17" s="13" t="s">
        <v>11</v>
      </c>
      <c r="C17" s="14" t="s">
        <v>4</v>
      </c>
      <c r="D17" s="24">
        <v>307</v>
      </c>
      <c r="E17" s="25">
        <v>280</v>
      </c>
      <c r="F17" s="25">
        <v>245</v>
      </c>
      <c r="G17" s="25">
        <v>289</v>
      </c>
      <c r="H17" s="25">
        <v>231</v>
      </c>
      <c r="I17" s="25">
        <v>256</v>
      </c>
      <c r="J17" s="25">
        <v>218</v>
      </c>
      <c r="K17" s="25">
        <v>256</v>
      </c>
      <c r="L17" s="25">
        <v>251</v>
      </c>
      <c r="M17" s="25">
        <v>179</v>
      </c>
      <c r="N17" s="25">
        <v>263</v>
      </c>
      <c r="O17" s="26">
        <v>296</v>
      </c>
      <c r="P17" s="6">
        <f t="shared" si="1"/>
        <v>3071</v>
      </c>
      <c r="Q17" s="8">
        <v>2.3199999999999998</v>
      </c>
      <c r="R17" s="7" t="s">
        <v>23</v>
      </c>
      <c r="S17" s="11">
        <f t="shared" si="0"/>
        <v>7125</v>
      </c>
    </row>
    <row r="18" spans="2:19" ht="35.1" customHeight="1" x14ac:dyDescent="0.4">
      <c r="B18" s="13" t="s">
        <v>17</v>
      </c>
      <c r="C18" s="14" t="s">
        <v>4</v>
      </c>
      <c r="D18" s="24">
        <v>400</v>
      </c>
      <c r="E18" s="25">
        <v>400</v>
      </c>
      <c r="F18" s="25">
        <v>300</v>
      </c>
      <c r="G18" s="25">
        <v>0</v>
      </c>
      <c r="H18" s="25">
        <v>0</v>
      </c>
      <c r="I18" s="25">
        <v>0</v>
      </c>
      <c r="J18" s="25">
        <v>0</v>
      </c>
      <c r="K18" s="25">
        <v>0</v>
      </c>
      <c r="L18" s="25">
        <v>0</v>
      </c>
      <c r="M18" s="25">
        <v>300</v>
      </c>
      <c r="N18" s="25">
        <v>500</v>
      </c>
      <c r="O18" s="26">
        <v>600</v>
      </c>
      <c r="P18" s="6">
        <f t="shared" si="1"/>
        <v>2500</v>
      </c>
      <c r="Q18" s="8">
        <v>2.4900000000000002</v>
      </c>
      <c r="R18" s="7" t="s">
        <v>23</v>
      </c>
      <c r="S18" s="11">
        <f t="shared" si="0"/>
        <v>6225</v>
      </c>
    </row>
    <row r="19" spans="2:19" ht="35.1" customHeight="1" x14ac:dyDescent="0.4">
      <c r="B19" s="13" t="s">
        <v>18</v>
      </c>
      <c r="C19" s="14" t="s">
        <v>4</v>
      </c>
      <c r="D19" s="24">
        <v>149</v>
      </c>
      <c r="E19" s="25">
        <v>162</v>
      </c>
      <c r="F19" s="25">
        <v>104</v>
      </c>
      <c r="G19" s="25">
        <v>156</v>
      </c>
      <c r="H19" s="25">
        <v>138</v>
      </c>
      <c r="I19" s="25">
        <v>127</v>
      </c>
      <c r="J19" s="25">
        <v>130</v>
      </c>
      <c r="K19" s="25">
        <v>115</v>
      </c>
      <c r="L19" s="25">
        <v>120</v>
      </c>
      <c r="M19" s="25">
        <v>104</v>
      </c>
      <c r="N19" s="25">
        <v>131</v>
      </c>
      <c r="O19" s="26">
        <v>148</v>
      </c>
      <c r="P19" s="6">
        <f t="shared" si="1"/>
        <v>1584</v>
      </c>
      <c r="Q19" s="8">
        <v>2.58</v>
      </c>
      <c r="R19" s="7" t="s">
        <v>23</v>
      </c>
      <c r="S19" s="11">
        <f t="shared" si="0"/>
        <v>4087</v>
      </c>
    </row>
    <row r="20" spans="2:19" ht="35.1" customHeight="1" x14ac:dyDescent="0.4">
      <c r="B20" s="13" t="s">
        <v>9</v>
      </c>
      <c r="C20" s="14" t="s">
        <v>4</v>
      </c>
      <c r="D20" s="24">
        <v>0</v>
      </c>
      <c r="E20" s="25">
        <v>0</v>
      </c>
      <c r="F20" s="25">
        <v>0</v>
      </c>
      <c r="G20" s="25">
        <v>0</v>
      </c>
      <c r="H20" s="25">
        <v>0</v>
      </c>
      <c r="I20" s="25">
        <v>0</v>
      </c>
      <c r="J20" s="25">
        <v>0</v>
      </c>
      <c r="K20" s="25">
        <v>0</v>
      </c>
      <c r="L20" s="25">
        <v>0</v>
      </c>
      <c r="M20" s="25">
        <v>0</v>
      </c>
      <c r="N20" s="25">
        <v>0</v>
      </c>
      <c r="O20" s="26">
        <v>0</v>
      </c>
      <c r="P20" s="6">
        <f t="shared" si="1"/>
        <v>0</v>
      </c>
      <c r="Q20" s="8">
        <v>2.71</v>
      </c>
      <c r="R20" s="7" t="s">
        <v>23</v>
      </c>
      <c r="S20" s="11">
        <f t="shared" si="0"/>
        <v>0</v>
      </c>
    </row>
    <row r="21" spans="2:19" ht="35.1" customHeight="1" x14ac:dyDescent="0.4">
      <c r="B21" s="15" t="s">
        <v>59</v>
      </c>
      <c r="C21" s="14" t="s">
        <v>24</v>
      </c>
      <c r="D21" s="24">
        <v>76.2</v>
      </c>
      <c r="E21" s="25">
        <v>62.3</v>
      </c>
      <c r="F21" s="25">
        <v>66.5</v>
      </c>
      <c r="G21" s="25">
        <v>48.2</v>
      </c>
      <c r="H21" s="25">
        <v>20.9</v>
      </c>
      <c r="I21" s="25">
        <v>32.9</v>
      </c>
      <c r="J21" s="25">
        <v>36.799999999999997</v>
      </c>
      <c r="K21" s="25">
        <v>39.4</v>
      </c>
      <c r="L21" s="25">
        <v>29.3</v>
      </c>
      <c r="M21" s="25">
        <v>19.8</v>
      </c>
      <c r="N21" s="25">
        <v>21</v>
      </c>
      <c r="O21" s="26">
        <v>43.8</v>
      </c>
      <c r="P21" s="6">
        <f t="shared" si="1"/>
        <v>497.09999999999997</v>
      </c>
      <c r="Q21" s="8">
        <v>3</v>
      </c>
      <c r="R21" s="7" t="s">
        <v>5</v>
      </c>
      <c r="S21" s="11">
        <f t="shared" si="0"/>
        <v>1491</v>
      </c>
    </row>
    <row r="22" spans="2:19" ht="35.1" customHeight="1" thickBot="1" x14ac:dyDescent="0.45">
      <c r="B22" s="15" t="s">
        <v>60</v>
      </c>
      <c r="C22" s="14" t="s">
        <v>24</v>
      </c>
      <c r="D22" s="27">
        <v>0</v>
      </c>
      <c r="E22" s="28">
        <v>0</v>
      </c>
      <c r="F22" s="28">
        <v>0</v>
      </c>
      <c r="G22" s="28">
        <v>0</v>
      </c>
      <c r="H22" s="28">
        <v>0</v>
      </c>
      <c r="I22" s="28">
        <v>0</v>
      </c>
      <c r="J22" s="28">
        <v>0</v>
      </c>
      <c r="K22" s="28">
        <v>0</v>
      </c>
      <c r="L22" s="28">
        <v>0</v>
      </c>
      <c r="M22" s="28">
        <v>0</v>
      </c>
      <c r="N22" s="28">
        <v>0</v>
      </c>
      <c r="O22" s="29">
        <v>0</v>
      </c>
      <c r="P22" s="6">
        <f>SUM(D22:O22)</f>
        <v>0</v>
      </c>
      <c r="Q22" s="9">
        <v>2.7</v>
      </c>
      <c r="R22" s="7" t="s">
        <v>5</v>
      </c>
      <c r="S22" s="11">
        <f t="shared" si="0"/>
        <v>0</v>
      </c>
    </row>
    <row r="23" spans="2:19" ht="18.600000000000001" customHeight="1" thickBot="1" x14ac:dyDescent="0.45">
      <c r="B23" s="58" t="s">
        <v>6</v>
      </c>
      <c r="C23" s="59"/>
      <c r="D23" s="59"/>
      <c r="E23" s="59"/>
      <c r="F23" s="59"/>
      <c r="G23" s="59"/>
      <c r="H23" s="59"/>
      <c r="I23" s="59"/>
      <c r="J23" s="59"/>
      <c r="K23" s="59"/>
      <c r="L23" s="59"/>
      <c r="M23" s="59"/>
      <c r="N23" s="59"/>
      <c r="O23" s="59"/>
      <c r="P23" s="60"/>
      <c r="Q23" s="16"/>
      <c r="R23" s="17"/>
      <c r="S23" s="12">
        <f>SUM(S15:S22)</f>
        <v>31592</v>
      </c>
    </row>
    <row r="35" spans="2:8" x14ac:dyDescent="0.4">
      <c r="B35" s="49" t="str">
        <f>B11</f>
        <v>例）2021年</v>
      </c>
      <c r="C35" s="65" t="s">
        <v>63</v>
      </c>
      <c r="D35" s="65"/>
      <c r="E35" s="65"/>
    </row>
    <row r="39" spans="2:8" x14ac:dyDescent="0.4">
      <c r="H39" s="39">
        <f t="shared" ref="H39:H46" si="2">S15/$S$23</f>
        <v>0.40086097746264876</v>
      </c>
    </row>
    <row r="40" spans="2:8" x14ac:dyDescent="0.4">
      <c r="H40" s="39">
        <f t="shared" si="2"/>
        <v>0</v>
      </c>
    </row>
    <row r="41" spans="2:8" x14ac:dyDescent="0.4">
      <c r="H41" s="39">
        <f t="shared" si="2"/>
        <v>0.22553178019751835</v>
      </c>
    </row>
    <row r="42" spans="2:8" x14ac:dyDescent="0.4">
      <c r="H42" s="39">
        <f t="shared" si="2"/>
        <v>0.19704355533046342</v>
      </c>
    </row>
    <row r="43" spans="2:8" x14ac:dyDescent="0.4">
      <c r="H43" s="39">
        <f t="shared" si="2"/>
        <v>0.12936819447961509</v>
      </c>
    </row>
    <row r="44" spans="2:8" x14ac:dyDescent="0.4">
      <c r="H44" s="39">
        <f t="shared" si="2"/>
        <v>0</v>
      </c>
    </row>
    <row r="45" spans="2:8" x14ac:dyDescent="0.4">
      <c r="H45" s="39">
        <f t="shared" si="2"/>
        <v>4.7195492529754371E-2</v>
      </c>
    </row>
    <row r="46" spans="2:8" x14ac:dyDescent="0.4">
      <c r="H46" s="39">
        <f t="shared" si="2"/>
        <v>0</v>
      </c>
    </row>
    <row r="50" spans="2:5" x14ac:dyDescent="0.4">
      <c r="B50" s="49" t="str">
        <f>B11</f>
        <v>例）2021年</v>
      </c>
      <c r="C50" s="65" t="s">
        <v>64</v>
      </c>
      <c r="D50" s="65"/>
      <c r="E50" s="65"/>
    </row>
  </sheetData>
  <mergeCells count="12">
    <mergeCell ref="C50:E50"/>
    <mergeCell ref="Q13:R13"/>
    <mergeCell ref="S13:S14"/>
    <mergeCell ref="B23:P23"/>
    <mergeCell ref="C35:E35"/>
    <mergeCell ref="B13:B14"/>
    <mergeCell ref="C13:P13"/>
    <mergeCell ref="A1:M1"/>
    <mergeCell ref="B10:C10"/>
    <mergeCell ref="E10:G10"/>
    <mergeCell ref="B11:C11"/>
    <mergeCell ref="E11:G11"/>
  </mergeCells>
  <phoneticPr fontId="2"/>
  <pageMargins left="0.7" right="0.7" top="0.75" bottom="0.75" header="0.3" footer="0.3"/>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8"/>
  <sheetViews>
    <sheetView showGridLines="0" view="pageBreakPreview" zoomScale="50" zoomScaleNormal="58" zoomScaleSheetLayoutView="50" zoomScalePageLayoutView="55" workbookViewId="0">
      <selection activeCell="B3" sqref="B3"/>
    </sheetView>
  </sheetViews>
  <sheetFormatPr defaultRowHeight="18.75" x14ac:dyDescent="0.4"/>
  <cols>
    <col min="1" max="1" width="8.625" style="1" customWidth="1"/>
    <col min="2" max="2" width="18.375" customWidth="1"/>
    <col min="3" max="3" width="7.625" customWidth="1"/>
    <col min="4" max="15" width="9.125" customWidth="1"/>
    <col min="16" max="16" width="10.375" customWidth="1"/>
    <col min="17" max="17" width="8.75" bestFit="1" customWidth="1"/>
    <col min="18" max="18" width="9.5" customWidth="1"/>
    <col min="19" max="19" width="10.375" customWidth="1"/>
  </cols>
  <sheetData>
    <row r="2" spans="2:4" x14ac:dyDescent="0.4">
      <c r="B2" s="74" t="s">
        <v>74</v>
      </c>
      <c r="C2" s="74"/>
      <c r="D2" s="74"/>
    </row>
    <row r="17" spans="2:7" x14ac:dyDescent="0.4">
      <c r="B17" s="74" t="s">
        <v>70</v>
      </c>
      <c r="C17" s="74"/>
      <c r="D17" s="74"/>
      <c r="F17" s="51" t="s">
        <v>72</v>
      </c>
      <c r="G17" s="50" t="str">
        <f>算定対象年シート!B11</f>
        <v>例）2022年</v>
      </c>
    </row>
    <row r="18" spans="2:7" x14ac:dyDescent="0.4">
      <c r="F18" s="52" t="s">
        <v>71</v>
      </c>
      <c r="G18" s="50" t="str">
        <f>比較年シート!B11</f>
        <v>例）2021年</v>
      </c>
    </row>
  </sheetData>
  <mergeCells count="2">
    <mergeCell ref="B17:D17"/>
    <mergeCell ref="B2:D2"/>
  </mergeCells>
  <phoneticPr fontId="2"/>
  <pageMargins left="0.7" right="0.7" top="0.75" bottom="0.75" header="0.3" footer="0.3"/>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zoomScale="69" workbookViewId="0">
      <selection activeCell="B16" sqref="B16"/>
    </sheetView>
  </sheetViews>
  <sheetFormatPr defaultRowHeight="18.75" x14ac:dyDescent="0.4"/>
  <cols>
    <col min="2" max="2" width="18.375" customWidth="1"/>
    <col min="16" max="16" width="10.125" bestFit="1" customWidth="1"/>
  </cols>
  <sheetData>
    <row r="2" spans="2:16" x14ac:dyDescent="0.4">
      <c r="B2" s="47" t="s">
        <v>46</v>
      </c>
      <c r="C2" s="47" t="s">
        <v>45</v>
      </c>
      <c r="D2" s="47" t="s">
        <v>45</v>
      </c>
      <c r="E2" s="47" t="s">
        <v>45</v>
      </c>
      <c r="F2" s="47" t="s">
        <v>45</v>
      </c>
      <c r="G2" s="47" t="s">
        <v>45</v>
      </c>
      <c r="H2" s="47" t="s">
        <v>45</v>
      </c>
      <c r="I2" s="47" t="s">
        <v>45</v>
      </c>
      <c r="J2" s="47" t="s">
        <v>45</v>
      </c>
      <c r="K2" s="47" t="s">
        <v>45</v>
      </c>
      <c r="L2" s="47" t="s">
        <v>45</v>
      </c>
      <c r="M2" s="47" t="s">
        <v>45</v>
      </c>
      <c r="N2" s="47" t="s">
        <v>45</v>
      </c>
    </row>
    <row r="3" spans="2:16" x14ac:dyDescent="0.4">
      <c r="B3" s="47" t="s">
        <v>27</v>
      </c>
      <c r="C3" s="47" t="s">
        <v>7</v>
      </c>
      <c r="D3" s="47" t="s">
        <v>35</v>
      </c>
      <c r="E3" s="47" t="s">
        <v>36</v>
      </c>
      <c r="F3" s="47" t="s">
        <v>31</v>
      </c>
      <c r="G3" s="47" t="s">
        <v>37</v>
      </c>
      <c r="H3" s="47" t="s">
        <v>38</v>
      </c>
      <c r="I3" s="47" t="s">
        <v>33</v>
      </c>
      <c r="J3" s="47" t="s">
        <v>39</v>
      </c>
      <c r="K3" s="47" t="s">
        <v>40</v>
      </c>
      <c r="L3" s="47" t="s">
        <v>41</v>
      </c>
      <c r="M3" s="47" t="s">
        <v>42</v>
      </c>
      <c r="N3" s="47" t="s">
        <v>43</v>
      </c>
    </row>
    <row r="4" spans="2:16" x14ac:dyDescent="0.4">
      <c r="B4" s="47" t="s">
        <v>28</v>
      </c>
      <c r="C4" s="47" t="s">
        <v>32</v>
      </c>
      <c r="D4" s="47" t="s">
        <v>37</v>
      </c>
      <c r="E4" s="47" t="s">
        <v>38</v>
      </c>
      <c r="F4" s="47" t="s">
        <v>33</v>
      </c>
      <c r="G4" s="47" t="s">
        <v>39</v>
      </c>
      <c r="H4" s="47" t="s">
        <v>40</v>
      </c>
      <c r="I4" s="47" t="s">
        <v>41</v>
      </c>
      <c r="J4" s="47" t="s">
        <v>42</v>
      </c>
      <c r="K4" s="47" t="s">
        <v>43</v>
      </c>
      <c r="L4" s="47" t="s">
        <v>30</v>
      </c>
      <c r="M4" s="47" t="s">
        <v>35</v>
      </c>
      <c r="N4" s="47" t="s">
        <v>36</v>
      </c>
    </row>
    <row r="5" spans="2:16" x14ac:dyDescent="0.4">
      <c r="B5" s="47" t="s">
        <v>29</v>
      </c>
      <c r="C5" s="47" t="s">
        <v>34</v>
      </c>
      <c r="D5" s="47" t="s">
        <v>39</v>
      </c>
      <c r="E5" s="47" t="s">
        <v>40</v>
      </c>
      <c r="F5" s="47" t="s">
        <v>41</v>
      </c>
      <c r="G5" s="47" t="s">
        <v>42</v>
      </c>
      <c r="H5" s="47" t="s">
        <v>43</v>
      </c>
      <c r="I5" s="47" t="s">
        <v>30</v>
      </c>
      <c r="J5" s="47" t="s">
        <v>35</v>
      </c>
      <c r="K5" s="47" t="s">
        <v>36</v>
      </c>
      <c r="L5" s="47" t="s">
        <v>31</v>
      </c>
      <c r="M5" s="47" t="s">
        <v>37</v>
      </c>
      <c r="N5" s="47" t="s">
        <v>38</v>
      </c>
    </row>
    <row r="6" spans="2:16" ht="19.5" thickBot="1" x14ac:dyDescent="0.45"/>
    <row r="7" spans="2:16" ht="19.5" thickBot="1" x14ac:dyDescent="0.45">
      <c r="B7" s="40" t="str">
        <f>算定対象年シート!B11</f>
        <v>例）2022年</v>
      </c>
      <c r="C7" s="47" t="s">
        <v>67</v>
      </c>
    </row>
    <row r="8" spans="2:16" x14ac:dyDescent="0.4">
      <c r="B8" s="77" t="s">
        <v>25</v>
      </c>
      <c r="C8" s="79" t="s">
        <v>0</v>
      </c>
      <c r="D8" s="80"/>
      <c r="E8" s="80"/>
      <c r="F8" s="80"/>
      <c r="G8" s="80"/>
      <c r="H8" s="80"/>
      <c r="I8" s="80"/>
      <c r="J8" s="80"/>
      <c r="K8" s="80"/>
      <c r="L8" s="80"/>
      <c r="M8" s="80"/>
      <c r="N8" s="80"/>
      <c r="O8" s="80"/>
      <c r="P8" s="81"/>
    </row>
    <row r="9" spans="2:16" ht="19.5" thickBot="1" x14ac:dyDescent="0.45">
      <c r="B9" s="78"/>
      <c r="C9" s="43" t="s">
        <v>3</v>
      </c>
      <c r="D9" s="44" t="str">
        <f>算定対象年シート!D14</f>
        <v>1月</v>
      </c>
      <c r="E9" s="44" t="str">
        <f>算定対象年シート!E14</f>
        <v>2月</v>
      </c>
      <c r="F9" s="44" t="str">
        <f>算定対象年シート!F14</f>
        <v>3月</v>
      </c>
      <c r="G9" s="44" t="str">
        <f>算定対象年シート!G14</f>
        <v>4月</v>
      </c>
      <c r="H9" s="44" t="str">
        <f>算定対象年シート!H14</f>
        <v>5月</v>
      </c>
      <c r="I9" s="44" t="str">
        <f>算定対象年シート!I14</f>
        <v>6月</v>
      </c>
      <c r="J9" s="44" t="str">
        <f>算定対象年シート!J14</f>
        <v>7月</v>
      </c>
      <c r="K9" s="44" t="str">
        <f>算定対象年シート!K14</f>
        <v>8月</v>
      </c>
      <c r="L9" s="44" t="str">
        <f>算定対象年シート!L14</f>
        <v>9月</v>
      </c>
      <c r="M9" s="44" t="str">
        <f>算定対象年シート!M14</f>
        <v>10月</v>
      </c>
      <c r="N9" s="44" t="str">
        <f>算定対象年シート!N14</f>
        <v>11月</v>
      </c>
      <c r="O9" s="44" t="str">
        <f>算定対象年シート!O14</f>
        <v>12月</v>
      </c>
      <c r="P9" s="45" t="s">
        <v>8</v>
      </c>
    </row>
    <row r="10" spans="2:16" ht="18.95" customHeight="1" x14ac:dyDescent="0.4">
      <c r="B10" s="41" t="s">
        <v>12</v>
      </c>
      <c r="C10" s="14" t="s">
        <v>68</v>
      </c>
      <c r="D10" s="21">
        <f>算定対象年シート!D15*算定対象年シート!$Q15</f>
        <v>0</v>
      </c>
      <c r="E10" s="22">
        <f>算定対象年シート!E15*算定対象年シート!$Q15</f>
        <v>0</v>
      </c>
      <c r="F10" s="22">
        <f>算定対象年シート!F15*算定対象年シート!$Q15</f>
        <v>0</v>
      </c>
      <c r="G10" s="22">
        <f>算定対象年シート!G15*算定対象年シート!$Q15</f>
        <v>0</v>
      </c>
      <c r="H10" s="22">
        <f>算定対象年シート!H15*算定対象年シート!$Q15</f>
        <v>0</v>
      </c>
      <c r="I10" s="22">
        <f>算定対象年シート!I15*算定対象年シート!$Q15</f>
        <v>0</v>
      </c>
      <c r="J10" s="22">
        <f>算定対象年シート!J15*算定対象年シート!$Q15</f>
        <v>0</v>
      </c>
      <c r="K10" s="22">
        <f>算定対象年シート!K15*算定対象年シート!$Q15</f>
        <v>0</v>
      </c>
      <c r="L10" s="22">
        <f>算定対象年シート!L15*算定対象年シート!$Q15</f>
        <v>0</v>
      </c>
      <c r="M10" s="22">
        <f>算定対象年シート!M15*算定対象年シート!$Q15</f>
        <v>0</v>
      </c>
      <c r="N10" s="22">
        <f>算定対象年シート!N15*算定対象年シート!$Q15</f>
        <v>0</v>
      </c>
      <c r="O10" s="23">
        <f>算定対象年シート!O15*算定対象年シート!$Q15</f>
        <v>0</v>
      </c>
      <c r="P10" s="6">
        <f>SUM(D10:O10)</f>
        <v>0</v>
      </c>
    </row>
    <row r="11" spans="2:16" ht="18.95" customHeight="1" x14ac:dyDescent="0.4">
      <c r="B11" s="41" t="s">
        <v>10</v>
      </c>
      <c r="C11" s="14" t="s">
        <v>68</v>
      </c>
      <c r="D11" s="24">
        <f>算定対象年シート!D16*算定対象年シート!$Q16</f>
        <v>0</v>
      </c>
      <c r="E11" s="25">
        <f>算定対象年シート!E16*算定対象年シート!$Q16</f>
        <v>0</v>
      </c>
      <c r="F11" s="25">
        <f>算定対象年シート!F16*算定対象年シート!$Q16</f>
        <v>0</v>
      </c>
      <c r="G11" s="25">
        <f>算定対象年シート!G16*算定対象年シート!$Q16</f>
        <v>0</v>
      </c>
      <c r="H11" s="25">
        <f>算定対象年シート!H16*算定対象年シート!$Q16</f>
        <v>0</v>
      </c>
      <c r="I11" s="25">
        <f>算定対象年シート!I16*算定対象年シート!$Q16</f>
        <v>0</v>
      </c>
      <c r="J11" s="25">
        <f>算定対象年シート!J16*算定対象年シート!$Q16</f>
        <v>0</v>
      </c>
      <c r="K11" s="25">
        <f>算定対象年シート!K16*算定対象年シート!$Q16</f>
        <v>0</v>
      </c>
      <c r="L11" s="25">
        <f>算定対象年シート!L16*算定対象年シート!$Q16</f>
        <v>0</v>
      </c>
      <c r="M11" s="25">
        <f>算定対象年シート!M16*算定対象年シート!$Q16</f>
        <v>0</v>
      </c>
      <c r="N11" s="25">
        <f>算定対象年シート!N16*算定対象年シート!$Q16</f>
        <v>0</v>
      </c>
      <c r="O11" s="26">
        <f>算定対象年シート!O16*算定対象年シート!$Q16</f>
        <v>0</v>
      </c>
      <c r="P11" s="6">
        <f t="shared" ref="P11:P16" si="0">SUM(D11:O11)</f>
        <v>0</v>
      </c>
    </row>
    <row r="12" spans="2:16" ht="18.95" customHeight="1" x14ac:dyDescent="0.4">
      <c r="B12" s="41" t="s">
        <v>11</v>
      </c>
      <c r="C12" s="14" t="s">
        <v>68</v>
      </c>
      <c r="D12" s="24">
        <f>算定対象年シート!D17*算定対象年シート!$Q17</f>
        <v>0</v>
      </c>
      <c r="E12" s="25">
        <f>算定対象年シート!E17*算定対象年シート!$Q17</f>
        <v>0</v>
      </c>
      <c r="F12" s="25">
        <f>算定対象年シート!F17*算定対象年シート!$Q17</f>
        <v>0</v>
      </c>
      <c r="G12" s="25">
        <f>算定対象年シート!G17*算定対象年シート!$Q17</f>
        <v>0</v>
      </c>
      <c r="H12" s="25">
        <f>算定対象年シート!H17*算定対象年シート!$Q17</f>
        <v>0</v>
      </c>
      <c r="I12" s="25">
        <f>算定対象年シート!I17*算定対象年シート!$Q17</f>
        <v>0</v>
      </c>
      <c r="J12" s="25">
        <f>算定対象年シート!J17*算定対象年シート!$Q17</f>
        <v>0</v>
      </c>
      <c r="K12" s="25">
        <f>算定対象年シート!K17*算定対象年シート!$Q17</f>
        <v>0</v>
      </c>
      <c r="L12" s="25">
        <f>算定対象年シート!L17*算定対象年シート!$Q17</f>
        <v>0</v>
      </c>
      <c r="M12" s="25">
        <f>算定対象年シート!M17*算定対象年シート!$Q17</f>
        <v>0</v>
      </c>
      <c r="N12" s="25">
        <f>算定対象年シート!N17*算定対象年シート!$Q17</f>
        <v>0</v>
      </c>
      <c r="O12" s="26">
        <f>算定対象年シート!O17*算定対象年シート!$Q17</f>
        <v>0</v>
      </c>
      <c r="P12" s="6">
        <f t="shared" si="0"/>
        <v>0</v>
      </c>
    </row>
    <row r="13" spans="2:16" ht="18.95" customHeight="1" x14ac:dyDescent="0.4">
      <c r="B13" s="41" t="s">
        <v>17</v>
      </c>
      <c r="C13" s="14" t="s">
        <v>68</v>
      </c>
      <c r="D13" s="24">
        <f>算定対象年シート!D18*算定対象年シート!$Q18</f>
        <v>0</v>
      </c>
      <c r="E13" s="25">
        <f>算定対象年シート!E18*算定対象年シート!$Q18</f>
        <v>0</v>
      </c>
      <c r="F13" s="25">
        <f>算定対象年シート!F18*算定対象年シート!$Q18</f>
        <v>0</v>
      </c>
      <c r="G13" s="25">
        <f>算定対象年シート!G18*算定対象年シート!$Q18</f>
        <v>0</v>
      </c>
      <c r="H13" s="25">
        <f>算定対象年シート!H18*算定対象年シート!$Q18</f>
        <v>0</v>
      </c>
      <c r="I13" s="25">
        <f>算定対象年シート!I18*算定対象年シート!$Q18</f>
        <v>0</v>
      </c>
      <c r="J13" s="25">
        <f>算定対象年シート!J18*算定対象年シート!$Q18</f>
        <v>0</v>
      </c>
      <c r="K13" s="25">
        <f>算定対象年シート!K18*算定対象年シート!$Q18</f>
        <v>0</v>
      </c>
      <c r="L13" s="25">
        <f>算定対象年シート!L18*算定対象年シート!$Q18</f>
        <v>0</v>
      </c>
      <c r="M13" s="25">
        <f>算定対象年シート!M18*算定対象年シート!$Q18</f>
        <v>0</v>
      </c>
      <c r="N13" s="25">
        <f>算定対象年シート!N18*算定対象年シート!$Q18</f>
        <v>0</v>
      </c>
      <c r="O13" s="26">
        <f>算定対象年シート!O18*算定対象年シート!$Q18</f>
        <v>0</v>
      </c>
      <c r="P13" s="6">
        <f t="shared" si="0"/>
        <v>0</v>
      </c>
    </row>
    <row r="14" spans="2:16" ht="18.95" customHeight="1" x14ac:dyDescent="0.4">
      <c r="B14" s="41" t="s">
        <v>18</v>
      </c>
      <c r="C14" s="14" t="s">
        <v>68</v>
      </c>
      <c r="D14" s="24">
        <f>算定対象年シート!D19*算定対象年シート!$Q19</f>
        <v>0</v>
      </c>
      <c r="E14" s="25">
        <f>算定対象年シート!E19*算定対象年シート!$Q19</f>
        <v>0</v>
      </c>
      <c r="F14" s="25">
        <f>算定対象年シート!F19*算定対象年シート!$Q19</f>
        <v>0</v>
      </c>
      <c r="G14" s="25">
        <f>算定対象年シート!G19*算定対象年シート!$Q19</f>
        <v>0</v>
      </c>
      <c r="H14" s="25">
        <f>算定対象年シート!H19*算定対象年シート!$Q19</f>
        <v>0</v>
      </c>
      <c r="I14" s="25">
        <f>算定対象年シート!I19*算定対象年シート!$Q19</f>
        <v>0</v>
      </c>
      <c r="J14" s="25">
        <f>算定対象年シート!J19*算定対象年シート!$Q19</f>
        <v>0</v>
      </c>
      <c r="K14" s="25">
        <f>算定対象年シート!K19*算定対象年シート!$Q19</f>
        <v>0</v>
      </c>
      <c r="L14" s="25">
        <f>算定対象年シート!L19*算定対象年シート!$Q19</f>
        <v>0</v>
      </c>
      <c r="M14" s="25">
        <f>算定対象年シート!M19*算定対象年シート!$Q19</f>
        <v>0</v>
      </c>
      <c r="N14" s="25">
        <f>算定対象年シート!N19*算定対象年シート!$Q19</f>
        <v>0</v>
      </c>
      <c r="O14" s="26">
        <f>算定対象年シート!O19*算定対象年シート!$Q19</f>
        <v>0</v>
      </c>
      <c r="P14" s="6">
        <f t="shared" si="0"/>
        <v>0</v>
      </c>
    </row>
    <row r="15" spans="2:16" ht="18.95" customHeight="1" x14ac:dyDescent="0.4">
      <c r="B15" s="41" t="s">
        <v>9</v>
      </c>
      <c r="C15" s="14" t="s">
        <v>68</v>
      </c>
      <c r="D15" s="24">
        <f>算定対象年シート!D20*算定対象年シート!$Q20</f>
        <v>0</v>
      </c>
      <c r="E15" s="25">
        <f>算定対象年シート!E20*算定対象年シート!$Q20</f>
        <v>0</v>
      </c>
      <c r="F15" s="25">
        <f>算定対象年シート!F20*算定対象年シート!$Q20</f>
        <v>0</v>
      </c>
      <c r="G15" s="25">
        <f>算定対象年シート!G20*算定対象年シート!$Q20</f>
        <v>0</v>
      </c>
      <c r="H15" s="25">
        <f>算定対象年シート!H20*算定対象年シート!$Q20</f>
        <v>0</v>
      </c>
      <c r="I15" s="25">
        <f>算定対象年シート!I20*算定対象年シート!$Q20</f>
        <v>0</v>
      </c>
      <c r="J15" s="25">
        <f>算定対象年シート!J20*算定対象年シート!$Q20</f>
        <v>0</v>
      </c>
      <c r="K15" s="25">
        <f>算定対象年シート!K20*算定対象年シート!$Q20</f>
        <v>0</v>
      </c>
      <c r="L15" s="25">
        <f>算定対象年シート!L20*算定対象年シート!$Q20</f>
        <v>0</v>
      </c>
      <c r="M15" s="25">
        <f>算定対象年シート!M20*算定対象年シート!$Q20</f>
        <v>0</v>
      </c>
      <c r="N15" s="25">
        <f>算定対象年シート!N20*算定対象年シート!$Q20</f>
        <v>0</v>
      </c>
      <c r="O15" s="26">
        <f>算定対象年シート!O20*算定対象年シート!$Q20</f>
        <v>0</v>
      </c>
      <c r="P15" s="6">
        <f t="shared" si="0"/>
        <v>0</v>
      </c>
    </row>
    <row r="16" spans="2:16" ht="18.95" customHeight="1" x14ac:dyDescent="0.4">
      <c r="B16" s="42" t="s">
        <v>61</v>
      </c>
      <c r="C16" s="14" t="s">
        <v>68</v>
      </c>
      <c r="D16" s="24">
        <f>算定対象年シート!D21*算定対象年シート!$Q21</f>
        <v>0</v>
      </c>
      <c r="E16" s="25">
        <f>算定対象年シート!E21*算定対象年シート!$Q21</f>
        <v>0</v>
      </c>
      <c r="F16" s="25">
        <f>算定対象年シート!F21*算定対象年シート!$Q21</f>
        <v>0</v>
      </c>
      <c r="G16" s="25">
        <f>算定対象年シート!G21*算定対象年シート!$Q21</f>
        <v>0</v>
      </c>
      <c r="H16" s="25">
        <f>算定対象年シート!H21*算定対象年シート!$Q21</f>
        <v>0</v>
      </c>
      <c r="I16" s="25">
        <f>算定対象年シート!I21*算定対象年シート!$Q21</f>
        <v>0</v>
      </c>
      <c r="J16" s="25">
        <f>算定対象年シート!J21*算定対象年シート!$Q21</f>
        <v>0</v>
      </c>
      <c r="K16" s="25">
        <f>算定対象年シート!K21*算定対象年シート!$Q21</f>
        <v>0</v>
      </c>
      <c r="L16" s="25">
        <f>算定対象年シート!L21*算定対象年シート!$Q21</f>
        <v>0</v>
      </c>
      <c r="M16" s="25">
        <f>算定対象年シート!M21*算定対象年シート!$Q21</f>
        <v>0</v>
      </c>
      <c r="N16" s="25">
        <f>算定対象年シート!N21*算定対象年シート!$Q21</f>
        <v>0</v>
      </c>
      <c r="O16" s="26">
        <f>算定対象年シート!O21*算定対象年シート!$Q21</f>
        <v>0</v>
      </c>
      <c r="P16" s="6">
        <f t="shared" si="0"/>
        <v>0</v>
      </c>
    </row>
    <row r="17" spans="2:16" ht="18.95" customHeight="1" thickBot="1" x14ac:dyDescent="0.45">
      <c r="B17" s="42" t="s">
        <v>62</v>
      </c>
      <c r="C17" s="14" t="s">
        <v>68</v>
      </c>
      <c r="D17" s="27">
        <f>算定対象年シート!D22*算定対象年シート!$Q22</f>
        <v>0</v>
      </c>
      <c r="E17" s="28">
        <f>算定対象年シート!E22*算定対象年シート!$Q22</f>
        <v>0</v>
      </c>
      <c r="F17" s="28">
        <f>算定対象年シート!F22*算定対象年シート!$Q22</f>
        <v>0</v>
      </c>
      <c r="G17" s="28">
        <f>算定対象年シート!G22*算定対象年シート!$Q22</f>
        <v>0</v>
      </c>
      <c r="H17" s="28">
        <f>算定対象年シート!H22*算定対象年シート!$Q22</f>
        <v>0</v>
      </c>
      <c r="I17" s="28">
        <f>算定対象年シート!I22*算定対象年シート!$Q22</f>
        <v>0</v>
      </c>
      <c r="J17" s="28">
        <f>算定対象年シート!J22*算定対象年シート!$Q22</f>
        <v>0</v>
      </c>
      <c r="K17" s="28">
        <f>算定対象年シート!K22*算定対象年シート!$Q22</f>
        <v>0</v>
      </c>
      <c r="L17" s="28">
        <f>算定対象年シート!L22*算定対象年シート!$Q22</f>
        <v>0</v>
      </c>
      <c r="M17" s="28">
        <f>算定対象年シート!M22*算定対象年シート!$Q22</f>
        <v>0</v>
      </c>
      <c r="N17" s="28">
        <f>算定対象年シート!N22*算定対象年シート!$Q22</f>
        <v>0</v>
      </c>
      <c r="O17" s="29">
        <f>算定対象年シート!O22*算定対象年シート!$Q22</f>
        <v>0</v>
      </c>
      <c r="P17" s="6">
        <f>SUM(D17:O17)</f>
        <v>0</v>
      </c>
    </row>
    <row r="18" spans="2:16" x14ac:dyDescent="0.4">
      <c r="B18" s="75" t="s">
        <v>6</v>
      </c>
      <c r="C18" s="76"/>
      <c r="D18" s="76"/>
      <c r="E18" s="76"/>
      <c r="F18" s="76"/>
      <c r="G18" s="76"/>
      <c r="H18" s="76"/>
      <c r="I18" s="76"/>
      <c r="J18" s="76"/>
      <c r="K18" s="76"/>
      <c r="L18" s="76"/>
      <c r="M18" s="76"/>
      <c r="N18" s="76"/>
      <c r="O18" s="76"/>
      <c r="P18" s="46">
        <f>SUM(P10:P17)</f>
        <v>0</v>
      </c>
    </row>
    <row r="19" spans="2:16" x14ac:dyDescent="0.4">
      <c r="B19" s="48" t="s">
        <v>69</v>
      </c>
      <c r="C19" s="14" t="s">
        <v>68</v>
      </c>
      <c r="D19" s="46">
        <f>SUM(D10:D17)</f>
        <v>0</v>
      </c>
      <c r="E19" s="46">
        <f t="shared" ref="E19:O19" si="1">SUM(E10:E17)</f>
        <v>0</v>
      </c>
      <c r="F19" s="46">
        <f t="shared" si="1"/>
        <v>0</v>
      </c>
      <c r="G19" s="46">
        <f t="shared" si="1"/>
        <v>0</v>
      </c>
      <c r="H19" s="46">
        <f t="shared" si="1"/>
        <v>0</v>
      </c>
      <c r="I19" s="46">
        <f t="shared" si="1"/>
        <v>0</v>
      </c>
      <c r="J19" s="46">
        <f t="shared" si="1"/>
        <v>0</v>
      </c>
      <c r="K19" s="46">
        <f t="shared" si="1"/>
        <v>0</v>
      </c>
      <c r="L19" s="46">
        <f t="shared" si="1"/>
        <v>0</v>
      </c>
      <c r="M19" s="46">
        <f t="shared" si="1"/>
        <v>0</v>
      </c>
      <c r="N19" s="46">
        <f t="shared" si="1"/>
        <v>0</v>
      </c>
      <c r="O19" s="46">
        <f t="shared" si="1"/>
        <v>0</v>
      </c>
      <c r="P19" s="46"/>
    </row>
    <row r="21" spans="2:16" ht="19.5" thickBot="1" x14ac:dyDescent="0.45"/>
    <row r="22" spans="2:16" ht="19.5" thickBot="1" x14ac:dyDescent="0.45">
      <c r="B22" s="40" t="str">
        <f>比較年シート!B11</f>
        <v>例）2021年</v>
      </c>
      <c r="C22" s="47" t="s">
        <v>66</v>
      </c>
    </row>
    <row r="23" spans="2:16" x14ac:dyDescent="0.4">
      <c r="B23" s="77" t="s">
        <v>25</v>
      </c>
      <c r="C23" s="79" t="s">
        <v>0</v>
      </c>
      <c r="D23" s="80"/>
      <c r="E23" s="80"/>
      <c r="F23" s="80"/>
      <c r="G23" s="80"/>
      <c r="H23" s="80"/>
      <c r="I23" s="80"/>
      <c r="J23" s="80"/>
      <c r="K23" s="80"/>
      <c r="L23" s="80"/>
      <c r="M23" s="80"/>
      <c r="N23" s="80"/>
      <c r="O23" s="80"/>
      <c r="P23" s="81"/>
    </row>
    <row r="24" spans="2:16" ht="19.5" thickBot="1" x14ac:dyDescent="0.45">
      <c r="B24" s="78"/>
      <c r="C24" s="43" t="s">
        <v>3</v>
      </c>
      <c r="D24" s="44" t="str">
        <f>比較年シート!D14</f>
        <v>1月</v>
      </c>
      <c r="E24" s="44" t="str">
        <f>比較年シート!E14</f>
        <v>2月</v>
      </c>
      <c r="F24" s="44" t="str">
        <f>比較年シート!F14</f>
        <v>3月</v>
      </c>
      <c r="G24" s="44" t="str">
        <f>比較年シート!G14</f>
        <v>4月</v>
      </c>
      <c r="H24" s="44" t="str">
        <f>比較年シート!H14</f>
        <v>5月</v>
      </c>
      <c r="I24" s="44" t="str">
        <f>比較年シート!I14</f>
        <v>6月</v>
      </c>
      <c r="J24" s="44" t="str">
        <f>比較年シート!J14</f>
        <v>7月</v>
      </c>
      <c r="K24" s="44" t="str">
        <f>比較年シート!K14</f>
        <v>8月</v>
      </c>
      <c r="L24" s="44" t="str">
        <f>比較年シート!L14</f>
        <v>9月</v>
      </c>
      <c r="M24" s="44" t="str">
        <f>比較年シート!M14</f>
        <v>10月</v>
      </c>
      <c r="N24" s="44" t="str">
        <f>比較年シート!N14</f>
        <v>11月</v>
      </c>
      <c r="O24" s="44" t="str">
        <f>比較年シート!O14</f>
        <v>12月</v>
      </c>
      <c r="P24" s="45" t="s">
        <v>8</v>
      </c>
    </row>
    <row r="25" spans="2:16" x14ac:dyDescent="0.4">
      <c r="B25" s="41" t="s">
        <v>12</v>
      </c>
      <c r="C25" s="14" t="s">
        <v>68</v>
      </c>
      <c r="D25" s="21">
        <f>比較年シート!D15*比較年シート!$Q15</f>
        <v>1140.0319999999999</v>
      </c>
      <c r="E25" s="22">
        <f>比較年シート!E15*比較年シート!$Q15</f>
        <v>1220.1199999999999</v>
      </c>
      <c r="F25" s="22">
        <f>比較年シート!F15*比較年シート!$Q15</f>
        <v>1003.92</v>
      </c>
      <c r="G25" s="22">
        <f>比較年シート!G15*比較年シート!$Q15</f>
        <v>764.78399999999999</v>
      </c>
      <c r="H25" s="22">
        <f>比較年シート!H15*比較年シート!$Q15</f>
        <v>1006.928</v>
      </c>
      <c r="I25" s="22">
        <f>比較年シート!I15*比較年シート!$Q15</f>
        <v>1087.768</v>
      </c>
      <c r="J25" s="22">
        <f>比較年シート!J15*比較年シート!$Q15</f>
        <v>1119.7280000000001</v>
      </c>
      <c r="K25" s="22">
        <f>比較年シート!K15*比較年シート!$Q15</f>
        <v>1137.0240000000001</v>
      </c>
      <c r="L25" s="22">
        <f>比較年シート!L15*比較年シート!$Q15</f>
        <v>962.56</v>
      </c>
      <c r="M25" s="22">
        <f>比較年シート!M15*比較年シート!$Q15</f>
        <v>962.93600000000004</v>
      </c>
      <c r="N25" s="22">
        <f>比較年シート!N15*比較年シート!$Q15</f>
        <v>1006.928</v>
      </c>
      <c r="O25" s="23">
        <f>比較年シート!O15*比較年シート!$Q15</f>
        <v>1251.704</v>
      </c>
      <c r="P25" s="6">
        <f>SUM(D25:O25)</f>
        <v>12664.431999999999</v>
      </c>
    </row>
    <row r="26" spans="2:16" x14ac:dyDescent="0.4">
      <c r="B26" s="41" t="s">
        <v>10</v>
      </c>
      <c r="C26" s="14" t="s">
        <v>68</v>
      </c>
      <c r="D26" s="24">
        <f>比較年シート!D16*比較年シート!$Q16</f>
        <v>0</v>
      </c>
      <c r="E26" s="25">
        <f>比較年シート!E16*比較年シート!$Q16</f>
        <v>0</v>
      </c>
      <c r="F26" s="25">
        <f>比較年シート!F16*比較年シート!$Q16</f>
        <v>0</v>
      </c>
      <c r="G26" s="25">
        <f>比較年シート!G16*比較年シート!$Q16</f>
        <v>0</v>
      </c>
      <c r="H26" s="25">
        <f>比較年シート!H16*比較年シート!$Q16</f>
        <v>0</v>
      </c>
      <c r="I26" s="25">
        <f>比較年シート!I16*比較年シート!$Q16</f>
        <v>0</v>
      </c>
      <c r="J26" s="25">
        <f>比較年シート!J16*比較年シート!$Q16</f>
        <v>0</v>
      </c>
      <c r="K26" s="25">
        <f>比較年シート!K16*比較年シート!$Q16</f>
        <v>0</v>
      </c>
      <c r="L26" s="25">
        <f>比較年シート!L16*比較年シート!$Q16</f>
        <v>0</v>
      </c>
      <c r="M26" s="25">
        <f>比較年シート!M16*比較年シート!$Q16</f>
        <v>0</v>
      </c>
      <c r="N26" s="25">
        <f>比較年シート!N16*比較年シート!$Q16</f>
        <v>0</v>
      </c>
      <c r="O26" s="26">
        <f>比較年シート!O16*比較年シート!$Q16</f>
        <v>0</v>
      </c>
      <c r="P26" s="6">
        <f t="shared" ref="P26:P31" si="2">SUM(D26:O26)</f>
        <v>0</v>
      </c>
    </row>
    <row r="27" spans="2:16" x14ac:dyDescent="0.4">
      <c r="B27" s="41" t="s">
        <v>11</v>
      </c>
      <c r="C27" s="14" t="s">
        <v>68</v>
      </c>
      <c r="D27" s="24">
        <f>比較年シート!D17*比較年シート!$Q17</f>
        <v>712.2399999999999</v>
      </c>
      <c r="E27" s="25">
        <f>比較年シート!E17*比較年シート!$Q17</f>
        <v>649.59999999999991</v>
      </c>
      <c r="F27" s="25">
        <f>比較年シート!F17*比較年シート!$Q17</f>
        <v>568.4</v>
      </c>
      <c r="G27" s="25">
        <f>比較年シート!G17*比較年シート!$Q17</f>
        <v>670.4799999999999</v>
      </c>
      <c r="H27" s="25">
        <f>比較年シート!H17*比較年シート!$Q17</f>
        <v>535.91999999999996</v>
      </c>
      <c r="I27" s="25">
        <f>比較年シート!I17*比較年シート!$Q17</f>
        <v>593.91999999999996</v>
      </c>
      <c r="J27" s="25">
        <f>比較年シート!J17*比較年シート!$Q17</f>
        <v>505.76</v>
      </c>
      <c r="K27" s="25">
        <f>比較年シート!K17*比較年シート!$Q17</f>
        <v>593.91999999999996</v>
      </c>
      <c r="L27" s="25">
        <f>比較年シート!L17*比較年シート!$Q17</f>
        <v>582.31999999999994</v>
      </c>
      <c r="M27" s="25">
        <f>比較年シート!M17*比較年シート!$Q17</f>
        <v>415.28</v>
      </c>
      <c r="N27" s="25">
        <f>比較年シート!N17*比較年シート!$Q17</f>
        <v>610.16</v>
      </c>
      <c r="O27" s="26">
        <f>比較年シート!O17*比較年シート!$Q17</f>
        <v>686.71999999999991</v>
      </c>
      <c r="P27" s="6">
        <f t="shared" si="2"/>
        <v>7124.7199999999993</v>
      </c>
    </row>
    <row r="28" spans="2:16" x14ac:dyDescent="0.4">
      <c r="B28" s="41" t="s">
        <v>17</v>
      </c>
      <c r="C28" s="14" t="s">
        <v>68</v>
      </c>
      <c r="D28" s="24">
        <f>比較年シート!D18*比較年シート!$Q18</f>
        <v>996.00000000000011</v>
      </c>
      <c r="E28" s="25">
        <f>比較年シート!E18*比較年シート!$Q18</f>
        <v>996.00000000000011</v>
      </c>
      <c r="F28" s="25">
        <f>比較年シート!F18*比較年シート!$Q18</f>
        <v>747.00000000000011</v>
      </c>
      <c r="G28" s="25">
        <f>比較年シート!G18*比較年シート!$Q18</f>
        <v>0</v>
      </c>
      <c r="H28" s="25">
        <f>比較年シート!H18*比較年シート!$Q18</f>
        <v>0</v>
      </c>
      <c r="I28" s="25">
        <f>比較年シート!I18*比較年シート!$Q18</f>
        <v>0</v>
      </c>
      <c r="J28" s="25">
        <f>比較年シート!J18*比較年シート!$Q18</f>
        <v>0</v>
      </c>
      <c r="K28" s="25">
        <f>比較年シート!K18*比較年シート!$Q18</f>
        <v>0</v>
      </c>
      <c r="L28" s="25">
        <f>比較年シート!L18*比較年シート!$Q18</f>
        <v>0</v>
      </c>
      <c r="M28" s="25">
        <f>比較年シート!M18*比較年シート!$Q18</f>
        <v>747.00000000000011</v>
      </c>
      <c r="N28" s="25">
        <f>比較年シート!N18*比較年シート!$Q18</f>
        <v>1245</v>
      </c>
      <c r="O28" s="26">
        <f>比較年シート!O18*比較年シート!$Q18</f>
        <v>1494.0000000000002</v>
      </c>
      <c r="P28" s="6">
        <f t="shared" si="2"/>
        <v>6225</v>
      </c>
    </row>
    <row r="29" spans="2:16" x14ac:dyDescent="0.4">
      <c r="B29" s="41" t="s">
        <v>18</v>
      </c>
      <c r="C29" s="14" t="s">
        <v>68</v>
      </c>
      <c r="D29" s="24">
        <f>比較年シート!D19*比較年シート!$Q19</f>
        <v>384.42</v>
      </c>
      <c r="E29" s="25">
        <f>比較年シート!E19*比較年シート!$Q19</f>
        <v>417.96000000000004</v>
      </c>
      <c r="F29" s="25">
        <f>比較年シート!F19*比較年シート!$Q19</f>
        <v>268.32</v>
      </c>
      <c r="G29" s="25">
        <f>比較年シート!G19*比較年シート!$Q19</f>
        <v>402.48</v>
      </c>
      <c r="H29" s="25">
        <f>比較年シート!H19*比較年シート!$Q19</f>
        <v>356.04</v>
      </c>
      <c r="I29" s="25">
        <f>比較年シート!I19*比較年シート!$Q19</f>
        <v>327.66000000000003</v>
      </c>
      <c r="J29" s="25">
        <f>比較年シート!J19*比較年シート!$Q19</f>
        <v>335.40000000000003</v>
      </c>
      <c r="K29" s="25">
        <f>比較年シート!K19*比較年シート!$Q19</f>
        <v>296.7</v>
      </c>
      <c r="L29" s="25">
        <f>比較年シート!L19*比較年シート!$Q19</f>
        <v>309.60000000000002</v>
      </c>
      <c r="M29" s="25">
        <f>比較年シート!M19*比較年シート!$Q19</f>
        <v>268.32</v>
      </c>
      <c r="N29" s="25">
        <f>比較年シート!N19*比較年シート!$Q19</f>
        <v>337.98</v>
      </c>
      <c r="O29" s="26">
        <f>比較年シート!O19*比較年シート!$Q19</f>
        <v>381.84000000000003</v>
      </c>
      <c r="P29" s="6">
        <f t="shared" si="2"/>
        <v>4086.7200000000003</v>
      </c>
    </row>
    <row r="30" spans="2:16" x14ac:dyDescent="0.4">
      <c r="B30" s="41" t="s">
        <v>9</v>
      </c>
      <c r="C30" s="14" t="s">
        <v>68</v>
      </c>
      <c r="D30" s="24">
        <f>比較年シート!D20*比較年シート!$Q20</f>
        <v>0</v>
      </c>
      <c r="E30" s="25">
        <f>比較年シート!E20*比較年シート!$Q20</f>
        <v>0</v>
      </c>
      <c r="F30" s="25">
        <f>比較年シート!F20*比較年シート!$Q20</f>
        <v>0</v>
      </c>
      <c r="G30" s="25">
        <f>比較年シート!G20*比較年シート!$Q20</f>
        <v>0</v>
      </c>
      <c r="H30" s="25">
        <f>比較年シート!H20*比較年シート!$Q20</f>
        <v>0</v>
      </c>
      <c r="I30" s="25">
        <f>比較年シート!I20*比較年シート!$Q20</f>
        <v>0</v>
      </c>
      <c r="J30" s="25">
        <f>比較年シート!J20*比較年シート!$Q20</f>
        <v>0</v>
      </c>
      <c r="K30" s="25">
        <f>比較年シート!K20*比較年シート!$Q20</f>
        <v>0</v>
      </c>
      <c r="L30" s="25">
        <f>比較年シート!L20*比較年シート!$Q20</f>
        <v>0</v>
      </c>
      <c r="M30" s="25">
        <f>比較年シート!M20*比較年シート!$Q20</f>
        <v>0</v>
      </c>
      <c r="N30" s="25">
        <f>比較年シート!N20*比較年シート!$Q20</f>
        <v>0</v>
      </c>
      <c r="O30" s="26">
        <f>比較年シート!O20*比較年シート!$Q20</f>
        <v>0</v>
      </c>
      <c r="P30" s="6">
        <f t="shared" si="2"/>
        <v>0</v>
      </c>
    </row>
    <row r="31" spans="2:16" x14ac:dyDescent="0.4">
      <c r="B31" s="42" t="s">
        <v>61</v>
      </c>
      <c r="C31" s="14" t="s">
        <v>68</v>
      </c>
      <c r="D31" s="24">
        <f>比較年シート!D21*比較年シート!$Q21</f>
        <v>228.60000000000002</v>
      </c>
      <c r="E31" s="25">
        <f>比較年シート!E21*比較年シート!$Q21</f>
        <v>186.89999999999998</v>
      </c>
      <c r="F31" s="25">
        <f>比較年シート!F21*比較年シート!$Q21</f>
        <v>199.5</v>
      </c>
      <c r="G31" s="25">
        <f>比較年シート!G21*比較年シート!$Q21</f>
        <v>144.60000000000002</v>
      </c>
      <c r="H31" s="25">
        <f>比較年シート!H21*比較年シート!$Q21</f>
        <v>62.699999999999996</v>
      </c>
      <c r="I31" s="25">
        <f>比較年シート!I21*比較年シート!$Q21</f>
        <v>98.699999999999989</v>
      </c>
      <c r="J31" s="25">
        <f>比較年シート!J21*比較年シート!$Q21</f>
        <v>110.39999999999999</v>
      </c>
      <c r="K31" s="25">
        <f>比較年シート!K21*比較年シート!$Q21</f>
        <v>118.19999999999999</v>
      </c>
      <c r="L31" s="25">
        <f>比較年シート!L21*比較年シート!$Q21</f>
        <v>87.9</v>
      </c>
      <c r="M31" s="25">
        <f>比較年シート!M21*比較年シート!$Q21</f>
        <v>59.400000000000006</v>
      </c>
      <c r="N31" s="25">
        <f>比較年シート!N21*比較年シート!$Q21</f>
        <v>63</v>
      </c>
      <c r="O31" s="26">
        <f>比較年シート!O21*比較年シート!$Q21</f>
        <v>131.39999999999998</v>
      </c>
      <c r="P31" s="6">
        <f t="shared" si="2"/>
        <v>1491.3000000000002</v>
      </c>
    </row>
    <row r="32" spans="2:16" ht="19.5" thickBot="1" x14ac:dyDescent="0.45">
      <c r="B32" s="42" t="s">
        <v>62</v>
      </c>
      <c r="C32" s="14" t="s">
        <v>68</v>
      </c>
      <c r="D32" s="27">
        <f>比較年シート!D22*比較年シート!$Q22</f>
        <v>0</v>
      </c>
      <c r="E32" s="28">
        <f>比較年シート!E22*比較年シート!$Q22</f>
        <v>0</v>
      </c>
      <c r="F32" s="28">
        <f>比較年シート!F22*比較年シート!$Q22</f>
        <v>0</v>
      </c>
      <c r="G32" s="28">
        <f>比較年シート!G22*比較年シート!$Q22</f>
        <v>0</v>
      </c>
      <c r="H32" s="28">
        <f>比較年シート!H22*比較年シート!$Q22</f>
        <v>0</v>
      </c>
      <c r="I32" s="28">
        <f>比較年シート!I22*比較年シート!$Q22</f>
        <v>0</v>
      </c>
      <c r="J32" s="28">
        <f>比較年シート!J22*比較年シート!$Q22</f>
        <v>0</v>
      </c>
      <c r="K32" s="28">
        <f>比較年シート!K22*比較年シート!$Q22</f>
        <v>0</v>
      </c>
      <c r="L32" s="28">
        <f>比較年シート!L22*比較年シート!$Q22</f>
        <v>0</v>
      </c>
      <c r="M32" s="28">
        <f>比較年シート!M22*比較年シート!$Q22</f>
        <v>0</v>
      </c>
      <c r="N32" s="28">
        <f>比較年シート!N22*比較年シート!$Q22</f>
        <v>0</v>
      </c>
      <c r="O32" s="29">
        <f>比較年シート!O22*比較年シート!$Q22</f>
        <v>0</v>
      </c>
      <c r="P32" s="6">
        <f>SUM(D32:O32)</f>
        <v>0</v>
      </c>
    </row>
    <row r="33" spans="2:16" x14ac:dyDescent="0.4">
      <c r="B33" s="75" t="s">
        <v>6</v>
      </c>
      <c r="C33" s="76"/>
      <c r="D33" s="76"/>
      <c r="E33" s="76"/>
      <c r="F33" s="76"/>
      <c r="G33" s="76"/>
      <c r="H33" s="76"/>
      <c r="I33" s="76"/>
      <c r="J33" s="76"/>
      <c r="K33" s="76"/>
      <c r="L33" s="76"/>
      <c r="M33" s="76"/>
      <c r="N33" s="76"/>
      <c r="O33" s="76"/>
      <c r="P33" s="46">
        <f>SUM(P25:P32)</f>
        <v>31592.171999999999</v>
      </c>
    </row>
    <row r="34" spans="2:16" x14ac:dyDescent="0.4">
      <c r="B34" s="48" t="s">
        <v>69</v>
      </c>
      <c r="C34" s="14" t="s">
        <v>68</v>
      </c>
      <c r="D34" s="46">
        <f>SUM(D25:D32)</f>
        <v>3461.2919999999999</v>
      </c>
      <c r="E34" s="46">
        <f t="shared" ref="E34:O34" si="3">SUM(E25:E32)</f>
        <v>3470.58</v>
      </c>
      <c r="F34" s="46">
        <f t="shared" si="3"/>
        <v>2787.1400000000003</v>
      </c>
      <c r="G34" s="46">
        <f t="shared" si="3"/>
        <v>1982.3440000000001</v>
      </c>
      <c r="H34" s="46">
        <f t="shared" si="3"/>
        <v>1961.588</v>
      </c>
      <c r="I34" s="46">
        <f t="shared" si="3"/>
        <v>2108.0480000000002</v>
      </c>
      <c r="J34" s="46">
        <f t="shared" si="3"/>
        <v>2071.288</v>
      </c>
      <c r="K34" s="46">
        <f t="shared" si="3"/>
        <v>2145.8440000000001</v>
      </c>
      <c r="L34" s="46">
        <f t="shared" si="3"/>
        <v>1942.38</v>
      </c>
      <c r="M34" s="46">
        <f t="shared" si="3"/>
        <v>2452.9360000000001</v>
      </c>
      <c r="N34" s="46">
        <f t="shared" si="3"/>
        <v>3263.0679999999998</v>
      </c>
      <c r="O34" s="46">
        <f t="shared" si="3"/>
        <v>3945.6640000000002</v>
      </c>
      <c r="P34" s="46"/>
    </row>
  </sheetData>
  <mergeCells count="6">
    <mergeCell ref="B33:O33"/>
    <mergeCell ref="B8:B9"/>
    <mergeCell ref="C8:P8"/>
    <mergeCell ref="B18:O18"/>
    <mergeCell ref="B23:B24"/>
    <mergeCell ref="C23:P2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算定対象年シート</vt:lpstr>
      <vt:lpstr>比較年シート</vt:lpstr>
      <vt:lpstr>年別比較シート</vt:lpstr>
      <vt:lpstr>参照シート</vt:lpstr>
      <vt:lpstr>算定対象年シート!Print_Area</vt:lpstr>
      <vt:lpstr>年別比較シート!Print_Area</vt:lpstr>
      <vt:lpstr>比較年シート!Print_Area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村岡彩音</dc:creator>
  <cp:lastModifiedBy>川崎市</cp:lastModifiedBy>
  <cp:lastPrinted>2023-11-30T06:09:20Z</cp:lastPrinted>
  <dcterms:created xsi:type="dcterms:W3CDTF">2023-08-24T06:31:30Z</dcterms:created>
  <dcterms:modified xsi:type="dcterms:W3CDTF">2024-02-01T02:05:36Z</dcterms:modified>
</cp:coreProperties>
</file>