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2.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3.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4.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5.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6.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8.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0.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1.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2.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3.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4.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5.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6.xml" ContentType="application/vnd.openxmlformats-officedocument.drawingml.chartshape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7.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awasaki.local\庁内共有ファイルサーバ\30（環）脱炭素戦略推進室\★★【地球室】庁内共有ファイル★★R4.3.22から使用\497技術（企業の脱炭素化支援）\01_地域ぐるみの中小企業脱炭素経営支援体制構築\10_4支援：小規模算定ツール\HP\"/>
    </mc:Choice>
  </mc:AlternateContent>
  <bookViews>
    <workbookView xWindow="-105" yWindow="-105" windowWidth="19425" windowHeight="10425"/>
  </bookViews>
  <sheets>
    <sheet name="算定対象年シート" sheetId="5" r:id="rId1"/>
    <sheet name="比較年シート" sheetId="7" r:id="rId2"/>
    <sheet name="年別比較シート" sheetId="8" r:id="rId3"/>
    <sheet name="参照シート" sheetId="6" state="hidden" r:id="rId4"/>
  </sheets>
  <definedNames>
    <definedName name="_xlnm.Print_Area" localSheetId="0">算定対象年シート!$A$1:$T$74</definedName>
    <definedName name="_xlnm.Print_Area" localSheetId="2">年別比較シート!$A$1:$T$41</definedName>
    <definedName name="_xlnm.Print_Area" localSheetId="1">比較年シート!$A$1:$T$74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7" l="1"/>
  <c r="I14" i="7" s="1"/>
  <c r="I24" i="6" s="1"/>
  <c r="B50" i="5"/>
  <c r="B35" i="5"/>
  <c r="B35" i="7"/>
  <c r="B50" i="7"/>
  <c r="G18" i="8"/>
  <c r="G17" i="8"/>
  <c r="F19" i="6"/>
  <c r="G19" i="6"/>
  <c r="H19" i="6"/>
  <c r="J19" i="6"/>
  <c r="K19" i="6"/>
  <c r="L19" i="6"/>
  <c r="M19" i="6"/>
  <c r="O32" i="6"/>
  <c r="N32" i="6"/>
  <c r="M32" i="6"/>
  <c r="L32" i="6"/>
  <c r="K32" i="6"/>
  <c r="J32" i="6"/>
  <c r="I32" i="6"/>
  <c r="H32" i="6"/>
  <c r="G32" i="6"/>
  <c r="F32" i="6"/>
  <c r="E32" i="6"/>
  <c r="D32" i="6"/>
  <c r="O31" i="6"/>
  <c r="N31" i="6"/>
  <c r="M31" i="6"/>
  <c r="L31" i="6"/>
  <c r="K31" i="6"/>
  <c r="J31" i="6"/>
  <c r="I31" i="6"/>
  <c r="H31" i="6"/>
  <c r="G31" i="6"/>
  <c r="F31" i="6"/>
  <c r="E31" i="6"/>
  <c r="D31" i="6"/>
  <c r="O30" i="6"/>
  <c r="N30" i="6"/>
  <c r="M30" i="6"/>
  <c r="L30" i="6"/>
  <c r="K30" i="6"/>
  <c r="J30" i="6"/>
  <c r="I30" i="6"/>
  <c r="H30" i="6"/>
  <c r="G30" i="6"/>
  <c r="F30" i="6"/>
  <c r="E30" i="6"/>
  <c r="D30" i="6"/>
  <c r="O29" i="6"/>
  <c r="N29" i="6"/>
  <c r="M29" i="6"/>
  <c r="L29" i="6"/>
  <c r="K29" i="6"/>
  <c r="J29" i="6"/>
  <c r="I29" i="6"/>
  <c r="H29" i="6"/>
  <c r="G29" i="6"/>
  <c r="F29" i="6"/>
  <c r="E29" i="6"/>
  <c r="D29" i="6"/>
  <c r="O28" i="6"/>
  <c r="N28" i="6"/>
  <c r="M28" i="6"/>
  <c r="L28" i="6"/>
  <c r="K28" i="6"/>
  <c r="J28" i="6"/>
  <c r="I28" i="6"/>
  <c r="H28" i="6"/>
  <c r="G28" i="6"/>
  <c r="F28" i="6"/>
  <c r="E28" i="6"/>
  <c r="D28" i="6"/>
  <c r="O27" i="6"/>
  <c r="N27" i="6"/>
  <c r="M27" i="6"/>
  <c r="L27" i="6"/>
  <c r="K27" i="6"/>
  <c r="J27" i="6"/>
  <c r="I27" i="6"/>
  <c r="H27" i="6"/>
  <c r="H34" i="6" s="1"/>
  <c r="G27" i="6"/>
  <c r="F27" i="6"/>
  <c r="E27" i="6"/>
  <c r="D27" i="6"/>
  <c r="O26" i="6"/>
  <c r="N26" i="6"/>
  <c r="M26" i="6"/>
  <c r="L26" i="6"/>
  <c r="K26" i="6"/>
  <c r="J26" i="6"/>
  <c r="I26" i="6"/>
  <c r="H26" i="6"/>
  <c r="G26" i="6"/>
  <c r="F26" i="6"/>
  <c r="E26" i="6"/>
  <c r="D26" i="6"/>
  <c r="F25" i="6"/>
  <c r="G25" i="6"/>
  <c r="G34" i="6" s="1"/>
  <c r="H25" i="6"/>
  <c r="I25" i="6"/>
  <c r="J25" i="6"/>
  <c r="K25" i="6"/>
  <c r="L25" i="6"/>
  <c r="M25" i="6"/>
  <c r="M34" i="6" s="1"/>
  <c r="N25" i="6"/>
  <c r="O25" i="6"/>
  <c r="O34" i="6" s="1"/>
  <c r="E25" i="6"/>
  <c r="D25" i="6"/>
  <c r="D34" i="6" s="1"/>
  <c r="B22" i="6"/>
  <c r="P22" i="7"/>
  <c r="S22" i="7" s="1"/>
  <c r="P21" i="7"/>
  <c r="S21" i="7" s="1"/>
  <c r="P20" i="7"/>
  <c r="S20" i="7" s="1"/>
  <c r="P19" i="7"/>
  <c r="S19" i="7" s="1"/>
  <c r="P18" i="7"/>
  <c r="S18" i="7" s="1"/>
  <c r="P17" i="7"/>
  <c r="S17" i="7" s="1"/>
  <c r="P16" i="7"/>
  <c r="S16" i="7" s="1"/>
  <c r="P15" i="7"/>
  <c r="S15" i="7" s="1"/>
  <c r="D11" i="6"/>
  <c r="E11" i="6"/>
  <c r="F11" i="6"/>
  <c r="G11" i="6"/>
  <c r="H11" i="6"/>
  <c r="I11" i="6"/>
  <c r="I19" i="6" s="1"/>
  <c r="J11" i="6"/>
  <c r="K11" i="6"/>
  <c r="L11" i="6"/>
  <c r="M11" i="6"/>
  <c r="N11" i="6"/>
  <c r="O11" i="6"/>
  <c r="O19" i="6" s="1"/>
  <c r="D12" i="6"/>
  <c r="E12" i="6"/>
  <c r="F12" i="6"/>
  <c r="G12" i="6"/>
  <c r="H12" i="6"/>
  <c r="I12" i="6"/>
  <c r="J12" i="6"/>
  <c r="K12" i="6"/>
  <c r="L12" i="6"/>
  <c r="M12" i="6"/>
  <c r="N12" i="6"/>
  <c r="O12" i="6"/>
  <c r="D13" i="6"/>
  <c r="E13" i="6"/>
  <c r="F13" i="6"/>
  <c r="G13" i="6"/>
  <c r="H13" i="6"/>
  <c r="I13" i="6"/>
  <c r="J13" i="6"/>
  <c r="K13" i="6"/>
  <c r="L13" i="6"/>
  <c r="M13" i="6"/>
  <c r="N13" i="6"/>
  <c r="O13" i="6"/>
  <c r="D14" i="6"/>
  <c r="E14" i="6"/>
  <c r="F14" i="6"/>
  <c r="G14" i="6"/>
  <c r="H14" i="6"/>
  <c r="I14" i="6"/>
  <c r="J14" i="6"/>
  <c r="K14" i="6"/>
  <c r="L14" i="6"/>
  <c r="M14" i="6"/>
  <c r="N14" i="6"/>
  <c r="O14" i="6"/>
  <c r="D15" i="6"/>
  <c r="E15" i="6"/>
  <c r="F15" i="6"/>
  <c r="G15" i="6"/>
  <c r="H15" i="6"/>
  <c r="I15" i="6"/>
  <c r="J15" i="6"/>
  <c r="K15" i="6"/>
  <c r="L15" i="6"/>
  <c r="M15" i="6"/>
  <c r="N15" i="6"/>
  <c r="O15" i="6"/>
  <c r="D16" i="6"/>
  <c r="E16" i="6"/>
  <c r="F16" i="6"/>
  <c r="G16" i="6"/>
  <c r="H16" i="6"/>
  <c r="I16" i="6"/>
  <c r="J16" i="6"/>
  <c r="K16" i="6"/>
  <c r="L16" i="6"/>
  <c r="M16" i="6"/>
  <c r="N16" i="6"/>
  <c r="O16" i="6"/>
  <c r="D17" i="6"/>
  <c r="E17" i="6"/>
  <c r="F17" i="6"/>
  <c r="G17" i="6"/>
  <c r="H17" i="6"/>
  <c r="I17" i="6"/>
  <c r="J17" i="6"/>
  <c r="K17" i="6"/>
  <c r="L17" i="6"/>
  <c r="M17" i="6"/>
  <c r="N17" i="6"/>
  <c r="O17" i="6"/>
  <c r="O10" i="6"/>
  <c r="F10" i="6"/>
  <c r="G10" i="6"/>
  <c r="H10" i="6"/>
  <c r="I10" i="6"/>
  <c r="J10" i="6"/>
  <c r="K10" i="6"/>
  <c r="L10" i="6"/>
  <c r="M10" i="6"/>
  <c r="N10" i="6"/>
  <c r="N19" i="6" s="1"/>
  <c r="E10" i="6"/>
  <c r="E19" i="6" s="1"/>
  <c r="D10" i="6"/>
  <c r="D19" i="6" s="1"/>
  <c r="B7" i="6"/>
  <c r="D14" i="7" l="1"/>
  <c r="D24" i="6" s="1"/>
  <c r="L14" i="7"/>
  <c r="L24" i="6" s="1"/>
  <c r="E14" i="7"/>
  <c r="E24" i="6" s="1"/>
  <c r="M14" i="7"/>
  <c r="M24" i="6" s="1"/>
  <c r="F14" i="7"/>
  <c r="F24" i="6" s="1"/>
  <c r="N14" i="7"/>
  <c r="N24" i="6" s="1"/>
  <c r="G14" i="7"/>
  <c r="G24" i="6" s="1"/>
  <c r="O14" i="7"/>
  <c r="O24" i="6" s="1"/>
  <c r="J14" i="7"/>
  <c r="J24" i="6" s="1"/>
  <c r="K14" i="7"/>
  <c r="K24" i="6" s="1"/>
  <c r="H14" i="7"/>
  <c r="H24" i="6" s="1"/>
  <c r="K34" i="6"/>
  <c r="F34" i="6"/>
  <c r="N34" i="6"/>
  <c r="J34" i="6"/>
  <c r="L34" i="6"/>
  <c r="I34" i="6"/>
  <c r="E34" i="6"/>
  <c r="P12" i="6"/>
  <c r="P31" i="6"/>
  <c r="S23" i="7"/>
  <c r="H43" i="7" s="1"/>
  <c r="P11" i="6"/>
  <c r="P26" i="6"/>
  <c r="P30" i="6"/>
  <c r="P14" i="6"/>
  <c r="P29" i="6"/>
  <c r="P16" i="6"/>
  <c r="P17" i="6"/>
  <c r="P15" i="6"/>
  <c r="P13" i="6"/>
  <c r="P28" i="6"/>
  <c r="P32" i="6"/>
  <c r="P25" i="6"/>
  <c r="P27" i="6"/>
  <c r="P10" i="6"/>
  <c r="P20" i="5"/>
  <c r="O14" i="5"/>
  <c r="O9" i="6" s="1"/>
  <c r="N14" i="5"/>
  <c r="N9" i="6" s="1"/>
  <c r="M14" i="5"/>
  <c r="M9" i="6" s="1"/>
  <c r="L14" i="5"/>
  <c r="L9" i="6" s="1"/>
  <c r="K14" i="5"/>
  <c r="K9" i="6" s="1"/>
  <c r="J14" i="5"/>
  <c r="J9" i="6" s="1"/>
  <c r="I14" i="5"/>
  <c r="I9" i="6" s="1"/>
  <c r="H14" i="5"/>
  <c r="H9" i="6" s="1"/>
  <c r="G14" i="5"/>
  <c r="G9" i="6" s="1"/>
  <c r="F14" i="5"/>
  <c r="F9" i="6" s="1"/>
  <c r="E14" i="5"/>
  <c r="E9" i="6" s="1"/>
  <c r="D14" i="5"/>
  <c r="D9" i="6" s="1"/>
  <c r="P18" i="6" l="1"/>
  <c r="H42" i="7"/>
  <c r="P33" i="6"/>
  <c r="H40" i="7"/>
  <c r="H46" i="7"/>
  <c r="H41" i="7"/>
  <c r="H39" i="7"/>
  <c r="H45" i="7"/>
  <c r="H44" i="7"/>
  <c r="P22" i="5"/>
  <c r="S22" i="5" s="1"/>
  <c r="P21" i="5"/>
  <c r="S21" i="5" s="1"/>
  <c r="S20" i="5"/>
  <c r="P19" i="5"/>
  <c r="S19" i="5" s="1"/>
  <c r="P18" i="5"/>
  <c r="S18" i="5" s="1"/>
  <c r="P17" i="5"/>
  <c r="S17" i="5" s="1"/>
  <c r="P16" i="5"/>
  <c r="S16" i="5" s="1"/>
  <c r="P15" i="5"/>
  <c r="S15" i="5" s="1"/>
  <c r="S23" i="5" l="1"/>
  <c r="H44" i="5" s="1"/>
  <c r="H43" i="5" l="1"/>
  <c r="H42" i="5"/>
  <c r="H41" i="5"/>
  <c r="H40" i="5"/>
  <c r="H39" i="5"/>
  <c r="H46" i="5"/>
  <c r="H45" i="5"/>
</calcChain>
</file>

<file path=xl/sharedStrings.xml><?xml version="1.0" encoding="utf-8"?>
<sst xmlns="http://schemas.openxmlformats.org/spreadsheetml/2006/main" count="209" uniqueCount="79">
  <si>
    <t>エネルギー使用量</t>
    <rPh sb="5" eb="7">
      <t>シヨウ</t>
    </rPh>
    <rPh sb="7" eb="8">
      <t>リョウ</t>
    </rPh>
    <phoneticPr fontId="3"/>
  </si>
  <si>
    <t>排出係数</t>
    <rPh sb="0" eb="2">
      <t>ハイシュツ</t>
    </rPh>
    <rPh sb="2" eb="4">
      <t>ケイスウ</t>
    </rPh>
    <phoneticPr fontId="3"/>
  </si>
  <si>
    <t>数値</t>
    <rPh sb="0" eb="2">
      <t>スウチ</t>
    </rPh>
    <phoneticPr fontId="3"/>
  </si>
  <si>
    <t>単位</t>
    <rPh sb="0" eb="2">
      <t>タンイ</t>
    </rPh>
    <phoneticPr fontId="3"/>
  </si>
  <si>
    <t>L</t>
    <phoneticPr fontId="3"/>
  </si>
  <si>
    <t>kg-CO2/kg</t>
    <phoneticPr fontId="3"/>
  </si>
  <si>
    <t>合計</t>
    <rPh sb="0" eb="1">
      <t>ゴウ</t>
    </rPh>
    <rPh sb="1" eb="2">
      <t>ケイ</t>
    </rPh>
    <phoneticPr fontId="3"/>
  </si>
  <si>
    <t>1月</t>
    <rPh sb="1" eb="2">
      <t>ガツ</t>
    </rPh>
    <phoneticPr fontId="2"/>
  </si>
  <si>
    <t>合計</t>
    <rPh sb="0" eb="2">
      <t>ゴウケイ</t>
    </rPh>
    <phoneticPr fontId="3"/>
  </si>
  <si>
    <t>Ａ重油</t>
    <phoneticPr fontId="3"/>
  </si>
  <si>
    <t>都市ガス</t>
    <phoneticPr fontId="3"/>
  </si>
  <si>
    <t>ガソリン</t>
    <phoneticPr fontId="3"/>
  </si>
  <si>
    <t>電力</t>
    <phoneticPr fontId="2"/>
  </si>
  <si>
    <t>kWh</t>
    <phoneticPr fontId="3"/>
  </si>
  <si>
    <t>kg-CO2/kWh</t>
    <phoneticPr fontId="3"/>
  </si>
  <si>
    <t>m3</t>
    <phoneticPr fontId="3"/>
  </si>
  <si>
    <t>kg-CO2/m3</t>
    <phoneticPr fontId="3"/>
  </si>
  <si>
    <t>灯油</t>
    <phoneticPr fontId="3"/>
  </si>
  <si>
    <t>軽油</t>
    <rPh sb="0" eb="2">
      <t>ケイユ</t>
    </rPh>
    <phoneticPr fontId="2"/>
  </si>
  <si>
    <t>使用方法</t>
    <rPh sb="0" eb="4">
      <t>シヨウホウホウ</t>
    </rPh>
    <phoneticPr fontId="2"/>
  </si>
  <si>
    <t>白色のセル</t>
    <rPh sb="0" eb="2">
      <t>シロイロ</t>
    </rPh>
    <phoneticPr fontId="2"/>
  </si>
  <si>
    <t>二酸化炭素排出量の合計はS列のいちばん下に表示されます。</t>
    <rPh sb="0" eb="5">
      <t>ニサンカタンソ</t>
    </rPh>
    <rPh sb="5" eb="8">
      <t>ハイシュツリョウ</t>
    </rPh>
    <rPh sb="9" eb="11">
      <t>ゴウケイ</t>
    </rPh>
    <rPh sb="13" eb="14">
      <t>レツ</t>
    </rPh>
    <rPh sb="19" eb="20">
      <t>シタ</t>
    </rPh>
    <rPh sb="21" eb="23">
      <t>ヒョウジ</t>
    </rPh>
    <phoneticPr fontId="2"/>
  </si>
  <si>
    <t>二酸化炭素排出量
（kg-CO2）</t>
    <rPh sb="0" eb="3">
      <t>ニサンカ</t>
    </rPh>
    <rPh sb="3" eb="5">
      <t>タンソ</t>
    </rPh>
    <rPh sb="5" eb="7">
      <t>ハイシュツ</t>
    </rPh>
    <rPh sb="7" eb="8">
      <t>リョウ</t>
    </rPh>
    <phoneticPr fontId="3"/>
  </si>
  <si>
    <t>kg-CO2/L</t>
    <phoneticPr fontId="3"/>
  </si>
  <si>
    <t>kg</t>
    <phoneticPr fontId="3"/>
  </si>
  <si>
    <t>エネルギー
（種類）</t>
    <rPh sb="7" eb="9">
      <t>シュルイ</t>
    </rPh>
    <phoneticPr fontId="3"/>
  </si>
  <si>
    <t>毎月の使用量を入力すると、P列とS列にエネルギーの種類ごとの合計使用量と二酸化炭素排出量が自動で算出されます。</t>
    <rPh sb="0" eb="2">
      <t>マイツキ</t>
    </rPh>
    <rPh sb="3" eb="6">
      <t>シヨウリョウ</t>
    </rPh>
    <rPh sb="7" eb="9">
      <t>ニュウリョク</t>
    </rPh>
    <rPh sb="14" eb="15">
      <t>レツ</t>
    </rPh>
    <rPh sb="17" eb="18">
      <t>レツ</t>
    </rPh>
    <rPh sb="25" eb="27">
      <t>シュルイ</t>
    </rPh>
    <rPh sb="30" eb="32">
      <t>ゴウケイ</t>
    </rPh>
    <rPh sb="32" eb="35">
      <t>シヨウリョウ</t>
    </rPh>
    <rPh sb="36" eb="41">
      <t>ニサンカタンソ</t>
    </rPh>
    <rPh sb="41" eb="43">
      <t>ハイシュツ</t>
    </rPh>
    <rPh sb="43" eb="44">
      <t>リョウ</t>
    </rPh>
    <rPh sb="45" eb="47">
      <t>ジドウ</t>
    </rPh>
    <rPh sb="48" eb="50">
      <t>サンシュツ</t>
    </rPh>
    <phoneticPr fontId="2"/>
  </si>
  <si>
    <t>1月はじまり</t>
    <rPh sb="1" eb="2">
      <t>ガツ</t>
    </rPh>
    <phoneticPr fontId="2"/>
  </si>
  <si>
    <t>4月はじまり</t>
    <rPh sb="1" eb="2">
      <t>ガツ</t>
    </rPh>
    <phoneticPr fontId="2"/>
  </si>
  <si>
    <t>7月はじまり</t>
    <rPh sb="1" eb="2">
      <t>ガツ</t>
    </rPh>
    <phoneticPr fontId="2"/>
  </si>
  <si>
    <t>1月</t>
  </si>
  <si>
    <t>4月</t>
  </si>
  <si>
    <t>4月</t>
    <rPh sb="1" eb="2">
      <t>ガツ</t>
    </rPh>
    <phoneticPr fontId="2"/>
  </si>
  <si>
    <t>7月</t>
  </si>
  <si>
    <t>7月</t>
    <rPh sb="1" eb="2">
      <t>ガツ</t>
    </rPh>
    <phoneticPr fontId="2"/>
  </si>
  <si>
    <t>2月</t>
  </si>
  <si>
    <t>3月</t>
  </si>
  <si>
    <t>5月</t>
  </si>
  <si>
    <t>6月</t>
  </si>
  <si>
    <t>8月</t>
  </si>
  <si>
    <t>9月</t>
  </si>
  <si>
    <t>10月</t>
  </si>
  <si>
    <t>11月</t>
  </si>
  <si>
    <t>12月</t>
  </si>
  <si>
    <t>開始月を選択してください。</t>
    <rPh sb="0" eb="3">
      <t>カイシヅキ</t>
    </rPh>
    <rPh sb="4" eb="6">
      <t>センタク</t>
    </rPh>
    <phoneticPr fontId="2"/>
  </si>
  <si>
    <t>　月</t>
    <rPh sb="1" eb="2">
      <t>ツキ</t>
    </rPh>
    <phoneticPr fontId="2"/>
  </si>
  <si>
    <t>選択してください。↓</t>
    <rPh sb="0" eb="2">
      <t>センタク</t>
    </rPh>
    <phoneticPr fontId="2"/>
  </si>
  <si>
    <t>エネルギー使用量が確認できる書類（光熱費の請求書、Web検針票 等）を準備します。</t>
  </si>
  <si>
    <t>①</t>
    <phoneticPr fontId="2"/>
  </si>
  <si>
    <t>②</t>
    <phoneticPr fontId="2"/>
  </si>
  <si>
    <t>③</t>
    <phoneticPr fontId="2"/>
  </si>
  <si>
    <t>④</t>
    <phoneticPr fontId="2"/>
  </si>
  <si>
    <t>⑤</t>
    <phoneticPr fontId="2"/>
  </si>
  <si>
    <t>⑥</t>
    <phoneticPr fontId="2"/>
  </si>
  <si>
    <t>年間排出量を算定する年を入力してください。</t>
    <rPh sb="10" eb="11">
      <t>トシ</t>
    </rPh>
    <rPh sb="12" eb="14">
      <t>ニュウリョク</t>
    </rPh>
    <phoneticPr fontId="2"/>
  </si>
  <si>
    <t>にエネルギーの種類ごとに使用量を入力してください。＊単位に注意し、数字のみを入力してください。</t>
    <rPh sb="33" eb="35">
      <t>スウジ</t>
    </rPh>
    <rPh sb="38" eb="40">
      <t>ニュウリョク</t>
    </rPh>
    <phoneticPr fontId="2"/>
  </si>
  <si>
    <t>算定する年を入力してください。</t>
    <rPh sb="0" eb="2">
      <t>サンテイ</t>
    </rPh>
    <rPh sb="4" eb="5">
      <t>トシ</t>
    </rPh>
    <rPh sb="6" eb="8">
      <t>ニュウリョク</t>
    </rPh>
    <phoneticPr fontId="2"/>
  </si>
  <si>
    <t>例）2022年</t>
    <rPh sb="0" eb="1">
      <t>レイ</t>
    </rPh>
    <rPh sb="6" eb="7">
      <t>ネン</t>
    </rPh>
    <phoneticPr fontId="2"/>
  </si>
  <si>
    <t>年間排出量を算定するうえで開始月となる月をプルダウンリストから選んでください。（1月はじまり、4月はじまり、7月はじまり）</t>
    <rPh sb="0" eb="2">
      <t>ネンカン</t>
    </rPh>
    <rPh sb="2" eb="5">
      <t>ハイシュツリョウ</t>
    </rPh>
    <rPh sb="6" eb="8">
      <t>サンテイ</t>
    </rPh>
    <rPh sb="13" eb="15">
      <t>カイシ</t>
    </rPh>
    <rPh sb="15" eb="16">
      <t>ツキ</t>
    </rPh>
    <rPh sb="19" eb="20">
      <t>ツキ</t>
    </rPh>
    <rPh sb="31" eb="32">
      <t>エラ</t>
    </rPh>
    <rPh sb="41" eb="42">
      <t>ガツ</t>
    </rPh>
    <rPh sb="48" eb="49">
      <t>ガツ</t>
    </rPh>
    <rPh sb="55" eb="56">
      <t>ガツ</t>
    </rPh>
    <phoneticPr fontId="2"/>
  </si>
  <si>
    <r>
      <t>液化石油ガス（</t>
    </r>
    <r>
      <rPr>
        <sz val="14"/>
        <color rgb="FF333333"/>
        <rFont val="BIZ UDPゴシック"/>
        <family val="3"/>
        <charset val="128"/>
      </rPr>
      <t>LPG</t>
    </r>
    <r>
      <rPr>
        <sz val="14"/>
        <color indexed="63"/>
        <rFont val="BIZ UDゴシック"/>
        <family val="3"/>
        <charset val="128"/>
      </rPr>
      <t>）</t>
    </r>
    <phoneticPr fontId="3"/>
  </si>
  <si>
    <r>
      <t>液化天然ガス（</t>
    </r>
    <r>
      <rPr>
        <sz val="14"/>
        <color rgb="FF333333"/>
        <rFont val="BIZ UDPゴシック"/>
        <family val="3"/>
        <charset val="128"/>
      </rPr>
      <t>LNG</t>
    </r>
    <r>
      <rPr>
        <sz val="14"/>
        <color indexed="63"/>
        <rFont val="BIZ UDゴシック"/>
        <family val="3"/>
        <charset val="128"/>
      </rPr>
      <t>）</t>
    </r>
    <phoneticPr fontId="3"/>
  </si>
  <si>
    <r>
      <t>液化石油ガス（</t>
    </r>
    <r>
      <rPr>
        <sz val="10"/>
        <color rgb="FF333333"/>
        <rFont val="BIZ UDPゴシック"/>
        <family val="3"/>
        <charset val="128"/>
      </rPr>
      <t>LPG</t>
    </r>
    <r>
      <rPr>
        <sz val="10"/>
        <color indexed="63"/>
        <rFont val="BIZ UDゴシック"/>
        <family val="3"/>
        <charset val="128"/>
      </rPr>
      <t>）</t>
    </r>
    <phoneticPr fontId="3"/>
  </si>
  <si>
    <r>
      <t>液化天然ガス（</t>
    </r>
    <r>
      <rPr>
        <sz val="10"/>
        <color rgb="FF333333"/>
        <rFont val="BIZ UDPゴシック"/>
        <family val="3"/>
        <charset val="128"/>
      </rPr>
      <t>LNG</t>
    </r>
    <r>
      <rPr>
        <sz val="10"/>
        <color indexed="63"/>
        <rFont val="BIZ UDゴシック"/>
        <family val="3"/>
        <charset val="128"/>
      </rPr>
      <t>）</t>
    </r>
    <phoneticPr fontId="3"/>
  </si>
  <si>
    <t>CO2排出量算定結果</t>
    <rPh sb="3" eb="5">
      <t>ハイシュツ</t>
    </rPh>
    <rPh sb="5" eb="6">
      <t>リョウ</t>
    </rPh>
    <rPh sb="6" eb="8">
      <t>サンテイ</t>
    </rPh>
    <rPh sb="8" eb="10">
      <t>ケッカ</t>
    </rPh>
    <phoneticPr fontId="2"/>
  </si>
  <si>
    <t>エネルギー種別使用量</t>
    <rPh sb="5" eb="10">
      <t>シュベツシヨウリョウ</t>
    </rPh>
    <phoneticPr fontId="2"/>
  </si>
  <si>
    <t>例）2021年</t>
    <rPh sb="0" eb="1">
      <t>レイ</t>
    </rPh>
    <rPh sb="6" eb="7">
      <t>ネン</t>
    </rPh>
    <phoneticPr fontId="2"/>
  </si>
  <si>
    <t>のエネルギー種別月別CO2排出量</t>
    <rPh sb="6" eb="8">
      <t>シュベツ</t>
    </rPh>
    <rPh sb="8" eb="10">
      <t>ツキベツ</t>
    </rPh>
    <rPh sb="13" eb="16">
      <t>ハイシュツリョウ</t>
    </rPh>
    <phoneticPr fontId="2"/>
  </si>
  <si>
    <t>のエネルギー種別月別CO2排出量</t>
    <phoneticPr fontId="2"/>
  </si>
  <si>
    <t>kg-CO2</t>
    <phoneticPr fontId="3"/>
  </si>
  <si>
    <t>月別排出量</t>
    <rPh sb="0" eb="5">
      <t>ツキベツハイシュツリョウ</t>
    </rPh>
    <phoneticPr fontId="3"/>
  </si>
  <si>
    <t>年別エネルギー種別使用量の比較</t>
    <rPh sb="0" eb="2">
      <t>ネンベツ</t>
    </rPh>
    <rPh sb="7" eb="12">
      <t>シュベツシヨウリョウ</t>
    </rPh>
    <rPh sb="13" eb="15">
      <t>ヒカク</t>
    </rPh>
    <phoneticPr fontId="2"/>
  </si>
  <si>
    <t>——■——</t>
  </si>
  <si>
    <t>——■——</t>
    <phoneticPr fontId="2"/>
  </si>
  <si>
    <t>開始月（算定対象年と同じ）</t>
    <rPh sb="0" eb="3">
      <t>カイシヅキ</t>
    </rPh>
    <rPh sb="4" eb="9">
      <t>サンテイタイショウネン</t>
    </rPh>
    <rPh sb="10" eb="11">
      <t>オナ</t>
    </rPh>
    <phoneticPr fontId="2"/>
  </si>
  <si>
    <t>年別CO2排出量算定結果の比較</t>
    <rPh sb="0" eb="2">
      <t>ネンベツ</t>
    </rPh>
    <rPh sb="5" eb="7">
      <t>ハイシュツ</t>
    </rPh>
    <rPh sb="7" eb="8">
      <t>リョウ</t>
    </rPh>
    <rPh sb="8" eb="10">
      <t>サンテイ</t>
    </rPh>
    <rPh sb="10" eb="12">
      <t>ケッカ</t>
    </rPh>
    <rPh sb="13" eb="15">
      <t>ヒカク</t>
    </rPh>
    <phoneticPr fontId="2"/>
  </si>
  <si>
    <t>年間排出量を比較する年を入力してください。</t>
    <rPh sb="6" eb="8">
      <t>ヒカク</t>
    </rPh>
    <rPh sb="10" eb="11">
      <t>トシ</t>
    </rPh>
    <rPh sb="12" eb="14">
      <t>ニュウリョク</t>
    </rPh>
    <phoneticPr fontId="2"/>
  </si>
  <si>
    <t>開始月は算定対象年と同様の月に設定されています。</t>
    <rPh sb="0" eb="2">
      <t>カイシ</t>
    </rPh>
    <rPh sb="2" eb="3">
      <t>ツキ</t>
    </rPh>
    <rPh sb="4" eb="6">
      <t>サンテイ</t>
    </rPh>
    <rPh sb="6" eb="8">
      <t>タイショウ</t>
    </rPh>
    <rPh sb="8" eb="9">
      <t>トシ</t>
    </rPh>
    <rPh sb="10" eb="12">
      <t>ドウヨウ</t>
    </rPh>
    <rPh sb="13" eb="14">
      <t>ツキ</t>
    </rPh>
    <rPh sb="15" eb="17">
      <t>セッテイ</t>
    </rPh>
    <phoneticPr fontId="2"/>
  </si>
  <si>
    <r>
      <t>液化石油ガス
（</t>
    </r>
    <r>
      <rPr>
        <sz val="14"/>
        <color rgb="FF333333"/>
        <rFont val="BIZ UDPゴシック"/>
        <family val="3"/>
        <charset val="128"/>
      </rPr>
      <t>LPG</t>
    </r>
    <r>
      <rPr>
        <sz val="14"/>
        <color indexed="63"/>
        <rFont val="BIZ UDゴシック"/>
        <family val="3"/>
        <charset val="128"/>
      </rPr>
      <t>）</t>
    </r>
    <phoneticPr fontId="3"/>
  </si>
  <si>
    <r>
      <t>液化天然ガス
（</t>
    </r>
    <r>
      <rPr>
        <sz val="14"/>
        <color rgb="FF333333"/>
        <rFont val="BIZ UDPゴシック"/>
        <family val="3"/>
        <charset val="128"/>
      </rPr>
      <t>LNG</t>
    </r>
    <r>
      <rPr>
        <sz val="14"/>
        <color indexed="63"/>
        <rFont val="BIZ UDゴシック"/>
        <family val="3"/>
        <charset val="128"/>
      </rPr>
      <t>）</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</si>
</sst>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Red]\-#,##0.0\ "/>
    <numFmt numFmtId="177" formatCode="#,##0.00;&quot;▲ &quot;#,##0.00"/>
    <numFmt numFmtId="178" formatCode="#,##0;&quot;▲ &quot;#,##0"/>
    <numFmt numFmtId="179" formatCode="#,##0.000;&quot;▲ &quot;#,##0.000"/>
    <numFmt numFmtId="180" formatCode="#,##0.0000;&quot;▲ &quot;#,##0.000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メイリオ"/>
      <family val="3"/>
      <charset val="128"/>
    </font>
    <font>
      <sz val="11"/>
      <color theme="1"/>
      <name val="游ゴシック"/>
      <family val="3"/>
      <charset val="128"/>
      <scheme val="minor"/>
    </font>
    <font>
      <sz val="14"/>
      <name val="BIZ UDゴシック"/>
      <family val="3"/>
      <charset val="128"/>
    </font>
    <font>
      <sz val="14"/>
      <color theme="1"/>
      <name val="BIZ UDゴシック"/>
      <family val="3"/>
      <charset val="128"/>
    </font>
    <font>
      <sz val="14"/>
      <color indexed="63"/>
      <name val="BIZ UDゴシック"/>
      <family val="3"/>
      <charset val="128"/>
    </font>
    <font>
      <sz val="11"/>
      <name val="BIZ UDゴシック"/>
      <family val="3"/>
      <charset val="128"/>
    </font>
    <font>
      <sz val="11"/>
      <color theme="1"/>
      <name val="BIZ UDゴシック"/>
      <family val="3"/>
      <charset val="128"/>
    </font>
    <font>
      <b/>
      <sz val="14"/>
      <color theme="1"/>
      <name val="BIZ UDゴシック"/>
      <family val="3"/>
      <charset val="128"/>
    </font>
    <font>
      <sz val="11"/>
      <color theme="0"/>
      <name val="BIZ UDゴシック"/>
      <family val="3"/>
      <charset val="128"/>
    </font>
    <font>
      <sz val="10"/>
      <name val="BIZ UDゴシック"/>
      <family val="3"/>
      <charset val="128"/>
    </font>
    <font>
      <b/>
      <sz val="11"/>
      <name val="游ゴシック"/>
      <family val="3"/>
      <charset val="128"/>
      <scheme val="minor"/>
    </font>
    <font>
      <sz val="11"/>
      <color rgb="FFC00000"/>
      <name val="游ゴシック"/>
      <family val="2"/>
      <charset val="128"/>
      <scheme val="minor"/>
    </font>
    <font>
      <sz val="11"/>
      <color rgb="FFC00000"/>
      <name val="BIZ UDゴシック"/>
      <family val="3"/>
      <charset val="128"/>
    </font>
    <font>
      <b/>
      <sz val="10"/>
      <color theme="1"/>
      <name val="游ゴシック"/>
      <family val="3"/>
      <charset val="128"/>
      <scheme val="minor"/>
    </font>
    <font>
      <b/>
      <sz val="14"/>
      <color theme="1"/>
      <name val="游ゴシック"/>
      <family val="3"/>
      <charset val="128"/>
      <scheme val="minor"/>
    </font>
    <font>
      <sz val="14"/>
      <color rgb="FF333333"/>
      <name val="BIZ UDPゴシック"/>
      <family val="3"/>
      <charset val="128"/>
    </font>
    <font>
      <sz val="11"/>
      <color theme="1"/>
      <name val="BIZ UDPゴシック"/>
      <family val="3"/>
      <charset val="128"/>
    </font>
    <font>
      <sz val="9"/>
      <color theme="1"/>
      <name val="BIZ UDPゴシック"/>
      <family val="3"/>
      <charset val="128"/>
    </font>
    <font>
      <sz val="10"/>
      <color indexed="63"/>
      <name val="BIZ UDゴシック"/>
      <family val="3"/>
      <charset val="128"/>
    </font>
    <font>
      <sz val="10"/>
      <color rgb="FF333333"/>
      <name val="BIZ UDPゴシック"/>
      <family val="3"/>
      <charset val="128"/>
    </font>
    <font>
      <sz val="10"/>
      <color theme="1"/>
      <name val="BIZ UDゴシック"/>
      <family val="3"/>
      <charset val="128"/>
    </font>
    <font>
      <b/>
      <sz val="11"/>
      <color theme="1"/>
      <name val="BIZ UDPゴシック"/>
      <family val="3"/>
      <charset val="128"/>
    </font>
    <font>
      <b/>
      <sz val="11"/>
      <color theme="4"/>
      <name val="BIZ UDPゴシック"/>
      <family val="3"/>
      <charset val="128"/>
    </font>
    <font>
      <sz val="11"/>
      <color theme="5"/>
      <name val="BIZ UDPゴシック"/>
      <family val="3"/>
      <charset val="128"/>
    </font>
  </fonts>
  <fills count="5">
    <fill>
      <patternFill patternType="none"/>
    </fill>
    <fill>
      <patternFill patternType="gray125"/>
    </fill>
    <fill>
      <patternFill patternType="solid">
        <fgColor indexed="9"/>
        <bgColor indexed="64"/>
      </patternFill>
    </fill>
    <fill>
      <patternFill patternType="solid">
        <fgColor rgb="FF0097E0"/>
        <bgColor indexed="64"/>
      </patternFill>
    </fill>
    <fill>
      <patternFill patternType="solid">
        <fgColor rgb="FFD9F2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4" fillId="0" borderId="0"/>
    <xf numFmtId="38" fontId="4" fillId="0" borderId="0" applyFont="0" applyFill="0" applyBorder="0" applyAlignment="0" applyProtection="0"/>
    <xf numFmtId="38" fontId="5" fillId="0" borderId="0" applyFont="0" applyFill="0" applyBorder="0" applyAlignment="0" applyProtection="0"/>
    <xf numFmtId="0" fontId="5" fillId="0" borderId="0">
      <alignment vertical="center"/>
    </xf>
    <xf numFmtId="9" fontId="1" fillId="0" borderId="0" applyFont="0" applyFill="0" applyBorder="0" applyAlignment="0" applyProtection="0">
      <alignment vertical="center"/>
    </xf>
  </cellStyleXfs>
  <cellXfs count="82">
    <xf numFmtId="0" fontId="0" fillId="0" borderId="0" xfId="0">
      <alignment vertical="center"/>
    </xf>
    <xf numFmtId="0" fontId="0" fillId="0" borderId="0" xfId="0" applyAlignment="1">
      <alignment horizontal="right" vertical="center"/>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3" xfId="0" applyFont="1" applyFill="1" applyBorder="1" applyAlignment="1">
      <alignment horizontal="center" vertical="center" wrapText="1"/>
    </xf>
    <xf numFmtId="176" fontId="10" fillId="4" borderId="5" xfId="1" applyNumberFormat="1" applyFont="1" applyFill="1" applyBorder="1" applyAlignment="1" applyProtection="1">
      <alignment horizontal="right" vertical="center"/>
    </xf>
    <xf numFmtId="0" fontId="13" fillId="4" borderId="3" xfId="0" applyFont="1" applyFill="1" applyBorder="1">
      <alignment vertical="center"/>
    </xf>
    <xf numFmtId="177" fontId="10" fillId="4" borderId="1" xfId="1" applyNumberFormat="1" applyFont="1" applyFill="1" applyBorder="1" applyAlignment="1" applyProtection="1">
      <alignment vertical="center"/>
    </xf>
    <xf numFmtId="177" fontId="9" fillId="4" borderId="1" xfId="1" applyNumberFormat="1" applyFont="1" applyFill="1" applyBorder="1" applyAlignment="1" applyProtection="1">
      <alignment vertical="center"/>
    </xf>
    <xf numFmtId="178" fontId="11" fillId="4" borderId="10" xfId="1" applyNumberFormat="1" applyFont="1" applyFill="1" applyBorder="1" applyAlignment="1" applyProtection="1">
      <alignment vertical="center"/>
    </xf>
    <xf numFmtId="178" fontId="11" fillId="4" borderId="8" xfId="1" applyNumberFormat="1" applyFont="1" applyFill="1" applyBorder="1" applyAlignment="1" applyProtection="1">
      <alignment vertical="center"/>
    </xf>
    <xf numFmtId="178" fontId="11" fillId="4" borderId="9" xfId="1" applyNumberFormat="1" applyFont="1" applyFill="1" applyBorder="1" applyProtection="1">
      <alignment vertical="center"/>
    </xf>
    <xf numFmtId="0" fontId="8" fillId="4" borderId="1" xfId="0" applyFont="1" applyFill="1" applyBorder="1" applyAlignment="1">
      <alignment horizontal="right" vertical="center"/>
    </xf>
    <xf numFmtId="38" fontId="9" fillId="4" borderId="3" xfId="1" applyFont="1" applyFill="1" applyBorder="1" applyAlignment="1" applyProtection="1">
      <alignment horizontal="center" vertical="center"/>
    </xf>
    <xf numFmtId="0" fontId="8" fillId="4" borderId="1" xfId="0" applyFont="1" applyFill="1" applyBorder="1" applyAlignment="1">
      <alignment horizontal="right" vertical="center" wrapText="1"/>
    </xf>
    <xf numFmtId="180" fontId="7" fillId="4" borderId="2" xfId="1" applyNumberFormat="1" applyFont="1" applyFill="1" applyBorder="1" applyProtection="1">
      <alignment vertical="center"/>
    </xf>
    <xf numFmtId="0" fontId="7" fillId="4" borderId="6" xfId="0" applyFont="1" applyFill="1" applyBorder="1">
      <alignment vertical="center"/>
    </xf>
    <xf numFmtId="179" fontId="10" fillId="4" borderId="1" xfId="1" applyNumberFormat="1" applyFont="1" applyFill="1" applyBorder="1" applyAlignment="1" applyProtection="1">
      <alignment horizontal="right" vertical="center"/>
    </xf>
    <xf numFmtId="177" fontId="10" fillId="4" borderId="1" xfId="1" applyNumberFormat="1" applyFont="1" applyFill="1" applyBorder="1" applyAlignment="1" applyProtection="1">
      <alignment horizontal="right" vertical="center"/>
    </xf>
    <xf numFmtId="0" fontId="15" fillId="0" borderId="20" xfId="0" applyFont="1" applyBorder="1" applyAlignment="1">
      <alignment horizontal="center" vertical="center"/>
    </xf>
    <xf numFmtId="176" fontId="16" fillId="2" borderId="12" xfId="1" applyNumberFormat="1" applyFont="1" applyFill="1" applyBorder="1" applyProtection="1">
      <alignment vertical="center"/>
      <protection locked="0"/>
    </xf>
    <xf numFmtId="176" fontId="16" fillId="2" borderId="13" xfId="1" applyNumberFormat="1" applyFont="1" applyFill="1" applyBorder="1" applyProtection="1">
      <alignment vertical="center"/>
      <protection locked="0"/>
    </xf>
    <xf numFmtId="176" fontId="16" fillId="2" borderId="14" xfId="1" applyNumberFormat="1" applyFont="1" applyFill="1" applyBorder="1" applyProtection="1">
      <alignment vertical="center"/>
      <protection locked="0"/>
    </xf>
    <xf numFmtId="176" fontId="16" fillId="2" borderId="15" xfId="1" applyNumberFormat="1" applyFont="1" applyFill="1" applyBorder="1" applyProtection="1">
      <alignment vertical="center"/>
      <protection locked="0"/>
    </xf>
    <xf numFmtId="176" fontId="16" fillId="2" borderId="1" xfId="1" applyNumberFormat="1" applyFont="1" applyFill="1" applyBorder="1" applyProtection="1">
      <alignment vertical="center"/>
      <protection locked="0"/>
    </xf>
    <xf numFmtId="176" fontId="16" fillId="2" borderId="16" xfId="1" applyNumberFormat="1" applyFont="1" applyFill="1" applyBorder="1" applyProtection="1">
      <alignment vertical="center"/>
      <protection locked="0"/>
    </xf>
    <xf numFmtId="176" fontId="16" fillId="2" borderId="17" xfId="1" applyNumberFormat="1" applyFont="1" applyFill="1" applyBorder="1" applyProtection="1">
      <alignment vertical="center"/>
      <protection locked="0"/>
    </xf>
    <xf numFmtId="176" fontId="16" fillId="2" borderId="18" xfId="1" applyNumberFormat="1" applyFont="1" applyFill="1" applyBorder="1" applyProtection="1">
      <alignment vertical="center"/>
      <protection locked="0"/>
    </xf>
    <xf numFmtId="176" fontId="16" fillId="2" borderId="19" xfId="1" applyNumberFormat="1" applyFont="1" applyFill="1" applyBorder="1" applyProtection="1">
      <alignment vertical="center"/>
      <protection locked="0"/>
    </xf>
    <xf numFmtId="0" fontId="0" fillId="0" borderId="22" xfId="0" applyBorder="1" applyAlignment="1">
      <alignment horizontal="right" vertical="center"/>
    </xf>
    <xf numFmtId="0" fontId="0" fillId="0" borderId="23" xfId="0" applyBorder="1">
      <alignment vertical="center"/>
    </xf>
    <xf numFmtId="0" fontId="0" fillId="0" borderId="24" xfId="0" applyBorder="1">
      <alignment vertical="center"/>
    </xf>
    <xf numFmtId="0" fontId="0" fillId="0" borderId="21" xfId="0" applyBorder="1" applyAlignment="1">
      <alignment horizontal="right" vertical="center"/>
    </xf>
    <xf numFmtId="0" fontId="0" fillId="0" borderId="25" xfId="0" applyBorder="1">
      <alignment vertical="center"/>
    </xf>
    <xf numFmtId="0" fontId="0" fillId="0" borderId="26" xfId="0" applyBorder="1" applyAlignment="1">
      <alignment horizontal="right" vertical="center"/>
    </xf>
    <xf numFmtId="0" fontId="0" fillId="0" borderId="27" xfId="0" applyBorder="1">
      <alignment vertical="center"/>
    </xf>
    <xf numFmtId="0" fontId="0" fillId="0" borderId="28" xfId="0" applyBorder="1">
      <alignment vertical="center"/>
    </xf>
    <xf numFmtId="0" fontId="0" fillId="0" borderId="0" xfId="0" applyAlignment="1">
      <alignment horizontal="left" vertical="center"/>
    </xf>
    <xf numFmtId="9" fontId="21" fillId="0" borderId="0" xfId="6" applyFont="1">
      <alignment vertical="center"/>
    </xf>
    <xf numFmtId="0" fontId="0" fillId="0" borderId="20" xfId="0" applyBorder="1">
      <alignment vertical="center"/>
    </xf>
    <xf numFmtId="0" fontId="22" fillId="4" borderId="1" xfId="0" applyFont="1" applyFill="1" applyBorder="1" applyAlignment="1">
      <alignment horizontal="right" vertical="center"/>
    </xf>
    <xf numFmtId="0" fontId="22" fillId="4" borderId="1" xfId="0" applyFont="1" applyFill="1" applyBorder="1" applyAlignment="1">
      <alignment horizontal="right" vertical="center" wrapText="1"/>
    </xf>
    <xf numFmtId="0" fontId="24" fillId="4" borderId="1"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1" xfId="0" applyFont="1" applyFill="1" applyBorder="1" applyAlignment="1">
      <alignment horizontal="center" vertical="center" wrapText="1"/>
    </xf>
    <xf numFmtId="176" fontId="24" fillId="4" borderId="1" xfId="0" applyNumberFormat="1" applyFont="1" applyFill="1" applyBorder="1">
      <alignment vertical="center"/>
    </xf>
    <xf numFmtId="0" fontId="20" fillId="0" borderId="0" xfId="0" applyFont="1">
      <alignment vertical="center"/>
    </xf>
    <xf numFmtId="0" fontId="24" fillId="4" borderId="26" xfId="0" applyFont="1" applyFill="1" applyBorder="1">
      <alignment vertical="center"/>
    </xf>
    <xf numFmtId="0" fontId="25" fillId="4" borderId="0" xfId="0" applyFont="1" applyFill="1" applyAlignment="1">
      <alignment horizontal="right" vertical="center"/>
    </xf>
    <xf numFmtId="0" fontId="21" fillId="0" borderId="0" xfId="0" applyFont="1">
      <alignment vertical="center"/>
    </xf>
    <xf numFmtId="0" fontId="26" fillId="0" borderId="0" xfId="0" applyFont="1">
      <alignment vertical="center"/>
    </xf>
    <xf numFmtId="0" fontId="27" fillId="0" borderId="0" xfId="0" applyFont="1">
      <alignment vertical="center"/>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xf>
    <xf numFmtId="0" fontId="18" fillId="4" borderId="5"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25" fillId="4" borderId="0" xfId="0" applyFont="1" applyFill="1" applyAlignment="1">
      <alignment horizontal="left" vertical="center"/>
    </xf>
    <xf numFmtId="0" fontId="17" fillId="4" borderId="12" xfId="0" applyFont="1" applyFill="1" applyBorder="1" applyAlignment="1">
      <alignment horizontal="left" vertical="center"/>
    </xf>
    <xf numFmtId="0" fontId="17" fillId="4" borderId="14" xfId="0" applyFont="1" applyFill="1" applyBorder="1" applyAlignment="1">
      <alignment horizontal="left" vertical="center"/>
    </xf>
    <xf numFmtId="0" fontId="14" fillId="4" borderId="12"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5" fillId="4" borderId="0" xfId="0" applyFont="1" applyFill="1" applyAlignment="1">
      <alignment horizontal="center" vertical="center"/>
    </xf>
    <xf numFmtId="0" fontId="24" fillId="4" borderId="26" xfId="0" applyFont="1" applyFill="1" applyBorder="1" applyAlignment="1">
      <alignment horizontal="center" vertical="center"/>
    </xf>
    <xf numFmtId="0" fontId="24" fillId="4" borderId="27" xfId="0" applyFont="1" applyFill="1" applyBorder="1" applyAlignment="1">
      <alignment horizontal="center" vertical="center"/>
    </xf>
    <xf numFmtId="0" fontId="13" fillId="4" borderId="29" xfId="0" applyFont="1" applyFill="1" applyBorder="1" applyAlignment="1">
      <alignment horizontal="center" vertical="center" wrapText="1"/>
    </xf>
    <xf numFmtId="0" fontId="13" fillId="4" borderId="1"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4" xfId="0" applyFont="1" applyFill="1" applyBorder="1" applyAlignment="1">
      <alignment horizontal="center" vertical="center"/>
    </xf>
    <xf numFmtId="0" fontId="24" fillId="4" borderId="5" xfId="0" applyFont="1" applyFill="1" applyBorder="1" applyAlignment="1">
      <alignment horizontal="center" vertical="center"/>
    </xf>
  </cellXfs>
  <cellStyles count="7">
    <cellStyle name="パーセント" xfId="6" builtinId="5"/>
    <cellStyle name="桁区切り" xfId="1" builtinId="6"/>
    <cellStyle name="桁区切り 2" xfId="4"/>
    <cellStyle name="桁区切り 3" xfId="3"/>
    <cellStyle name="標準" xfId="0" builtinId="0"/>
    <cellStyle name="標準 2" xfId="5"/>
    <cellStyle name="標準 3" xfId="2"/>
  </cellStyles>
  <dxfs count="0"/>
  <tableStyles count="0" defaultTableStyle="TableStyleMedium2" defaultPivotStyle="PivotStyleLight16"/>
  <colors>
    <mruColors>
      <color rgb="FFD9F2FF"/>
      <color rgb="FF0097E0"/>
      <color rgb="FFBDE9FF"/>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エネルギー種別年間</a:t>
            </a:r>
            <a:r>
              <a:rPr lang="en-US" sz="1200"/>
              <a:t>CO</a:t>
            </a:r>
            <a:r>
              <a:rPr lang="en-US" sz="1200" baseline="-25000"/>
              <a:t>2</a:t>
            </a:r>
            <a:r>
              <a:rPr lang="ja-JP" sz="1200"/>
              <a:t>排出量の構成</a:t>
            </a:r>
          </a:p>
        </c:rich>
      </c:tx>
      <c:layout>
        <c:manualLayout>
          <c:xMode val="edge"/>
          <c:yMode val="edge"/>
          <c:x val="0.22236003546715644"/>
          <c:y val="2.351310730974168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5.4441706350312029E-2"/>
          <c:y val="0.13274369444457063"/>
          <c:w val="0.48378318677247811"/>
          <c:h val="0.838951718381446"/>
        </c:manualLayout>
      </c:layout>
      <c:pieChart>
        <c:varyColors val="1"/>
        <c:ser>
          <c:idx val="0"/>
          <c:order val="0"/>
          <c:spPr>
            <a:ln w="3175"/>
          </c:spPr>
          <c:dPt>
            <c:idx val="0"/>
            <c:bubble3D val="0"/>
            <c:spPr>
              <a:solidFill>
                <a:schemeClr val="accent1"/>
              </a:solidFill>
              <a:ln w="3175">
                <a:solidFill>
                  <a:schemeClr val="lt1"/>
                </a:solidFill>
              </a:ln>
              <a:effectLst/>
            </c:spPr>
            <c:extLst>
              <c:ext xmlns:c16="http://schemas.microsoft.com/office/drawing/2014/chart" uri="{C3380CC4-5D6E-409C-BE32-E72D297353CC}">
                <c16:uniqueId val="{00000001-0073-42F6-BB61-72AED304C924}"/>
              </c:ext>
            </c:extLst>
          </c:dPt>
          <c:dPt>
            <c:idx val="1"/>
            <c:bubble3D val="0"/>
            <c:spPr>
              <a:solidFill>
                <a:schemeClr val="accent2"/>
              </a:solidFill>
              <a:ln w="3175">
                <a:solidFill>
                  <a:schemeClr val="lt1"/>
                </a:solidFill>
              </a:ln>
              <a:effectLst/>
            </c:spPr>
            <c:extLst>
              <c:ext xmlns:c16="http://schemas.microsoft.com/office/drawing/2014/chart" uri="{C3380CC4-5D6E-409C-BE32-E72D297353CC}">
                <c16:uniqueId val="{00000003-0073-42F6-BB61-72AED304C924}"/>
              </c:ext>
            </c:extLst>
          </c:dPt>
          <c:dPt>
            <c:idx val="2"/>
            <c:bubble3D val="0"/>
            <c:spPr>
              <a:solidFill>
                <a:schemeClr val="accent3"/>
              </a:solidFill>
              <a:ln w="3175">
                <a:solidFill>
                  <a:schemeClr val="lt1"/>
                </a:solidFill>
              </a:ln>
              <a:effectLst/>
            </c:spPr>
            <c:extLst>
              <c:ext xmlns:c16="http://schemas.microsoft.com/office/drawing/2014/chart" uri="{C3380CC4-5D6E-409C-BE32-E72D297353CC}">
                <c16:uniqueId val="{00000005-0073-42F6-BB61-72AED304C924}"/>
              </c:ext>
            </c:extLst>
          </c:dPt>
          <c:dPt>
            <c:idx val="3"/>
            <c:bubble3D val="0"/>
            <c:spPr>
              <a:solidFill>
                <a:schemeClr val="accent4"/>
              </a:solidFill>
              <a:ln w="3175">
                <a:solidFill>
                  <a:schemeClr val="lt1"/>
                </a:solidFill>
              </a:ln>
              <a:effectLst/>
            </c:spPr>
            <c:extLst>
              <c:ext xmlns:c16="http://schemas.microsoft.com/office/drawing/2014/chart" uri="{C3380CC4-5D6E-409C-BE32-E72D297353CC}">
                <c16:uniqueId val="{00000007-0073-42F6-BB61-72AED304C924}"/>
              </c:ext>
            </c:extLst>
          </c:dPt>
          <c:dPt>
            <c:idx val="4"/>
            <c:bubble3D val="0"/>
            <c:spPr>
              <a:solidFill>
                <a:schemeClr val="accent5"/>
              </a:solidFill>
              <a:ln w="3175">
                <a:solidFill>
                  <a:schemeClr val="lt1"/>
                </a:solidFill>
              </a:ln>
              <a:effectLst/>
            </c:spPr>
            <c:extLst>
              <c:ext xmlns:c16="http://schemas.microsoft.com/office/drawing/2014/chart" uri="{C3380CC4-5D6E-409C-BE32-E72D297353CC}">
                <c16:uniqueId val="{00000009-0073-42F6-BB61-72AED304C924}"/>
              </c:ext>
            </c:extLst>
          </c:dPt>
          <c:dPt>
            <c:idx val="5"/>
            <c:bubble3D val="0"/>
            <c:spPr>
              <a:solidFill>
                <a:schemeClr val="accent6"/>
              </a:solidFill>
              <a:ln w="3175">
                <a:solidFill>
                  <a:schemeClr val="lt1"/>
                </a:solidFill>
              </a:ln>
              <a:effectLst/>
            </c:spPr>
            <c:extLst>
              <c:ext xmlns:c16="http://schemas.microsoft.com/office/drawing/2014/chart" uri="{C3380CC4-5D6E-409C-BE32-E72D297353CC}">
                <c16:uniqueId val="{0000000B-0073-42F6-BB61-72AED304C924}"/>
              </c:ext>
            </c:extLst>
          </c:dPt>
          <c:dPt>
            <c:idx val="6"/>
            <c:bubble3D val="0"/>
            <c:spPr>
              <a:solidFill>
                <a:schemeClr val="accent1">
                  <a:lumMod val="60000"/>
                </a:schemeClr>
              </a:solidFill>
              <a:ln w="3175">
                <a:solidFill>
                  <a:schemeClr val="lt1"/>
                </a:solidFill>
              </a:ln>
              <a:effectLst/>
            </c:spPr>
            <c:extLst>
              <c:ext xmlns:c16="http://schemas.microsoft.com/office/drawing/2014/chart" uri="{C3380CC4-5D6E-409C-BE32-E72D297353CC}">
                <c16:uniqueId val="{0000000D-0073-42F6-BB61-72AED304C924}"/>
              </c:ext>
            </c:extLst>
          </c:dPt>
          <c:dPt>
            <c:idx val="7"/>
            <c:bubble3D val="0"/>
            <c:spPr>
              <a:solidFill>
                <a:schemeClr val="accent2">
                  <a:lumMod val="60000"/>
                </a:schemeClr>
              </a:solidFill>
              <a:ln w="3175">
                <a:solidFill>
                  <a:schemeClr val="lt1"/>
                </a:solidFill>
              </a:ln>
              <a:effectLst/>
            </c:spPr>
            <c:extLst>
              <c:ext xmlns:c16="http://schemas.microsoft.com/office/drawing/2014/chart" uri="{C3380CC4-5D6E-409C-BE32-E72D297353CC}">
                <c16:uniqueId val="{0000000F-0073-42F6-BB61-72AED304C924}"/>
              </c:ext>
            </c:extLst>
          </c:dPt>
          <c:dLbls>
            <c:delete val="1"/>
          </c:dLbls>
          <c:cat>
            <c:strRef>
              <c:f>算定対象年シート!$B$15:$B$22</c:f>
              <c:strCache>
                <c:ptCount val="8"/>
                <c:pt idx="0">
                  <c:v>電力</c:v>
                </c:pt>
                <c:pt idx="1">
                  <c:v>都市ガス</c:v>
                </c:pt>
                <c:pt idx="2">
                  <c:v>ガソリン</c:v>
                </c:pt>
                <c:pt idx="3">
                  <c:v>灯油</c:v>
                </c:pt>
                <c:pt idx="4">
                  <c:v>軽油</c:v>
                </c:pt>
                <c:pt idx="5">
                  <c:v>Ａ重油</c:v>
                </c:pt>
                <c:pt idx="6">
                  <c:v>液化石油ガス
（LPG）</c:v>
                </c:pt>
                <c:pt idx="7">
                  <c:v>液化天然ガス
（LNG）</c:v>
                </c:pt>
              </c:strCache>
            </c:strRef>
          </c:cat>
          <c:val>
            <c:numRef>
              <c:f>算定対象年シート!$S$15:$S$22</c:f>
              <c:numCache>
                <c:formatCode>#,##0;"▲ "#,##0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0073-42F6-BB61-72AED304C92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5630824704880899"/>
          <c:y val="0.18203104063807268"/>
          <c:w val="0.30285930426354296"/>
          <c:h val="0.6917267739581194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電力使用量の推移</a:t>
            </a:r>
            <a:endParaRPr lang="en-US" sz="1200"/>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lineChart>
        <c:grouping val="standard"/>
        <c:varyColors val="0"/>
        <c:ser>
          <c:idx val="0"/>
          <c:order val="0"/>
          <c:spPr>
            <a:ln w="28575" cap="rnd">
              <a:solidFill>
                <a:schemeClr val="accent1"/>
              </a:solidFill>
              <a:round/>
            </a:ln>
            <a:effectLst/>
          </c:spPr>
          <c:marker>
            <c:symbol val="none"/>
          </c:marker>
          <c:cat>
            <c:strRef>
              <c:f>算定対象年シート!$D$14:$O$14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算定対象年シート!$D$15:$O$15</c:f>
              <c:numCache>
                <c:formatCode>#,##0.0_ ;[Red]\-#,##0.0\ </c:formatCode>
                <c:ptCount val="12"/>
              </c:numCache>
            </c:numRef>
          </c:val>
          <c:smooth val="0"/>
          <c:extLst>
            <c:ext xmlns:c16="http://schemas.microsoft.com/office/drawing/2014/chart" uri="{C3380CC4-5D6E-409C-BE32-E72D297353CC}">
              <c16:uniqueId val="{00000000-777F-467A-AA13-0B56EB42405C}"/>
            </c:ext>
          </c:extLst>
        </c:ser>
        <c:dLbls>
          <c:showLegendKey val="0"/>
          <c:showVal val="0"/>
          <c:showCatName val="0"/>
          <c:showSerName val="0"/>
          <c:showPercent val="0"/>
          <c:showBubbleSize val="0"/>
        </c:dLbls>
        <c:smooth val="0"/>
        <c:axId val="211711055"/>
        <c:axId val="381070991"/>
      </c:lineChart>
      <c:catAx>
        <c:axId val="211711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381070991"/>
        <c:crosses val="autoZero"/>
        <c:auto val="1"/>
        <c:lblAlgn val="ctr"/>
        <c:lblOffset val="100"/>
        <c:noMultiLvlLbl val="0"/>
      </c:catAx>
      <c:valAx>
        <c:axId val="381070991"/>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1171105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ガソリン使用量の推移</a:t>
            </a:r>
            <a:endParaRPr lang="en-US" sz="1200"/>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lineChart>
        <c:grouping val="standard"/>
        <c:varyColors val="0"/>
        <c:ser>
          <c:idx val="0"/>
          <c:order val="0"/>
          <c:spPr>
            <a:ln w="28575" cap="rnd">
              <a:solidFill>
                <a:schemeClr val="accent3"/>
              </a:solidFill>
              <a:round/>
            </a:ln>
            <a:effectLst/>
          </c:spPr>
          <c:marker>
            <c:symbol val="none"/>
          </c:marker>
          <c:cat>
            <c:strRef>
              <c:f>算定対象年シート!$D$14:$O$14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算定対象年シート!$D$17:$O$17</c:f>
              <c:numCache>
                <c:formatCode>#,##0.0_ ;[Red]\-#,##0.0\ </c:formatCode>
                <c:ptCount val="12"/>
              </c:numCache>
            </c:numRef>
          </c:val>
          <c:smooth val="0"/>
          <c:extLst>
            <c:ext xmlns:c16="http://schemas.microsoft.com/office/drawing/2014/chart" uri="{C3380CC4-5D6E-409C-BE32-E72D297353CC}">
              <c16:uniqueId val="{00000000-8555-423F-ACC1-3427A570EFF3}"/>
            </c:ext>
          </c:extLst>
        </c:ser>
        <c:dLbls>
          <c:showLegendKey val="0"/>
          <c:showVal val="0"/>
          <c:showCatName val="0"/>
          <c:showSerName val="0"/>
          <c:showPercent val="0"/>
          <c:showBubbleSize val="0"/>
        </c:dLbls>
        <c:smooth val="0"/>
        <c:axId val="211711055"/>
        <c:axId val="381070991"/>
      </c:lineChart>
      <c:catAx>
        <c:axId val="211711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381070991"/>
        <c:crosses val="autoZero"/>
        <c:auto val="1"/>
        <c:lblAlgn val="ctr"/>
        <c:lblOffset val="100"/>
        <c:noMultiLvlLbl val="0"/>
      </c:catAx>
      <c:valAx>
        <c:axId val="381070991"/>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1171105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都市ガス使用量の推移</a:t>
            </a:r>
            <a:endParaRPr lang="en-US" sz="1200"/>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lineChart>
        <c:grouping val="standard"/>
        <c:varyColors val="0"/>
        <c:ser>
          <c:idx val="0"/>
          <c:order val="0"/>
          <c:tx>
            <c:strRef>
              <c:f>算定対象年シート!$B$16</c:f>
              <c:strCache>
                <c:ptCount val="1"/>
                <c:pt idx="0">
                  <c:v>都市ガス</c:v>
                </c:pt>
              </c:strCache>
            </c:strRef>
          </c:tx>
          <c:spPr>
            <a:ln w="28575" cap="rnd">
              <a:solidFill>
                <a:schemeClr val="accent2"/>
              </a:solidFill>
              <a:round/>
            </a:ln>
            <a:effectLst/>
          </c:spPr>
          <c:marker>
            <c:symbol val="none"/>
          </c:marker>
          <c:cat>
            <c:strRef>
              <c:f>算定対象年シート!$D$14:$O$14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算定対象年シート!$D$16:$O$16</c:f>
              <c:numCache>
                <c:formatCode>#,##0.0_ ;[Red]\-#,##0.0\ </c:formatCode>
                <c:ptCount val="12"/>
              </c:numCache>
            </c:numRef>
          </c:val>
          <c:smooth val="0"/>
          <c:extLst>
            <c:ext xmlns:c16="http://schemas.microsoft.com/office/drawing/2014/chart" uri="{C3380CC4-5D6E-409C-BE32-E72D297353CC}">
              <c16:uniqueId val="{00000001-CE00-4985-B923-7BDDDDEF9D57}"/>
            </c:ext>
          </c:extLst>
        </c:ser>
        <c:dLbls>
          <c:showLegendKey val="0"/>
          <c:showVal val="0"/>
          <c:showCatName val="0"/>
          <c:showSerName val="0"/>
          <c:showPercent val="0"/>
          <c:showBubbleSize val="0"/>
        </c:dLbls>
        <c:smooth val="0"/>
        <c:axId val="211711055"/>
        <c:axId val="381070991"/>
      </c:lineChart>
      <c:catAx>
        <c:axId val="211711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381070991"/>
        <c:crosses val="autoZero"/>
        <c:auto val="1"/>
        <c:lblAlgn val="ctr"/>
        <c:lblOffset val="100"/>
        <c:noMultiLvlLbl val="0"/>
      </c:catAx>
      <c:valAx>
        <c:axId val="381070991"/>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1171105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灯油使用量の推移</a:t>
            </a:r>
            <a:endParaRPr lang="en-US" sz="1200"/>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lineChart>
        <c:grouping val="standard"/>
        <c:varyColors val="0"/>
        <c:ser>
          <c:idx val="0"/>
          <c:order val="0"/>
          <c:spPr>
            <a:ln w="28575" cap="rnd">
              <a:solidFill>
                <a:schemeClr val="accent4"/>
              </a:solidFill>
              <a:round/>
            </a:ln>
            <a:effectLst/>
          </c:spPr>
          <c:marker>
            <c:symbol val="none"/>
          </c:marker>
          <c:cat>
            <c:strRef>
              <c:f>算定対象年シート!$D$14:$O$14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算定対象年シート!$D$18:$O$18</c:f>
              <c:numCache>
                <c:formatCode>#,##0.0_ ;[Red]\-#,##0.0\ </c:formatCode>
                <c:ptCount val="12"/>
              </c:numCache>
            </c:numRef>
          </c:val>
          <c:smooth val="0"/>
          <c:extLst>
            <c:ext xmlns:c16="http://schemas.microsoft.com/office/drawing/2014/chart" uri="{C3380CC4-5D6E-409C-BE32-E72D297353CC}">
              <c16:uniqueId val="{00000000-B8D1-4338-BA2E-124FA2AED945}"/>
            </c:ext>
          </c:extLst>
        </c:ser>
        <c:dLbls>
          <c:showLegendKey val="0"/>
          <c:showVal val="0"/>
          <c:showCatName val="0"/>
          <c:showSerName val="0"/>
          <c:showPercent val="0"/>
          <c:showBubbleSize val="0"/>
        </c:dLbls>
        <c:smooth val="0"/>
        <c:axId val="211711055"/>
        <c:axId val="381070991"/>
      </c:lineChart>
      <c:catAx>
        <c:axId val="211711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381070991"/>
        <c:crosses val="autoZero"/>
        <c:auto val="1"/>
        <c:lblAlgn val="ctr"/>
        <c:lblOffset val="100"/>
        <c:noMultiLvlLbl val="0"/>
      </c:catAx>
      <c:valAx>
        <c:axId val="381070991"/>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1171105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軽油使用量の推移</a:t>
            </a:r>
            <a:endParaRPr lang="en-US" sz="1200"/>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lineChart>
        <c:grouping val="standard"/>
        <c:varyColors val="0"/>
        <c:ser>
          <c:idx val="0"/>
          <c:order val="0"/>
          <c:spPr>
            <a:ln w="28575" cap="rnd">
              <a:solidFill>
                <a:schemeClr val="accent5"/>
              </a:solidFill>
              <a:round/>
            </a:ln>
            <a:effectLst/>
          </c:spPr>
          <c:marker>
            <c:symbol val="none"/>
          </c:marker>
          <c:cat>
            <c:strRef>
              <c:f>算定対象年シート!$D$14:$O$14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算定対象年シート!$D$19:$O$19</c:f>
              <c:numCache>
                <c:formatCode>#,##0.0_ ;[Red]\-#,##0.0\ </c:formatCode>
                <c:ptCount val="12"/>
              </c:numCache>
            </c:numRef>
          </c:val>
          <c:smooth val="0"/>
          <c:extLst>
            <c:ext xmlns:c16="http://schemas.microsoft.com/office/drawing/2014/chart" uri="{C3380CC4-5D6E-409C-BE32-E72D297353CC}">
              <c16:uniqueId val="{00000000-E58E-45BE-81DE-748D11934719}"/>
            </c:ext>
          </c:extLst>
        </c:ser>
        <c:dLbls>
          <c:showLegendKey val="0"/>
          <c:showVal val="0"/>
          <c:showCatName val="0"/>
          <c:showSerName val="0"/>
          <c:showPercent val="0"/>
          <c:showBubbleSize val="0"/>
        </c:dLbls>
        <c:smooth val="0"/>
        <c:axId val="211711055"/>
        <c:axId val="381070991"/>
      </c:lineChart>
      <c:catAx>
        <c:axId val="211711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381070991"/>
        <c:crosses val="autoZero"/>
        <c:auto val="1"/>
        <c:lblAlgn val="ctr"/>
        <c:lblOffset val="100"/>
        <c:noMultiLvlLbl val="0"/>
      </c:catAx>
      <c:valAx>
        <c:axId val="381070991"/>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1171105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重油使用量の推移</a:t>
            </a:r>
            <a:endParaRPr lang="en-US" sz="1200"/>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lineChart>
        <c:grouping val="standard"/>
        <c:varyColors val="0"/>
        <c:ser>
          <c:idx val="0"/>
          <c:order val="0"/>
          <c:spPr>
            <a:ln w="28575" cap="rnd">
              <a:solidFill>
                <a:schemeClr val="accent6"/>
              </a:solidFill>
              <a:round/>
            </a:ln>
            <a:effectLst/>
          </c:spPr>
          <c:marker>
            <c:symbol val="none"/>
          </c:marker>
          <c:cat>
            <c:strRef>
              <c:f>算定対象年シート!$D$14:$O$14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算定対象年シート!$D$20:$O$20</c:f>
              <c:numCache>
                <c:formatCode>#,##0.0_ ;[Red]\-#,##0.0\ </c:formatCode>
                <c:ptCount val="12"/>
              </c:numCache>
            </c:numRef>
          </c:val>
          <c:smooth val="0"/>
          <c:extLst>
            <c:ext xmlns:c16="http://schemas.microsoft.com/office/drawing/2014/chart" uri="{C3380CC4-5D6E-409C-BE32-E72D297353CC}">
              <c16:uniqueId val="{00000000-6D9D-47C4-A1C4-51CB919080CF}"/>
            </c:ext>
          </c:extLst>
        </c:ser>
        <c:dLbls>
          <c:showLegendKey val="0"/>
          <c:showVal val="0"/>
          <c:showCatName val="0"/>
          <c:showSerName val="0"/>
          <c:showPercent val="0"/>
          <c:showBubbleSize val="0"/>
        </c:dLbls>
        <c:smooth val="0"/>
        <c:axId val="211711055"/>
        <c:axId val="381070991"/>
      </c:lineChart>
      <c:catAx>
        <c:axId val="211711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381070991"/>
        <c:crosses val="autoZero"/>
        <c:auto val="1"/>
        <c:lblAlgn val="ctr"/>
        <c:lblOffset val="100"/>
        <c:noMultiLvlLbl val="0"/>
      </c:catAx>
      <c:valAx>
        <c:axId val="381070991"/>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1171105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液化天然ガス（</a:t>
            </a:r>
            <a:r>
              <a:rPr lang="en-US" altLang="ja-JP" sz="1200">
                <a:latin typeface="BIZ UDPゴシック" panose="020B0400000000000000" pitchFamily="50" charset="-128"/>
                <a:ea typeface="BIZ UDPゴシック" panose="020B0400000000000000" pitchFamily="50" charset="-128"/>
              </a:rPr>
              <a:t>LPN</a:t>
            </a:r>
            <a:r>
              <a:rPr lang="ja-JP" sz="1200"/>
              <a:t>）使用量の推移</a:t>
            </a:r>
            <a:endParaRPr lang="en-US" sz="1200"/>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lineChart>
        <c:grouping val="standard"/>
        <c:varyColors val="0"/>
        <c:ser>
          <c:idx val="0"/>
          <c:order val="0"/>
          <c:spPr>
            <a:ln w="28575" cap="rnd">
              <a:solidFill>
                <a:schemeClr val="accent2">
                  <a:lumMod val="50000"/>
                </a:schemeClr>
              </a:solidFill>
              <a:round/>
            </a:ln>
            <a:effectLst/>
          </c:spPr>
          <c:marker>
            <c:symbol val="none"/>
          </c:marker>
          <c:cat>
            <c:strRef>
              <c:f>算定対象年シート!$D$14:$O$14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算定対象年シート!$D$22:$O$22</c:f>
              <c:numCache>
                <c:formatCode>#,##0.0_ ;[Red]\-#,##0.0\ </c:formatCode>
                <c:ptCount val="12"/>
              </c:numCache>
            </c:numRef>
          </c:val>
          <c:smooth val="0"/>
          <c:extLst>
            <c:ext xmlns:c16="http://schemas.microsoft.com/office/drawing/2014/chart" uri="{C3380CC4-5D6E-409C-BE32-E72D297353CC}">
              <c16:uniqueId val="{00000000-07CE-4950-8C9D-821FEDB5AED8}"/>
            </c:ext>
          </c:extLst>
        </c:ser>
        <c:dLbls>
          <c:showLegendKey val="0"/>
          <c:showVal val="0"/>
          <c:showCatName val="0"/>
          <c:showSerName val="0"/>
          <c:showPercent val="0"/>
          <c:showBubbleSize val="0"/>
        </c:dLbls>
        <c:smooth val="0"/>
        <c:axId val="211711055"/>
        <c:axId val="381070991"/>
      </c:lineChart>
      <c:catAx>
        <c:axId val="211711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381070991"/>
        <c:crosses val="autoZero"/>
        <c:auto val="1"/>
        <c:lblAlgn val="ctr"/>
        <c:lblOffset val="100"/>
        <c:noMultiLvlLbl val="0"/>
      </c:catAx>
      <c:valAx>
        <c:axId val="381070991"/>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1171105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液化石油ガス（</a:t>
            </a:r>
            <a:r>
              <a:rPr lang="en-US" altLang="ja-JP" sz="1200">
                <a:latin typeface="BIZ UDPゴシック" panose="020B0400000000000000" pitchFamily="50" charset="-128"/>
                <a:ea typeface="BIZ UDPゴシック" panose="020B0400000000000000" pitchFamily="50" charset="-128"/>
              </a:rPr>
              <a:t>LPG</a:t>
            </a:r>
            <a:r>
              <a:rPr lang="ja-JP" sz="1200"/>
              <a:t>）使用量の推移</a:t>
            </a:r>
            <a:endParaRPr lang="en-US" sz="1200"/>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lineChart>
        <c:grouping val="standard"/>
        <c:varyColors val="0"/>
        <c:ser>
          <c:idx val="0"/>
          <c:order val="0"/>
          <c:spPr>
            <a:ln w="28575" cap="rnd">
              <a:solidFill>
                <a:schemeClr val="accent1">
                  <a:lumMod val="50000"/>
                </a:schemeClr>
              </a:solidFill>
              <a:round/>
            </a:ln>
            <a:effectLst/>
          </c:spPr>
          <c:marker>
            <c:symbol val="none"/>
          </c:marker>
          <c:cat>
            <c:strRef>
              <c:f>算定対象年シート!$D$14:$O$14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算定対象年シート!$D$21:$O$21</c:f>
              <c:numCache>
                <c:formatCode>#,##0.0_ ;[Red]\-#,##0.0\ </c:formatCode>
                <c:ptCount val="12"/>
              </c:numCache>
            </c:numRef>
          </c:val>
          <c:smooth val="0"/>
          <c:extLst>
            <c:ext xmlns:c16="http://schemas.microsoft.com/office/drawing/2014/chart" uri="{C3380CC4-5D6E-409C-BE32-E72D297353CC}">
              <c16:uniqueId val="{00000000-413C-475A-8803-7C3F8C5FA5FB}"/>
            </c:ext>
          </c:extLst>
        </c:ser>
        <c:dLbls>
          <c:showLegendKey val="0"/>
          <c:showVal val="0"/>
          <c:showCatName val="0"/>
          <c:showSerName val="0"/>
          <c:showPercent val="0"/>
          <c:showBubbleSize val="0"/>
        </c:dLbls>
        <c:smooth val="0"/>
        <c:axId val="211711055"/>
        <c:axId val="381070991"/>
      </c:lineChart>
      <c:catAx>
        <c:axId val="211711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381070991"/>
        <c:crosses val="autoZero"/>
        <c:auto val="1"/>
        <c:lblAlgn val="ctr"/>
        <c:lblOffset val="100"/>
        <c:noMultiLvlLbl val="0"/>
      </c:catAx>
      <c:valAx>
        <c:axId val="381070991"/>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1171105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エネルギー種別年間</a:t>
            </a:r>
            <a:r>
              <a:rPr lang="en-US" sz="1200"/>
              <a:t>CO</a:t>
            </a:r>
            <a:r>
              <a:rPr lang="en-US" sz="1200" baseline="-25000"/>
              <a:t>2</a:t>
            </a:r>
            <a:r>
              <a:rPr lang="ja-JP" sz="1200"/>
              <a:t>排出量の</a:t>
            </a:r>
            <a:r>
              <a:rPr lang="ja-JP" altLang="en-US" sz="1200"/>
              <a:t>推移</a:t>
            </a:r>
            <a:endParaRPr lang="ja-JP" sz="1200"/>
          </a:p>
        </c:rich>
      </c:tx>
      <c:layout>
        <c:manualLayout>
          <c:xMode val="edge"/>
          <c:yMode val="edge"/>
          <c:x val="0.2845403857802975"/>
          <c:y val="2.351291539262315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1310741007789506"/>
          <c:y val="0.12443017264214037"/>
          <c:w val="0.61554730530938495"/>
          <c:h val="0.78970388733845442"/>
        </c:manualLayout>
      </c:layout>
      <c:lineChart>
        <c:grouping val="standard"/>
        <c:varyColors val="0"/>
        <c:ser>
          <c:idx val="0"/>
          <c:order val="0"/>
          <c:tx>
            <c:strRef>
              <c:f>参照シート!$B$10</c:f>
              <c:strCache>
                <c:ptCount val="1"/>
                <c:pt idx="0">
                  <c:v>電力</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参照シート!$D$9:$O$9</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参照シート!$D$10:$O$10</c:f>
              <c:numCache>
                <c:formatCode>#,##0.0_ ;[Red]\-#,##0.0\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0-0073-42F6-BB61-72AED304C924}"/>
            </c:ext>
          </c:extLst>
        </c:ser>
        <c:ser>
          <c:idx val="1"/>
          <c:order val="1"/>
          <c:tx>
            <c:strRef>
              <c:f>参照シート!$B$11</c:f>
              <c:strCache>
                <c:ptCount val="1"/>
                <c:pt idx="0">
                  <c:v>都市ガス</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参照シート!$D$9:$O$9</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参照シート!$D$11:$O$11</c:f>
              <c:numCache>
                <c:formatCode>#,##0.0_ ;[Red]\-#,##0.0\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0-5A93-4C25-A285-C8A4AA2EBA6D}"/>
            </c:ext>
          </c:extLst>
        </c:ser>
        <c:ser>
          <c:idx val="2"/>
          <c:order val="2"/>
          <c:tx>
            <c:strRef>
              <c:f>参照シート!$B$12</c:f>
              <c:strCache>
                <c:ptCount val="1"/>
                <c:pt idx="0">
                  <c:v>ガソリン</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参照シート!$D$9:$O$9</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参照シート!$D$12:$O$12</c:f>
              <c:numCache>
                <c:formatCode>#,##0.0_ ;[Red]\-#,##0.0\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1-5A93-4C25-A285-C8A4AA2EBA6D}"/>
            </c:ext>
          </c:extLst>
        </c:ser>
        <c:ser>
          <c:idx val="3"/>
          <c:order val="3"/>
          <c:tx>
            <c:strRef>
              <c:f>参照シート!$B$13</c:f>
              <c:strCache>
                <c:ptCount val="1"/>
                <c:pt idx="0">
                  <c:v>灯油</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参照シート!$D$9:$O$9</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参照シート!$D$13:$O$13</c:f>
              <c:numCache>
                <c:formatCode>#,##0.0_ ;[Red]\-#,##0.0\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2-5A93-4C25-A285-C8A4AA2EBA6D}"/>
            </c:ext>
          </c:extLst>
        </c:ser>
        <c:ser>
          <c:idx val="4"/>
          <c:order val="4"/>
          <c:tx>
            <c:strRef>
              <c:f>参照シート!$B$14</c:f>
              <c:strCache>
                <c:ptCount val="1"/>
                <c:pt idx="0">
                  <c:v>軽油</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参照シート!$D$9:$O$9</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参照シート!$D$14:$O$14</c:f>
              <c:numCache>
                <c:formatCode>#,##0.0_ ;[Red]\-#,##0.0\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3-5A93-4C25-A285-C8A4AA2EBA6D}"/>
            </c:ext>
          </c:extLst>
        </c:ser>
        <c:ser>
          <c:idx val="5"/>
          <c:order val="5"/>
          <c:tx>
            <c:strRef>
              <c:f>参照シート!$B$15</c:f>
              <c:strCache>
                <c:ptCount val="1"/>
                <c:pt idx="0">
                  <c:v>Ａ重油</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参照シート!$D$9:$O$9</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参照シート!$D$15:$O$15</c:f>
              <c:numCache>
                <c:formatCode>#,##0.0_ ;[Red]\-#,##0.0\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4-5A93-4C25-A285-C8A4AA2EBA6D}"/>
            </c:ext>
          </c:extLst>
        </c:ser>
        <c:ser>
          <c:idx val="6"/>
          <c:order val="6"/>
          <c:tx>
            <c:strRef>
              <c:f>参照シート!$B$16</c:f>
              <c:strCache>
                <c:ptCount val="1"/>
                <c:pt idx="0">
                  <c:v>液化石油ガス（LPG）</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参照シート!$D$9:$O$9</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参照シート!$D$16:$O$16</c:f>
              <c:numCache>
                <c:formatCode>#,##0.0_ ;[Red]\-#,##0.0\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5-5A93-4C25-A285-C8A4AA2EBA6D}"/>
            </c:ext>
          </c:extLst>
        </c:ser>
        <c:ser>
          <c:idx val="7"/>
          <c:order val="7"/>
          <c:tx>
            <c:strRef>
              <c:f>参照シート!$B$17</c:f>
              <c:strCache>
                <c:ptCount val="1"/>
                <c:pt idx="0">
                  <c:v>液化天然ガス（LNG）</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参照シート!$D$9:$O$9</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参照シート!$D$17:$O$17</c:f>
              <c:numCache>
                <c:formatCode>#,##0.0_ ;[Red]\-#,##0.0\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6-5A93-4C25-A285-C8A4AA2EBA6D}"/>
            </c:ext>
          </c:extLst>
        </c:ser>
        <c:dLbls>
          <c:showLegendKey val="0"/>
          <c:showVal val="0"/>
          <c:showCatName val="0"/>
          <c:showSerName val="0"/>
          <c:showPercent val="0"/>
          <c:showBubbleSize val="0"/>
        </c:dLbls>
        <c:marker val="1"/>
        <c:smooth val="0"/>
        <c:axId val="1548031343"/>
        <c:axId val="1892703007"/>
      </c:lineChart>
      <c:catAx>
        <c:axId val="154803134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1892703007"/>
        <c:crosses val="autoZero"/>
        <c:auto val="1"/>
        <c:lblAlgn val="ctr"/>
        <c:lblOffset val="100"/>
        <c:noMultiLvlLbl val="0"/>
      </c:catAx>
      <c:valAx>
        <c:axId val="1892703007"/>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1548031343"/>
        <c:crosses val="autoZero"/>
        <c:crossBetween val="between"/>
      </c:valAx>
      <c:spPr>
        <a:noFill/>
        <a:ln>
          <a:noFill/>
        </a:ln>
        <a:effectLst/>
      </c:spPr>
    </c:plotArea>
    <c:legend>
      <c:legendPos val="r"/>
      <c:layout>
        <c:manualLayout>
          <c:xMode val="edge"/>
          <c:yMode val="edge"/>
          <c:x val="0.77088885773865434"/>
          <c:y val="0.19640256921710289"/>
          <c:w val="0.21751351420458306"/>
          <c:h val="0.688971947298561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エネルギー種別年間</a:t>
            </a:r>
            <a:r>
              <a:rPr lang="en-US" sz="1200"/>
              <a:t>CO</a:t>
            </a:r>
            <a:r>
              <a:rPr lang="en-US" sz="1200" baseline="-25000"/>
              <a:t>2</a:t>
            </a:r>
            <a:r>
              <a:rPr lang="ja-JP" sz="1200"/>
              <a:t>排出量の構成</a:t>
            </a:r>
          </a:p>
        </c:rich>
      </c:tx>
      <c:layout>
        <c:manualLayout>
          <c:xMode val="edge"/>
          <c:yMode val="edge"/>
          <c:x val="0.22236003546715644"/>
          <c:y val="2.351310730974168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5.4441706350312029E-2"/>
          <c:y val="0.13274369444457063"/>
          <c:w val="0.48378318677247811"/>
          <c:h val="0.838951718381446"/>
        </c:manualLayout>
      </c:layout>
      <c:pieChart>
        <c:varyColors val="1"/>
        <c:ser>
          <c:idx val="0"/>
          <c:order val="0"/>
          <c:spPr>
            <a:ln w="3175"/>
          </c:spPr>
          <c:dPt>
            <c:idx val="0"/>
            <c:bubble3D val="0"/>
            <c:spPr>
              <a:solidFill>
                <a:schemeClr val="accent1"/>
              </a:solidFill>
              <a:ln w="3175">
                <a:solidFill>
                  <a:schemeClr val="lt1"/>
                </a:solidFill>
              </a:ln>
              <a:effectLst/>
            </c:spPr>
            <c:extLst>
              <c:ext xmlns:c16="http://schemas.microsoft.com/office/drawing/2014/chart" uri="{C3380CC4-5D6E-409C-BE32-E72D297353CC}">
                <c16:uniqueId val="{00000001-17BC-49ED-BEB1-BFE6CFFB5E0B}"/>
              </c:ext>
            </c:extLst>
          </c:dPt>
          <c:dPt>
            <c:idx val="1"/>
            <c:bubble3D val="0"/>
            <c:spPr>
              <a:solidFill>
                <a:schemeClr val="accent2"/>
              </a:solidFill>
              <a:ln w="3175">
                <a:solidFill>
                  <a:schemeClr val="lt1"/>
                </a:solidFill>
              </a:ln>
              <a:effectLst/>
            </c:spPr>
            <c:extLst>
              <c:ext xmlns:c16="http://schemas.microsoft.com/office/drawing/2014/chart" uri="{C3380CC4-5D6E-409C-BE32-E72D297353CC}">
                <c16:uniqueId val="{00000003-17BC-49ED-BEB1-BFE6CFFB5E0B}"/>
              </c:ext>
            </c:extLst>
          </c:dPt>
          <c:dPt>
            <c:idx val="2"/>
            <c:bubble3D val="0"/>
            <c:spPr>
              <a:solidFill>
                <a:schemeClr val="accent3"/>
              </a:solidFill>
              <a:ln w="3175">
                <a:solidFill>
                  <a:schemeClr val="lt1"/>
                </a:solidFill>
              </a:ln>
              <a:effectLst/>
            </c:spPr>
            <c:extLst>
              <c:ext xmlns:c16="http://schemas.microsoft.com/office/drawing/2014/chart" uri="{C3380CC4-5D6E-409C-BE32-E72D297353CC}">
                <c16:uniqueId val="{00000005-17BC-49ED-BEB1-BFE6CFFB5E0B}"/>
              </c:ext>
            </c:extLst>
          </c:dPt>
          <c:dPt>
            <c:idx val="3"/>
            <c:bubble3D val="0"/>
            <c:spPr>
              <a:solidFill>
                <a:schemeClr val="accent4"/>
              </a:solidFill>
              <a:ln w="3175">
                <a:solidFill>
                  <a:schemeClr val="lt1"/>
                </a:solidFill>
              </a:ln>
              <a:effectLst/>
            </c:spPr>
            <c:extLst>
              <c:ext xmlns:c16="http://schemas.microsoft.com/office/drawing/2014/chart" uri="{C3380CC4-5D6E-409C-BE32-E72D297353CC}">
                <c16:uniqueId val="{00000007-17BC-49ED-BEB1-BFE6CFFB5E0B}"/>
              </c:ext>
            </c:extLst>
          </c:dPt>
          <c:dPt>
            <c:idx val="4"/>
            <c:bubble3D val="0"/>
            <c:spPr>
              <a:solidFill>
                <a:schemeClr val="accent5"/>
              </a:solidFill>
              <a:ln w="3175">
                <a:solidFill>
                  <a:schemeClr val="lt1"/>
                </a:solidFill>
              </a:ln>
              <a:effectLst/>
            </c:spPr>
            <c:extLst>
              <c:ext xmlns:c16="http://schemas.microsoft.com/office/drawing/2014/chart" uri="{C3380CC4-5D6E-409C-BE32-E72D297353CC}">
                <c16:uniqueId val="{00000009-17BC-49ED-BEB1-BFE6CFFB5E0B}"/>
              </c:ext>
            </c:extLst>
          </c:dPt>
          <c:dPt>
            <c:idx val="5"/>
            <c:bubble3D val="0"/>
            <c:spPr>
              <a:solidFill>
                <a:schemeClr val="accent6"/>
              </a:solidFill>
              <a:ln w="3175">
                <a:solidFill>
                  <a:schemeClr val="lt1"/>
                </a:solidFill>
              </a:ln>
              <a:effectLst/>
            </c:spPr>
            <c:extLst>
              <c:ext xmlns:c16="http://schemas.microsoft.com/office/drawing/2014/chart" uri="{C3380CC4-5D6E-409C-BE32-E72D297353CC}">
                <c16:uniqueId val="{0000000B-17BC-49ED-BEB1-BFE6CFFB5E0B}"/>
              </c:ext>
            </c:extLst>
          </c:dPt>
          <c:dPt>
            <c:idx val="6"/>
            <c:bubble3D val="0"/>
            <c:spPr>
              <a:solidFill>
                <a:schemeClr val="accent1">
                  <a:lumMod val="60000"/>
                </a:schemeClr>
              </a:solidFill>
              <a:ln w="3175">
                <a:solidFill>
                  <a:schemeClr val="lt1"/>
                </a:solidFill>
              </a:ln>
              <a:effectLst/>
            </c:spPr>
            <c:extLst>
              <c:ext xmlns:c16="http://schemas.microsoft.com/office/drawing/2014/chart" uri="{C3380CC4-5D6E-409C-BE32-E72D297353CC}">
                <c16:uniqueId val="{0000000D-17BC-49ED-BEB1-BFE6CFFB5E0B}"/>
              </c:ext>
            </c:extLst>
          </c:dPt>
          <c:dPt>
            <c:idx val="7"/>
            <c:bubble3D val="0"/>
            <c:spPr>
              <a:solidFill>
                <a:schemeClr val="accent2">
                  <a:lumMod val="60000"/>
                </a:schemeClr>
              </a:solidFill>
              <a:ln w="3175">
                <a:solidFill>
                  <a:schemeClr val="lt1"/>
                </a:solidFill>
              </a:ln>
              <a:effectLst/>
            </c:spPr>
            <c:extLst>
              <c:ext xmlns:c16="http://schemas.microsoft.com/office/drawing/2014/chart" uri="{C3380CC4-5D6E-409C-BE32-E72D297353CC}">
                <c16:uniqueId val="{0000000F-17BC-49ED-BEB1-BFE6CFFB5E0B}"/>
              </c:ext>
            </c:extLst>
          </c:dPt>
          <c:dLbls>
            <c:delete val="1"/>
          </c:dLbls>
          <c:cat>
            <c:strRef>
              <c:f>比較年シート!$B$15:$B$22</c:f>
              <c:strCache>
                <c:ptCount val="8"/>
                <c:pt idx="0">
                  <c:v>電力</c:v>
                </c:pt>
                <c:pt idx="1">
                  <c:v>都市ガス</c:v>
                </c:pt>
                <c:pt idx="2">
                  <c:v>ガソリン</c:v>
                </c:pt>
                <c:pt idx="3">
                  <c:v>灯油</c:v>
                </c:pt>
                <c:pt idx="4">
                  <c:v>軽油</c:v>
                </c:pt>
                <c:pt idx="5">
                  <c:v>Ａ重油</c:v>
                </c:pt>
                <c:pt idx="6">
                  <c:v>液化石油ガス（LPG）</c:v>
                </c:pt>
                <c:pt idx="7">
                  <c:v>液化天然ガス（LNG）</c:v>
                </c:pt>
              </c:strCache>
            </c:strRef>
          </c:cat>
          <c:val>
            <c:numRef>
              <c:f>比較年シート!$S$15:$S$22</c:f>
              <c:numCache>
                <c:formatCode>#,##0;"▲ "#,##0</c:formatCode>
                <c:ptCount val="8"/>
                <c:pt idx="0">
                  <c:v>12664</c:v>
                </c:pt>
                <c:pt idx="1">
                  <c:v>0</c:v>
                </c:pt>
                <c:pt idx="2">
                  <c:v>7125</c:v>
                </c:pt>
                <c:pt idx="3">
                  <c:v>6225</c:v>
                </c:pt>
                <c:pt idx="4">
                  <c:v>4087</c:v>
                </c:pt>
                <c:pt idx="5">
                  <c:v>0</c:v>
                </c:pt>
                <c:pt idx="6">
                  <c:v>1491</c:v>
                </c:pt>
                <c:pt idx="7">
                  <c:v>0</c:v>
                </c:pt>
              </c:numCache>
            </c:numRef>
          </c:val>
          <c:extLst>
            <c:ext xmlns:c16="http://schemas.microsoft.com/office/drawing/2014/chart" uri="{C3380CC4-5D6E-409C-BE32-E72D297353CC}">
              <c16:uniqueId val="{00000010-17BC-49ED-BEB1-BFE6CFFB5E0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5630824704880899"/>
          <c:y val="0.18203104063807268"/>
          <c:w val="0.30285930426354296"/>
          <c:h val="0.6917267739581194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電力使用量の推移</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lineChart>
        <c:grouping val="standard"/>
        <c:varyColors val="0"/>
        <c:ser>
          <c:idx val="0"/>
          <c:order val="0"/>
          <c:spPr>
            <a:ln w="28575" cap="rnd">
              <a:solidFill>
                <a:schemeClr val="accent1"/>
              </a:solidFill>
              <a:round/>
            </a:ln>
            <a:effectLst/>
          </c:spPr>
          <c:marker>
            <c:symbol val="none"/>
          </c:marker>
          <c:cat>
            <c:strRef>
              <c:f>比較年シート!$D$14:$O$14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比較年シート!$D$15:$O$15</c:f>
              <c:numCache>
                <c:formatCode>#,##0.0_ ;[Red]\-#,##0.0\ </c:formatCode>
                <c:ptCount val="12"/>
                <c:pt idx="0">
                  <c:v>3032</c:v>
                </c:pt>
                <c:pt idx="1">
                  <c:v>3245</c:v>
                </c:pt>
                <c:pt idx="2">
                  <c:v>2670</c:v>
                </c:pt>
                <c:pt idx="3">
                  <c:v>2034</c:v>
                </c:pt>
                <c:pt idx="4">
                  <c:v>2678</c:v>
                </c:pt>
                <c:pt idx="5">
                  <c:v>2893</c:v>
                </c:pt>
                <c:pt idx="6">
                  <c:v>2978</c:v>
                </c:pt>
                <c:pt idx="7">
                  <c:v>3024</c:v>
                </c:pt>
                <c:pt idx="8">
                  <c:v>2560</c:v>
                </c:pt>
                <c:pt idx="9">
                  <c:v>2561</c:v>
                </c:pt>
                <c:pt idx="10">
                  <c:v>2678</c:v>
                </c:pt>
                <c:pt idx="11">
                  <c:v>3329</c:v>
                </c:pt>
              </c:numCache>
            </c:numRef>
          </c:val>
          <c:smooth val="0"/>
          <c:extLst>
            <c:ext xmlns:c16="http://schemas.microsoft.com/office/drawing/2014/chart" uri="{C3380CC4-5D6E-409C-BE32-E72D297353CC}">
              <c16:uniqueId val="{00000000-B02B-4963-8986-B5237FBE9854}"/>
            </c:ext>
          </c:extLst>
        </c:ser>
        <c:dLbls>
          <c:showLegendKey val="0"/>
          <c:showVal val="0"/>
          <c:showCatName val="0"/>
          <c:showSerName val="0"/>
          <c:showPercent val="0"/>
          <c:showBubbleSize val="0"/>
        </c:dLbls>
        <c:smooth val="0"/>
        <c:axId val="211711055"/>
        <c:axId val="381070991"/>
      </c:lineChart>
      <c:catAx>
        <c:axId val="211711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381070991"/>
        <c:crosses val="autoZero"/>
        <c:auto val="1"/>
        <c:lblAlgn val="ctr"/>
        <c:lblOffset val="100"/>
        <c:noMultiLvlLbl val="0"/>
      </c:catAx>
      <c:valAx>
        <c:axId val="381070991"/>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1171105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ガソリン使用量の推移</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lineChart>
        <c:grouping val="standard"/>
        <c:varyColors val="0"/>
        <c:ser>
          <c:idx val="0"/>
          <c:order val="0"/>
          <c:spPr>
            <a:ln w="28575" cap="rnd">
              <a:solidFill>
                <a:schemeClr val="accent3"/>
              </a:solidFill>
              <a:round/>
            </a:ln>
            <a:effectLst/>
          </c:spPr>
          <c:marker>
            <c:symbol val="none"/>
          </c:marker>
          <c:cat>
            <c:strRef>
              <c:f>比較年シート!$D$14:$O$14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比較年シート!$D$17:$O$17</c:f>
              <c:numCache>
                <c:formatCode>#,##0.0_ ;[Red]\-#,##0.0\ </c:formatCode>
                <c:ptCount val="12"/>
                <c:pt idx="0">
                  <c:v>307</c:v>
                </c:pt>
                <c:pt idx="1">
                  <c:v>280</c:v>
                </c:pt>
                <c:pt idx="2">
                  <c:v>245</c:v>
                </c:pt>
                <c:pt idx="3">
                  <c:v>289</c:v>
                </c:pt>
                <c:pt idx="4">
                  <c:v>231</c:v>
                </c:pt>
                <c:pt idx="5">
                  <c:v>256</c:v>
                </c:pt>
                <c:pt idx="6">
                  <c:v>218</c:v>
                </c:pt>
                <c:pt idx="7">
                  <c:v>256</c:v>
                </c:pt>
                <c:pt idx="8">
                  <c:v>251</c:v>
                </c:pt>
                <c:pt idx="9">
                  <c:v>179</c:v>
                </c:pt>
                <c:pt idx="10">
                  <c:v>263</c:v>
                </c:pt>
                <c:pt idx="11">
                  <c:v>296</c:v>
                </c:pt>
              </c:numCache>
            </c:numRef>
          </c:val>
          <c:smooth val="0"/>
          <c:extLst>
            <c:ext xmlns:c16="http://schemas.microsoft.com/office/drawing/2014/chart" uri="{C3380CC4-5D6E-409C-BE32-E72D297353CC}">
              <c16:uniqueId val="{00000000-A7E4-48E8-BE3D-D3B1FA56F13C}"/>
            </c:ext>
          </c:extLst>
        </c:ser>
        <c:dLbls>
          <c:showLegendKey val="0"/>
          <c:showVal val="0"/>
          <c:showCatName val="0"/>
          <c:showSerName val="0"/>
          <c:showPercent val="0"/>
          <c:showBubbleSize val="0"/>
        </c:dLbls>
        <c:smooth val="0"/>
        <c:axId val="211711055"/>
        <c:axId val="381070991"/>
      </c:lineChart>
      <c:catAx>
        <c:axId val="211711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381070991"/>
        <c:crosses val="autoZero"/>
        <c:auto val="1"/>
        <c:lblAlgn val="ctr"/>
        <c:lblOffset val="100"/>
        <c:noMultiLvlLbl val="0"/>
      </c:catAx>
      <c:valAx>
        <c:axId val="381070991"/>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1171105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都市ガス使用量の推移</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lineChart>
        <c:grouping val="standard"/>
        <c:varyColors val="0"/>
        <c:ser>
          <c:idx val="0"/>
          <c:order val="0"/>
          <c:tx>
            <c:strRef>
              <c:f>比較年シート!$B$16</c:f>
              <c:strCache>
                <c:ptCount val="1"/>
                <c:pt idx="0">
                  <c:v>都市ガス</c:v>
                </c:pt>
              </c:strCache>
            </c:strRef>
          </c:tx>
          <c:spPr>
            <a:ln w="28575" cap="rnd">
              <a:solidFill>
                <a:schemeClr val="accent2"/>
              </a:solidFill>
              <a:round/>
            </a:ln>
            <a:effectLst/>
          </c:spPr>
          <c:marker>
            <c:symbol val="none"/>
          </c:marker>
          <c:cat>
            <c:strRef>
              <c:f>比較年シート!$D$14:$O$14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比較年シート!$D$16:$O$16</c:f>
              <c:numCache>
                <c:formatCode>#,##0.0_ ;[Red]\-#,##0.0\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594-40AA-9FD4-C37D02E37C1A}"/>
            </c:ext>
          </c:extLst>
        </c:ser>
        <c:dLbls>
          <c:showLegendKey val="0"/>
          <c:showVal val="0"/>
          <c:showCatName val="0"/>
          <c:showSerName val="0"/>
          <c:showPercent val="0"/>
          <c:showBubbleSize val="0"/>
        </c:dLbls>
        <c:smooth val="0"/>
        <c:axId val="211711055"/>
        <c:axId val="381070991"/>
      </c:lineChart>
      <c:catAx>
        <c:axId val="211711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381070991"/>
        <c:crosses val="autoZero"/>
        <c:auto val="1"/>
        <c:lblAlgn val="ctr"/>
        <c:lblOffset val="100"/>
        <c:noMultiLvlLbl val="0"/>
      </c:catAx>
      <c:valAx>
        <c:axId val="381070991"/>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1171105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灯油使用量の推移</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lineChart>
        <c:grouping val="standard"/>
        <c:varyColors val="0"/>
        <c:ser>
          <c:idx val="0"/>
          <c:order val="0"/>
          <c:spPr>
            <a:ln w="28575" cap="rnd">
              <a:solidFill>
                <a:schemeClr val="accent4"/>
              </a:solidFill>
              <a:round/>
            </a:ln>
            <a:effectLst/>
          </c:spPr>
          <c:marker>
            <c:symbol val="none"/>
          </c:marker>
          <c:cat>
            <c:strRef>
              <c:f>比較年シート!$D$14:$O$14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比較年シート!$D$18:$O$18</c:f>
              <c:numCache>
                <c:formatCode>#,##0.0_ ;[Red]\-#,##0.0\ </c:formatCode>
                <c:ptCount val="12"/>
                <c:pt idx="0">
                  <c:v>400</c:v>
                </c:pt>
                <c:pt idx="1">
                  <c:v>400</c:v>
                </c:pt>
                <c:pt idx="2">
                  <c:v>300</c:v>
                </c:pt>
                <c:pt idx="3">
                  <c:v>0</c:v>
                </c:pt>
                <c:pt idx="4">
                  <c:v>0</c:v>
                </c:pt>
                <c:pt idx="5">
                  <c:v>0</c:v>
                </c:pt>
                <c:pt idx="6">
                  <c:v>0</c:v>
                </c:pt>
                <c:pt idx="7">
                  <c:v>0</c:v>
                </c:pt>
                <c:pt idx="8">
                  <c:v>0</c:v>
                </c:pt>
                <c:pt idx="9">
                  <c:v>300</c:v>
                </c:pt>
                <c:pt idx="10">
                  <c:v>500</c:v>
                </c:pt>
                <c:pt idx="11">
                  <c:v>600</c:v>
                </c:pt>
              </c:numCache>
            </c:numRef>
          </c:val>
          <c:smooth val="0"/>
          <c:extLst>
            <c:ext xmlns:c16="http://schemas.microsoft.com/office/drawing/2014/chart" uri="{C3380CC4-5D6E-409C-BE32-E72D297353CC}">
              <c16:uniqueId val="{00000000-1197-4BF7-95DB-6A8761B86CC4}"/>
            </c:ext>
          </c:extLst>
        </c:ser>
        <c:dLbls>
          <c:showLegendKey val="0"/>
          <c:showVal val="0"/>
          <c:showCatName val="0"/>
          <c:showSerName val="0"/>
          <c:showPercent val="0"/>
          <c:showBubbleSize val="0"/>
        </c:dLbls>
        <c:smooth val="0"/>
        <c:axId val="211711055"/>
        <c:axId val="381070991"/>
      </c:lineChart>
      <c:catAx>
        <c:axId val="211711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381070991"/>
        <c:crosses val="autoZero"/>
        <c:auto val="1"/>
        <c:lblAlgn val="ctr"/>
        <c:lblOffset val="100"/>
        <c:noMultiLvlLbl val="0"/>
      </c:catAx>
      <c:valAx>
        <c:axId val="381070991"/>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1171105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軽油使用量の推移</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lineChart>
        <c:grouping val="standard"/>
        <c:varyColors val="0"/>
        <c:ser>
          <c:idx val="0"/>
          <c:order val="0"/>
          <c:spPr>
            <a:ln w="28575" cap="rnd">
              <a:solidFill>
                <a:schemeClr val="accent5"/>
              </a:solidFill>
              <a:round/>
            </a:ln>
            <a:effectLst/>
          </c:spPr>
          <c:marker>
            <c:symbol val="none"/>
          </c:marker>
          <c:cat>
            <c:strRef>
              <c:f>比較年シート!$D$14:$O$14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比較年シート!$D$19:$O$19</c:f>
              <c:numCache>
                <c:formatCode>#,##0.0_ ;[Red]\-#,##0.0\ </c:formatCode>
                <c:ptCount val="12"/>
                <c:pt idx="0">
                  <c:v>149</c:v>
                </c:pt>
                <c:pt idx="1">
                  <c:v>162</c:v>
                </c:pt>
                <c:pt idx="2">
                  <c:v>104</c:v>
                </c:pt>
                <c:pt idx="3">
                  <c:v>156</c:v>
                </c:pt>
                <c:pt idx="4">
                  <c:v>138</c:v>
                </c:pt>
                <c:pt idx="5">
                  <c:v>127</c:v>
                </c:pt>
                <c:pt idx="6">
                  <c:v>130</c:v>
                </c:pt>
                <c:pt idx="7">
                  <c:v>115</c:v>
                </c:pt>
                <c:pt idx="8">
                  <c:v>120</c:v>
                </c:pt>
                <c:pt idx="9">
                  <c:v>104</c:v>
                </c:pt>
                <c:pt idx="10">
                  <c:v>131</c:v>
                </c:pt>
                <c:pt idx="11">
                  <c:v>148</c:v>
                </c:pt>
              </c:numCache>
            </c:numRef>
          </c:val>
          <c:smooth val="0"/>
          <c:extLst>
            <c:ext xmlns:c16="http://schemas.microsoft.com/office/drawing/2014/chart" uri="{C3380CC4-5D6E-409C-BE32-E72D297353CC}">
              <c16:uniqueId val="{00000000-9589-4648-AD6F-B352821D6D15}"/>
            </c:ext>
          </c:extLst>
        </c:ser>
        <c:dLbls>
          <c:showLegendKey val="0"/>
          <c:showVal val="0"/>
          <c:showCatName val="0"/>
          <c:showSerName val="0"/>
          <c:showPercent val="0"/>
          <c:showBubbleSize val="0"/>
        </c:dLbls>
        <c:smooth val="0"/>
        <c:axId val="211711055"/>
        <c:axId val="381070991"/>
      </c:lineChart>
      <c:catAx>
        <c:axId val="211711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381070991"/>
        <c:crosses val="autoZero"/>
        <c:auto val="1"/>
        <c:lblAlgn val="ctr"/>
        <c:lblOffset val="100"/>
        <c:noMultiLvlLbl val="0"/>
      </c:catAx>
      <c:valAx>
        <c:axId val="381070991"/>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1171105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重油使用量の推移</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lineChart>
        <c:grouping val="standard"/>
        <c:varyColors val="0"/>
        <c:ser>
          <c:idx val="0"/>
          <c:order val="0"/>
          <c:spPr>
            <a:ln w="28575" cap="rnd">
              <a:solidFill>
                <a:schemeClr val="accent6"/>
              </a:solidFill>
              <a:round/>
            </a:ln>
            <a:effectLst/>
          </c:spPr>
          <c:marker>
            <c:symbol val="none"/>
          </c:marker>
          <c:cat>
            <c:strRef>
              <c:f>比較年シート!$D$14:$O$14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比較年シート!$D$20:$O$20</c:f>
              <c:numCache>
                <c:formatCode>#,##0.0_ ;[Red]\-#,##0.0\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BCB-4834-A8F7-615F7472ED4D}"/>
            </c:ext>
          </c:extLst>
        </c:ser>
        <c:dLbls>
          <c:showLegendKey val="0"/>
          <c:showVal val="0"/>
          <c:showCatName val="0"/>
          <c:showSerName val="0"/>
          <c:showPercent val="0"/>
          <c:showBubbleSize val="0"/>
        </c:dLbls>
        <c:smooth val="0"/>
        <c:axId val="211711055"/>
        <c:axId val="381070991"/>
      </c:lineChart>
      <c:catAx>
        <c:axId val="211711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381070991"/>
        <c:crosses val="autoZero"/>
        <c:auto val="1"/>
        <c:lblAlgn val="ctr"/>
        <c:lblOffset val="100"/>
        <c:noMultiLvlLbl val="0"/>
      </c:catAx>
      <c:valAx>
        <c:axId val="381070991"/>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1171105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液化天然ガス（</a:t>
            </a:r>
            <a:r>
              <a:rPr lang="en-US" altLang="ja-JP" sz="1200">
                <a:latin typeface="BIZ UDPゴシック" panose="020B0400000000000000" pitchFamily="50" charset="-128"/>
                <a:ea typeface="BIZ UDPゴシック" panose="020B0400000000000000" pitchFamily="50" charset="-128"/>
              </a:rPr>
              <a:t>LPN</a:t>
            </a:r>
            <a:r>
              <a:rPr lang="ja-JP" sz="1200"/>
              <a:t>）使用量の推移</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lineChart>
        <c:grouping val="standard"/>
        <c:varyColors val="0"/>
        <c:ser>
          <c:idx val="0"/>
          <c:order val="0"/>
          <c:spPr>
            <a:ln w="28575" cap="rnd">
              <a:solidFill>
                <a:schemeClr val="accent2">
                  <a:lumMod val="50000"/>
                </a:schemeClr>
              </a:solidFill>
              <a:round/>
            </a:ln>
            <a:effectLst/>
          </c:spPr>
          <c:marker>
            <c:symbol val="none"/>
          </c:marker>
          <c:cat>
            <c:strRef>
              <c:f>比較年シート!$D$14:$O$14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比較年シート!$D$22:$O$22</c:f>
              <c:numCache>
                <c:formatCode>#,##0.0_ ;[Red]\-#,##0.0\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0D71-4709-891A-C08377ADDF90}"/>
            </c:ext>
          </c:extLst>
        </c:ser>
        <c:dLbls>
          <c:showLegendKey val="0"/>
          <c:showVal val="0"/>
          <c:showCatName val="0"/>
          <c:showSerName val="0"/>
          <c:showPercent val="0"/>
          <c:showBubbleSize val="0"/>
        </c:dLbls>
        <c:smooth val="0"/>
        <c:axId val="211711055"/>
        <c:axId val="381070991"/>
      </c:lineChart>
      <c:catAx>
        <c:axId val="211711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381070991"/>
        <c:crosses val="autoZero"/>
        <c:auto val="1"/>
        <c:lblAlgn val="ctr"/>
        <c:lblOffset val="100"/>
        <c:noMultiLvlLbl val="0"/>
      </c:catAx>
      <c:valAx>
        <c:axId val="381070991"/>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1171105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液化石油ガス（</a:t>
            </a:r>
            <a:r>
              <a:rPr lang="en-US" altLang="ja-JP" sz="1200">
                <a:latin typeface="BIZ UDPゴシック" panose="020B0400000000000000" pitchFamily="50" charset="-128"/>
                <a:ea typeface="BIZ UDPゴシック" panose="020B0400000000000000" pitchFamily="50" charset="-128"/>
              </a:rPr>
              <a:t>LPG</a:t>
            </a:r>
            <a:r>
              <a:rPr lang="ja-JP" sz="1200"/>
              <a:t>）使用量の推移</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lineChart>
        <c:grouping val="standard"/>
        <c:varyColors val="0"/>
        <c:ser>
          <c:idx val="0"/>
          <c:order val="0"/>
          <c:spPr>
            <a:ln w="28575" cap="rnd">
              <a:solidFill>
                <a:schemeClr val="accent1">
                  <a:lumMod val="50000"/>
                </a:schemeClr>
              </a:solidFill>
              <a:round/>
            </a:ln>
            <a:effectLst/>
          </c:spPr>
          <c:marker>
            <c:symbol val="none"/>
          </c:marker>
          <c:cat>
            <c:strRef>
              <c:f>比較年シート!$D$14:$O$14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比較年シート!$D$21:$O$21</c:f>
              <c:numCache>
                <c:formatCode>#,##0.0_ ;[Red]\-#,##0.0\ </c:formatCode>
                <c:ptCount val="12"/>
                <c:pt idx="0">
                  <c:v>76.2</c:v>
                </c:pt>
                <c:pt idx="1">
                  <c:v>62.3</c:v>
                </c:pt>
                <c:pt idx="2">
                  <c:v>66.5</c:v>
                </c:pt>
                <c:pt idx="3">
                  <c:v>48.2</c:v>
                </c:pt>
                <c:pt idx="4">
                  <c:v>20.9</c:v>
                </c:pt>
                <c:pt idx="5">
                  <c:v>32.9</c:v>
                </c:pt>
                <c:pt idx="6">
                  <c:v>36.799999999999997</c:v>
                </c:pt>
                <c:pt idx="7">
                  <c:v>39.4</c:v>
                </c:pt>
                <c:pt idx="8">
                  <c:v>29.3</c:v>
                </c:pt>
                <c:pt idx="9">
                  <c:v>19.8</c:v>
                </c:pt>
                <c:pt idx="10">
                  <c:v>21</c:v>
                </c:pt>
                <c:pt idx="11">
                  <c:v>43.8</c:v>
                </c:pt>
              </c:numCache>
            </c:numRef>
          </c:val>
          <c:smooth val="0"/>
          <c:extLst>
            <c:ext xmlns:c16="http://schemas.microsoft.com/office/drawing/2014/chart" uri="{C3380CC4-5D6E-409C-BE32-E72D297353CC}">
              <c16:uniqueId val="{00000000-A416-406E-BFB4-D968D8BCD4B2}"/>
            </c:ext>
          </c:extLst>
        </c:ser>
        <c:dLbls>
          <c:showLegendKey val="0"/>
          <c:showVal val="0"/>
          <c:showCatName val="0"/>
          <c:showSerName val="0"/>
          <c:showPercent val="0"/>
          <c:showBubbleSize val="0"/>
        </c:dLbls>
        <c:smooth val="0"/>
        <c:axId val="211711055"/>
        <c:axId val="381070991"/>
      </c:lineChart>
      <c:catAx>
        <c:axId val="211711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381070991"/>
        <c:crosses val="autoZero"/>
        <c:auto val="1"/>
        <c:lblAlgn val="ctr"/>
        <c:lblOffset val="100"/>
        <c:noMultiLvlLbl val="0"/>
      </c:catAx>
      <c:valAx>
        <c:axId val="381070991"/>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1171105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エネルギー種別年間</a:t>
            </a:r>
            <a:r>
              <a:rPr lang="en-US" sz="1200"/>
              <a:t>CO</a:t>
            </a:r>
            <a:r>
              <a:rPr lang="en-US" sz="1200" baseline="-25000"/>
              <a:t>2</a:t>
            </a:r>
            <a:r>
              <a:rPr lang="ja-JP" sz="1200"/>
              <a:t>排出量の</a:t>
            </a:r>
            <a:r>
              <a:rPr lang="ja-JP" altLang="en-US" sz="1200"/>
              <a:t>推移</a:t>
            </a:r>
            <a:endParaRPr lang="ja-JP" sz="1200"/>
          </a:p>
        </c:rich>
      </c:tx>
      <c:layout>
        <c:manualLayout>
          <c:xMode val="edge"/>
          <c:yMode val="edge"/>
          <c:x val="0.2845403857802975"/>
          <c:y val="2.351291539262315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1310741007789506"/>
          <c:y val="0.12443017264214037"/>
          <c:w val="0.61554730530938495"/>
          <c:h val="0.78970388733845442"/>
        </c:manualLayout>
      </c:layout>
      <c:lineChart>
        <c:grouping val="standard"/>
        <c:varyColors val="0"/>
        <c:ser>
          <c:idx val="0"/>
          <c:order val="0"/>
          <c:tx>
            <c:strRef>
              <c:f>参照シート!$B$25</c:f>
              <c:strCache>
                <c:ptCount val="1"/>
                <c:pt idx="0">
                  <c:v>電力</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参照シート!$D$24:$O$24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参照シート!$D$25:$O$25</c:f>
              <c:numCache>
                <c:formatCode>#,##0.0_ ;[Red]\-#,##0.0\ </c:formatCode>
                <c:ptCount val="12"/>
                <c:pt idx="0">
                  <c:v>1140.0319999999999</c:v>
                </c:pt>
                <c:pt idx="1">
                  <c:v>1220.1199999999999</c:v>
                </c:pt>
                <c:pt idx="2">
                  <c:v>1003.92</c:v>
                </c:pt>
                <c:pt idx="3">
                  <c:v>764.78399999999999</c:v>
                </c:pt>
                <c:pt idx="4">
                  <c:v>1006.928</c:v>
                </c:pt>
                <c:pt idx="5">
                  <c:v>1087.768</c:v>
                </c:pt>
                <c:pt idx="6">
                  <c:v>1119.7280000000001</c:v>
                </c:pt>
                <c:pt idx="7">
                  <c:v>1137.0240000000001</c:v>
                </c:pt>
                <c:pt idx="8">
                  <c:v>962.56</c:v>
                </c:pt>
                <c:pt idx="9">
                  <c:v>962.93600000000004</c:v>
                </c:pt>
                <c:pt idx="10">
                  <c:v>1006.928</c:v>
                </c:pt>
                <c:pt idx="11">
                  <c:v>1251.704</c:v>
                </c:pt>
              </c:numCache>
            </c:numRef>
          </c:val>
          <c:smooth val="0"/>
          <c:extLst>
            <c:ext xmlns:c16="http://schemas.microsoft.com/office/drawing/2014/chart" uri="{C3380CC4-5D6E-409C-BE32-E72D297353CC}">
              <c16:uniqueId val="{00000000-A227-442A-B0B5-362BC0D77707}"/>
            </c:ext>
          </c:extLst>
        </c:ser>
        <c:ser>
          <c:idx val="1"/>
          <c:order val="1"/>
          <c:tx>
            <c:strRef>
              <c:f>参照シート!$B$26</c:f>
              <c:strCache>
                <c:ptCount val="1"/>
                <c:pt idx="0">
                  <c:v>都市ガス</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参照シート!$D$24:$O$24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参照シート!$D$26:$O$26</c:f>
              <c:numCache>
                <c:formatCode>#,##0.0_ ;[Red]\-#,##0.0\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227-442A-B0B5-362BC0D77707}"/>
            </c:ext>
          </c:extLst>
        </c:ser>
        <c:ser>
          <c:idx val="2"/>
          <c:order val="2"/>
          <c:tx>
            <c:strRef>
              <c:f>参照シート!$B$27</c:f>
              <c:strCache>
                <c:ptCount val="1"/>
                <c:pt idx="0">
                  <c:v>ガソリン</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参照シート!$D$24:$O$24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参照シート!$D$27:$O$27</c:f>
              <c:numCache>
                <c:formatCode>#,##0.0_ ;[Red]\-#,##0.0\ </c:formatCode>
                <c:ptCount val="12"/>
                <c:pt idx="0">
                  <c:v>712.2399999999999</c:v>
                </c:pt>
                <c:pt idx="1">
                  <c:v>649.59999999999991</c:v>
                </c:pt>
                <c:pt idx="2">
                  <c:v>568.4</c:v>
                </c:pt>
                <c:pt idx="3">
                  <c:v>670.4799999999999</c:v>
                </c:pt>
                <c:pt idx="4">
                  <c:v>535.91999999999996</c:v>
                </c:pt>
                <c:pt idx="5">
                  <c:v>593.91999999999996</c:v>
                </c:pt>
                <c:pt idx="6">
                  <c:v>505.76</c:v>
                </c:pt>
                <c:pt idx="7">
                  <c:v>593.91999999999996</c:v>
                </c:pt>
                <c:pt idx="8">
                  <c:v>582.31999999999994</c:v>
                </c:pt>
                <c:pt idx="9">
                  <c:v>415.28</c:v>
                </c:pt>
                <c:pt idx="10">
                  <c:v>610.16</c:v>
                </c:pt>
                <c:pt idx="11">
                  <c:v>686.71999999999991</c:v>
                </c:pt>
              </c:numCache>
            </c:numRef>
          </c:val>
          <c:smooth val="0"/>
          <c:extLst>
            <c:ext xmlns:c16="http://schemas.microsoft.com/office/drawing/2014/chart" uri="{C3380CC4-5D6E-409C-BE32-E72D297353CC}">
              <c16:uniqueId val="{00000002-A227-442A-B0B5-362BC0D77707}"/>
            </c:ext>
          </c:extLst>
        </c:ser>
        <c:ser>
          <c:idx val="3"/>
          <c:order val="3"/>
          <c:tx>
            <c:strRef>
              <c:f>参照シート!$B$28</c:f>
              <c:strCache>
                <c:ptCount val="1"/>
                <c:pt idx="0">
                  <c:v>灯油</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参照シート!$D$24:$O$24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参照シート!$D$28:$O$28</c:f>
              <c:numCache>
                <c:formatCode>#,##0.0_ ;[Red]\-#,##0.0\ </c:formatCode>
                <c:ptCount val="12"/>
                <c:pt idx="0">
                  <c:v>996.00000000000011</c:v>
                </c:pt>
                <c:pt idx="1">
                  <c:v>996.00000000000011</c:v>
                </c:pt>
                <c:pt idx="2">
                  <c:v>747.00000000000011</c:v>
                </c:pt>
                <c:pt idx="3">
                  <c:v>0</c:v>
                </c:pt>
                <c:pt idx="4">
                  <c:v>0</c:v>
                </c:pt>
                <c:pt idx="5">
                  <c:v>0</c:v>
                </c:pt>
                <c:pt idx="6">
                  <c:v>0</c:v>
                </c:pt>
                <c:pt idx="7">
                  <c:v>0</c:v>
                </c:pt>
                <c:pt idx="8">
                  <c:v>0</c:v>
                </c:pt>
                <c:pt idx="9">
                  <c:v>747.00000000000011</c:v>
                </c:pt>
                <c:pt idx="10">
                  <c:v>1245</c:v>
                </c:pt>
                <c:pt idx="11">
                  <c:v>1494.0000000000002</c:v>
                </c:pt>
              </c:numCache>
            </c:numRef>
          </c:val>
          <c:smooth val="0"/>
          <c:extLst>
            <c:ext xmlns:c16="http://schemas.microsoft.com/office/drawing/2014/chart" uri="{C3380CC4-5D6E-409C-BE32-E72D297353CC}">
              <c16:uniqueId val="{00000003-A227-442A-B0B5-362BC0D77707}"/>
            </c:ext>
          </c:extLst>
        </c:ser>
        <c:ser>
          <c:idx val="4"/>
          <c:order val="4"/>
          <c:tx>
            <c:strRef>
              <c:f>参照シート!$B$29</c:f>
              <c:strCache>
                <c:ptCount val="1"/>
                <c:pt idx="0">
                  <c:v>軽油</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参照シート!$D$24:$O$24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参照シート!$D$29:$O$29</c:f>
              <c:numCache>
                <c:formatCode>#,##0.0_ ;[Red]\-#,##0.0\ </c:formatCode>
                <c:ptCount val="12"/>
                <c:pt idx="0">
                  <c:v>384.42</c:v>
                </c:pt>
                <c:pt idx="1">
                  <c:v>417.96000000000004</c:v>
                </c:pt>
                <c:pt idx="2">
                  <c:v>268.32</c:v>
                </c:pt>
                <c:pt idx="3">
                  <c:v>402.48</c:v>
                </c:pt>
                <c:pt idx="4">
                  <c:v>356.04</c:v>
                </c:pt>
                <c:pt idx="5">
                  <c:v>327.66000000000003</c:v>
                </c:pt>
                <c:pt idx="6">
                  <c:v>335.40000000000003</c:v>
                </c:pt>
                <c:pt idx="7">
                  <c:v>296.7</c:v>
                </c:pt>
                <c:pt idx="8">
                  <c:v>309.60000000000002</c:v>
                </c:pt>
                <c:pt idx="9">
                  <c:v>268.32</c:v>
                </c:pt>
                <c:pt idx="10">
                  <c:v>337.98</c:v>
                </c:pt>
                <c:pt idx="11">
                  <c:v>381.84000000000003</c:v>
                </c:pt>
              </c:numCache>
            </c:numRef>
          </c:val>
          <c:smooth val="0"/>
          <c:extLst>
            <c:ext xmlns:c16="http://schemas.microsoft.com/office/drawing/2014/chart" uri="{C3380CC4-5D6E-409C-BE32-E72D297353CC}">
              <c16:uniqueId val="{00000004-A227-442A-B0B5-362BC0D77707}"/>
            </c:ext>
          </c:extLst>
        </c:ser>
        <c:ser>
          <c:idx val="5"/>
          <c:order val="5"/>
          <c:tx>
            <c:strRef>
              <c:f>参照シート!$B$30</c:f>
              <c:strCache>
                <c:ptCount val="1"/>
                <c:pt idx="0">
                  <c:v>Ａ重油</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参照シート!$D$24:$O$24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参照シート!$D$30:$O$30</c:f>
              <c:numCache>
                <c:formatCode>#,##0.0_ ;[Red]\-#,##0.0\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A227-442A-B0B5-362BC0D77707}"/>
            </c:ext>
          </c:extLst>
        </c:ser>
        <c:ser>
          <c:idx val="6"/>
          <c:order val="6"/>
          <c:tx>
            <c:strRef>
              <c:f>参照シート!$B$31</c:f>
              <c:strCache>
                <c:ptCount val="1"/>
                <c:pt idx="0">
                  <c:v>液化石油ガス（LPG）</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参照シート!$D$24:$O$24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参照シート!$D$31:$O$31</c:f>
              <c:numCache>
                <c:formatCode>#,##0.0_ ;[Red]\-#,##0.0\ </c:formatCode>
                <c:ptCount val="12"/>
                <c:pt idx="0">
                  <c:v>228.60000000000002</c:v>
                </c:pt>
                <c:pt idx="1">
                  <c:v>186.89999999999998</c:v>
                </c:pt>
                <c:pt idx="2">
                  <c:v>199.5</c:v>
                </c:pt>
                <c:pt idx="3">
                  <c:v>144.60000000000002</c:v>
                </c:pt>
                <c:pt idx="4">
                  <c:v>62.699999999999996</c:v>
                </c:pt>
                <c:pt idx="5">
                  <c:v>98.699999999999989</c:v>
                </c:pt>
                <c:pt idx="6">
                  <c:v>110.39999999999999</c:v>
                </c:pt>
                <c:pt idx="7">
                  <c:v>118.19999999999999</c:v>
                </c:pt>
                <c:pt idx="8">
                  <c:v>87.9</c:v>
                </c:pt>
                <c:pt idx="9">
                  <c:v>59.400000000000006</c:v>
                </c:pt>
                <c:pt idx="10">
                  <c:v>63</c:v>
                </c:pt>
                <c:pt idx="11">
                  <c:v>131.39999999999998</c:v>
                </c:pt>
              </c:numCache>
            </c:numRef>
          </c:val>
          <c:smooth val="0"/>
          <c:extLst>
            <c:ext xmlns:c16="http://schemas.microsoft.com/office/drawing/2014/chart" uri="{C3380CC4-5D6E-409C-BE32-E72D297353CC}">
              <c16:uniqueId val="{00000006-A227-442A-B0B5-362BC0D77707}"/>
            </c:ext>
          </c:extLst>
        </c:ser>
        <c:ser>
          <c:idx val="7"/>
          <c:order val="7"/>
          <c:tx>
            <c:strRef>
              <c:f>参照シート!$B$32</c:f>
              <c:strCache>
                <c:ptCount val="1"/>
                <c:pt idx="0">
                  <c:v>液化天然ガス（LNG）</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参照シート!$D$24:$O$24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参照シート!$D$32:$O$32</c:f>
              <c:numCache>
                <c:formatCode>#,##0.0_ ;[Red]\-#,##0.0\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A227-442A-B0B5-362BC0D77707}"/>
            </c:ext>
          </c:extLst>
        </c:ser>
        <c:dLbls>
          <c:showLegendKey val="0"/>
          <c:showVal val="0"/>
          <c:showCatName val="0"/>
          <c:showSerName val="0"/>
          <c:showPercent val="0"/>
          <c:showBubbleSize val="0"/>
        </c:dLbls>
        <c:marker val="1"/>
        <c:smooth val="0"/>
        <c:axId val="1548031343"/>
        <c:axId val="1892703007"/>
      </c:lineChart>
      <c:catAx>
        <c:axId val="154803134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1892703007"/>
        <c:crosses val="autoZero"/>
        <c:auto val="1"/>
        <c:lblAlgn val="ctr"/>
        <c:lblOffset val="100"/>
        <c:noMultiLvlLbl val="0"/>
      </c:catAx>
      <c:valAx>
        <c:axId val="1892703007"/>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1548031343"/>
        <c:crosses val="autoZero"/>
        <c:crossBetween val="between"/>
      </c:valAx>
      <c:spPr>
        <a:noFill/>
        <a:ln>
          <a:noFill/>
        </a:ln>
        <a:effectLst/>
      </c:spPr>
    </c:plotArea>
    <c:legend>
      <c:legendPos val="r"/>
      <c:layout>
        <c:manualLayout>
          <c:xMode val="edge"/>
          <c:yMode val="edge"/>
          <c:x val="0.77088885773865434"/>
          <c:y val="0.19640256921710289"/>
          <c:w val="0.22911126261572484"/>
          <c:h val="0.5685643006013092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エネルギー種別年間</a:t>
            </a:r>
            <a:r>
              <a:rPr lang="en-US" sz="1200"/>
              <a:t>CO</a:t>
            </a:r>
            <a:r>
              <a:rPr lang="en-US" sz="1200" baseline="-25000"/>
              <a:t>2</a:t>
            </a:r>
            <a:r>
              <a:rPr lang="ja-JP" sz="1200"/>
              <a:t>排出量の</a:t>
            </a:r>
            <a:r>
              <a:rPr lang="ja-JP" altLang="en-US" sz="1200"/>
              <a:t>比較</a:t>
            </a:r>
            <a:endParaRPr lang="ja-JP" sz="1200"/>
          </a:p>
        </c:rich>
      </c:tx>
      <c:layout>
        <c:manualLayout>
          <c:xMode val="edge"/>
          <c:yMode val="edge"/>
          <c:x val="0.20867855801638377"/>
          <c:y val="2.3513205343320385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7.7099528868312298E-2"/>
          <c:y val="0.15635652512463682"/>
          <c:w val="0.92290047113168772"/>
          <c:h val="0.74626405569213006"/>
        </c:manualLayout>
      </c:layout>
      <c:barChart>
        <c:barDir val="col"/>
        <c:grouping val="clustered"/>
        <c:varyColors val="0"/>
        <c:ser>
          <c:idx val="0"/>
          <c:order val="0"/>
          <c:tx>
            <c:strRef>
              <c:f>算定対象年シート!$B$11</c:f>
              <c:strCache>
                <c:ptCount val="1"/>
                <c:pt idx="0">
                  <c:v>例）2022年</c:v>
                </c:pt>
              </c:strCache>
            </c:strRef>
          </c:tx>
          <c:spPr>
            <a:solidFill>
              <a:schemeClr val="accent1"/>
            </a:solidFill>
            <a:ln w="19050">
              <a:solidFill>
                <a:schemeClr val="lt1"/>
              </a:solidFill>
            </a:ln>
            <a:effectLst/>
          </c:spPr>
          <c:invertIfNegative val="0"/>
          <c:cat>
            <c:strRef>
              <c:f>算定対象年シート!$B$15:$B$22</c:f>
              <c:strCache>
                <c:ptCount val="8"/>
                <c:pt idx="0">
                  <c:v>電力</c:v>
                </c:pt>
                <c:pt idx="1">
                  <c:v>都市ガス</c:v>
                </c:pt>
                <c:pt idx="2">
                  <c:v>ガソリン</c:v>
                </c:pt>
                <c:pt idx="3">
                  <c:v>灯油</c:v>
                </c:pt>
                <c:pt idx="4">
                  <c:v>軽油</c:v>
                </c:pt>
                <c:pt idx="5">
                  <c:v>Ａ重油</c:v>
                </c:pt>
                <c:pt idx="6">
                  <c:v>液化石油ガス
（LPG）</c:v>
                </c:pt>
                <c:pt idx="7">
                  <c:v>液化天然ガス
（LNG）</c:v>
                </c:pt>
              </c:strCache>
            </c:strRef>
          </c:cat>
          <c:val>
            <c:numRef>
              <c:f>算定対象年シート!$S$15:$S$22</c:f>
              <c:numCache>
                <c:formatCode>#,##0;"▲ "#,##0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2-4D40-42F0-8A22-533D20E6C571}"/>
            </c:ext>
          </c:extLst>
        </c:ser>
        <c:ser>
          <c:idx val="1"/>
          <c:order val="1"/>
          <c:tx>
            <c:strRef>
              <c:f>比較年シート!$B$11</c:f>
              <c:strCache>
                <c:ptCount val="1"/>
                <c:pt idx="0">
                  <c:v>例）2021年</c:v>
                </c:pt>
              </c:strCache>
            </c:strRef>
          </c:tx>
          <c:spPr>
            <a:solidFill>
              <a:schemeClr val="accent2"/>
            </a:solidFill>
            <a:ln w="19050">
              <a:solidFill>
                <a:schemeClr val="lt1"/>
              </a:solidFill>
            </a:ln>
            <a:effectLst/>
          </c:spPr>
          <c:invertIfNegative val="0"/>
          <c:cat>
            <c:strRef>
              <c:f>算定対象年シート!$B$15:$B$22</c:f>
              <c:strCache>
                <c:ptCount val="8"/>
                <c:pt idx="0">
                  <c:v>電力</c:v>
                </c:pt>
                <c:pt idx="1">
                  <c:v>都市ガス</c:v>
                </c:pt>
                <c:pt idx="2">
                  <c:v>ガソリン</c:v>
                </c:pt>
                <c:pt idx="3">
                  <c:v>灯油</c:v>
                </c:pt>
                <c:pt idx="4">
                  <c:v>軽油</c:v>
                </c:pt>
                <c:pt idx="5">
                  <c:v>Ａ重油</c:v>
                </c:pt>
                <c:pt idx="6">
                  <c:v>液化石油ガス
（LPG）</c:v>
                </c:pt>
                <c:pt idx="7">
                  <c:v>液化天然ガス
（LNG）</c:v>
                </c:pt>
              </c:strCache>
            </c:strRef>
          </c:cat>
          <c:val>
            <c:numRef>
              <c:f>比較年シート!$S$15:$S$22</c:f>
              <c:numCache>
                <c:formatCode>#,##0;"▲ "#,##0</c:formatCode>
                <c:ptCount val="8"/>
                <c:pt idx="0">
                  <c:v>12664</c:v>
                </c:pt>
                <c:pt idx="1">
                  <c:v>0</c:v>
                </c:pt>
                <c:pt idx="2">
                  <c:v>7125</c:v>
                </c:pt>
                <c:pt idx="3">
                  <c:v>6225</c:v>
                </c:pt>
                <c:pt idx="4">
                  <c:v>4087</c:v>
                </c:pt>
                <c:pt idx="5">
                  <c:v>0</c:v>
                </c:pt>
                <c:pt idx="6">
                  <c:v>1491</c:v>
                </c:pt>
                <c:pt idx="7">
                  <c:v>0</c:v>
                </c:pt>
              </c:numCache>
            </c:numRef>
          </c:val>
          <c:extLst>
            <c:ext xmlns:c16="http://schemas.microsoft.com/office/drawing/2014/chart" uri="{C3380CC4-5D6E-409C-BE32-E72D297353CC}">
              <c16:uniqueId val="{00000013-4D40-42F0-8A22-533D20E6C571}"/>
            </c:ext>
          </c:extLst>
        </c:ser>
        <c:dLbls>
          <c:showLegendKey val="0"/>
          <c:showVal val="0"/>
          <c:showCatName val="0"/>
          <c:showSerName val="0"/>
          <c:showPercent val="0"/>
          <c:showBubbleSize val="0"/>
        </c:dLbls>
        <c:gapWidth val="100"/>
        <c:axId val="1884031375"/>
        <c:axId val="285070015"/>
      </c:barChart>
      <c:catAx>
        <c:axId val="188403137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85070015"/>
        <c:crosses val="autoZero"/>
        <c:auto val="1"/>
        <c:lblAlgn val="ctr"/>
        <c:lblOffset val="100"/>
        <c:noMultiLvlLbl val="0"/>
      </c:catAx>
      <c:valAx>
        <c:axId val="285070015"/>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1884031375"/>
        <c:crosses val="autoZero"/>
        <c:crossBetween val="between"/>
      </c:valAx>
      <c:spPr>
        <a:noFill/>
        <a:ln>
          <a:noFill/>
        </a:ln>
        <a:effectLst/>
      </c:spPr>
    </c:plotArea>
    <c:legend>
      <c:legendPos val="r"/>
      <c:layout>
        <c:manualLayout>
          <c:xMode val="edge"/>
          <c:yMode val="edge"/>
          <c:x val="0.80497905107573009"/>
          <c:y val="2.0139349318927142E-2"/>
          <c:w val="0.17540656156133461"/>
          <c:h val="0.1418874263988526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電力使用量の推移</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lineChart>
        <c:grouping val="standard"/>
        <c:varyColors val="0"/>
        <c:ser>
          <c:idx val="0"/>
          <c:order val="0"/>
          <c:tx>
            <c:strRef>
              <c:f>算定対象年シート!$B$11</c:f>
              <c:strCache>
                <c:ptCount val="1"/>
                <c:pt idx="0">
                  <c:v>例）2022年</c:v>
                </c:pt>
              </c:strCache>
            </c:strRef>
          </c:tx>
          <c:spPr>
            <a:ln w="28575" cap="rnd">
              <a:solidFill>
                <a:schemeClr val="accent1"/>
              </a:solidFill>
              <a:round/>
            </a:ln>
            <a:effectLst/>
          </c:spPr>
          <c:marker>
            <c:symbol val="none"/>
          </c:marker>
          <c:cat>
            <c:strRef>
              <c:f>算定対象年シート!$D$14:$O$14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算定対象年シート!$D$15:$O$15</c:f>
              <c:numCache>
                <c:formatCode>#,##0.0_ ;[Red]\-#,##0.0\ </c:formatCode>
                <c:ptCount val="12"/>
              </c:numCache>
            </c:numRef>
          </c:val>
          <c:smooth val="0"/>
          <c:extLst>
            <c:ext xmlns:c16="http://schemas.microsoft.com/office/drawing/2014/chart" uri="{C3380CC4-5D6E-409C-BE32-E72D297353CC}">
              <c16:uniqueId val="{00000000-F2E5-406D-A2FB-B6ABDDC25BBD}"/>
            </c:ext>
          </c:extLst>
        </c:ser>
        <c:ser>
          <c:idx val="1"/>
          <c:order val="1"/>
          <c:tx>
            <c:strRef>
              <c:f>比較年シート!$B$11</c:f>
              <c:strCache>
                <c:ptCount val="1"/>
                <c:pt idx="0">
                  <c:v>例）2021年</c:v>
                </c:pt>
              </c:strCache>
            </c:strRef>
          </c:tx>
          <c:spPr>
            <a:ln w="28575" cap="rnd">
              <a:solidFill>
                <a:schemeClr val="accent2"/>
              </a:solidFill>
              <a:round/>
            </a:ln>
            <a:effectLst/>
          </c:spPr>
          <c:marker>
            <c:symbol val="none"/>
          </c:marker>
          <c:cat>
            <c:strRef>
              <c:f>算定対象年シート!$D$14:$O$14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比較年シート!$D$15:$O$15</c:f>
              <c:numCache>
                <c:formatCode>#,##0.0_ ;[Red]\-#,##0.0\ </c:formatCode>
                <c:ptCount val="12"/>
                <c:pt idx="0">
                  <c:v>3032</c:v>
                </c:pt>
                <c:pt idx="1">
                  <c:v>3245</c:v>
                </c:pt>
                <c:pt idx="2">
                  <c:v>2670</c:v>
                </c:pt>
                <c:pt idx="3">
                  <c:v>2034</c:v>
                </c:pt>
                <c:pt idx="4">
                  <c:v>2678</c:v>
                </c:pt>
                <c:pt idx="5">
                  <c:v>2893</c:v>
                </c:pt>
                <c:pt idx="6">
                  <c:v>2978</c:v>
                </c:pt>
                <c:pt idx="7">
                  <c:v>3024</c:v>
                </c:pt>
                <c:pt idx="8">
                  <c:v>2560</c:v>
                </c:pt>
                <c:pt idx="9">
                  <c:v>2561</c:v>
                </c:pt>
                <c:pt idx="10">
                  <c:v>2678</c:v>
                </c:pt>
                <c:pt idx="11">
                  <c:v>3329</c:v>
                </c:pt>
              </c:numCache>
            </c:numRef>
          </c:val>
          <c:smooth val="0"/>
          <c:extLst>
            <c:ext xmlns:c16="http://schemas.microsoft.com/office/drawing/2014/chart" uri="{C3380CC4-5D6E-409C-BE32-E72D297353CC}">
              <c16:uniqueId val="{00000001-F2E5-406D-A2FB-B6ABDDC25BBD}"/>
            </c:ext>
          </c:extLst>
        </c:ser>
        <c:dLbls>
          <c:showLegendKey val="0"/>
          <c:showVal val="0"/>
          <c:showCatName val="0"/>
          <c:showSerName val="0"/>
          <c:showPercent val="0"/>
          <c:showBubbleSize val="0"/>
        </c:dLbls>
        <c:smooth val="0"/>
        <c:axId val="211711055"/>
        <c:axId val="381070991"/>
      </c:lineChart>
      <c:catAx>
        <c:axId val="211711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381070991"/>
        <c:crosses val="autoZero"/>
        <c:auto val="1"/>
        <c:lblAlgn val="ctr"/>
        <c:lblOffset val="100"/>
        <c:noMultiLvlLbl val="0"/>
      </c:catAx>
      <c:valAx>
        <c:axId val="381070991"/>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1171105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ガソリン使用量の推移</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lineChart>
        <c:grouping val="standard"/>
        <c:varyColors val="0"/>
        <c:ser>
          <c:idx val="0"/>
          <c:order val="0"/>
          <c:tx>
            <c:strRef>
              <c:f>算定対象年シート!$B$11</c:f>
              <c:strCache>
                <c:ptCount val="1"/>
                <c:pt idx="0">
                  <c:v>例）2022年</c:v>
                </c:pt>
              </c:strCache>
            </c:strRef>
          </c:tx>
          <c:spPr>
            <a:ln w="28575" cap="rnd">
              <a:solidFill>
                <a:schemeClr val="accent1"/>
              </a:solidFill>
              <a:round/>
            </a:ln>
            <a:effectLst/>
          </c:spPr>
          <c:marker>
            <c:symbol val="none"/>
          </c:marker>
          <c:cat>
            <c:strRef>
              <c:f>算定対象年シート!$D$14:$O$14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算定対象年シート!$D$17:$O$17</c:f>
              <c:numCache>
                <c:formatCode>#,##0.0_ ;[Red]\-#,##0.0\ </c:formatCode>
                <c:ptCount val="12"/>
              </c:numCache>
            </c:numRef>
          </c:val>
          <c:smooth val="0"/>
          <c:extLst>
            <c:ext xmlns:c16="http://schemas.microsoft.com/office/drawing/2014/chart" uri="{C3380CC4-5D6E-409C-BE32-E72D297353CC}">
              <c16:uniqueId val="{00000000-57B2-4C93-B489-435B83A698E7}"/>
            </c:ext>
          </c:extLst>
        </c:ser>
        <c:ser>
          <c:idx val="1"/>
          <c:order val="1"/>
          <c:tx>
            <c:strRef>
              <c:f>比較年シート!$B$11</c:f>
              <c:strCache>
                <c:ptCount val="1"/>
                <c:pt idx="0">
                  <c:v>例）2021年</c:v>
                </c:pt>
              </c:strCache>
            </c:strRef>
          </c:tx>
          <c:spPr>
            <a:ln w="28575" cap="rnd">
              <a:solidFill>
                <a:schemeClr val="accent2"/>
              </a:solidFill>
              <a:round/>
            </a:ln>
            <a:effectLst/>
          </c:spPr>
          <c:marker>
            <c:symbol val="none"/>
          </c:marker>
          <c:cat>
            <c:strRef>
              <c:f>算定対象年シート!$D$14:$O$14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比較年シート!$D$17:$O$17</c:f>
              <c:numCache>
                <c:formatCode>#,##0.0_ ;[Red]\-#,##0.0\ </c:formatCode>
                <c:ptCount val="12"/>
                <c:pt idx="0">
                  <c:v>307</c:v>
                </c:pt>
                <c:pt idx="1">
                  <c:v>280</c:v>
                </c:pt>
                <c:pt idx="2">
                  <c:v>245</c:v>
                </c:pt>
                <c:pt idx="3">
                  <c:v>289</c:v>
                </c:pt>
                <c:pt idx="4">
                  <c:v>231</c:v>
                </c:pt>
                <c:pt idx="5">
                  <c:v>256</c:v>
                </c:pt>
                <c:pt idx="6">
                  <c:v>218</c:v>
                </c:pt>
                <c:pt idx="7">
                  <c:v>256</c:v>
                </c:pt>
                <c:pt idx="8">
                  <c:v>251</c:v>
                </c:pt>
                <c:pt idx="9">
                  <c:v>179</c:v>
                </c:pt>
                <c:pt idx="10">
                  <c:v>263</c:v>
                </c:pt>
                <c:pt idx="11">
                  <c:v>296</c:v>
                </c:pt>
              </c:numCache>
            </c:numRef>
          </c:val>
          <c:smooth val="0"/>
          <c:extLst>
            <c:ext xmlns:c16="http://schemas.microsoft.com/office/drawing/2014/chart" uri="{C3380CC4-5D6E-409C-BE32-E72D297353CC}">
              <c16:uniqueId val="{00000001-57B2-4C93-B489-435B83A698E7}"/>
            </c:ext>
          </c:extLst>
        </c:ser>
        <c:dLbls>
          <c:showLegendKey val="0"/>
          <c:showVal val="0"/>
          <c:showCatName val="0"/>
          <c:showSerName val="0"/>
          <c:showPercent val="0"/>
          <c:showBubbleSize val="0"/>
        </c:dLbls>
        <c:smooth val="0"/>
        <c:axId val="211711055"/>
        <c:axId val="381070991"/>
      </c:lineChart>
      <c:catAx>
        <c:axId val="211711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381070991"/>
        <c:crosses val="autoZero"/>
        <c:auto val="1"/>
        <c:lblAlgn val="ctr"/>
        <c:lblOffset val="100"/>
        <c:noMultiLvlLbl val="0"/>
      </c:catAx>
      <c:valAx>
        <c:axId val="381070991"/>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1171105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都市ガス使用量の推移</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lineChart>
        <c:grouping val="standard"/>
        <c:varyColors val="0"/>
        <c:ser>
          <c:idx val="0"/>
          <c:order val="0"/>
          <c:tx>
            <c:strRef>
              <c:f>算定対象年シート!$B$11</c:f>
              <c:strCache>
                <c:ptCount val="1"/>
                <c:pt idx="0">
                  <c:v>例）2022年</c:v>
                </c:pt>
              </c:strCache>
            </c:strRef>
          </c:tx>
          <c:spPr>
            <a:ln w="28575" cap="rnd">
              <a:solidFill>
                <a:schemeClr val="accent1"/>
              </a:solidFill>
              <a:round/>
            </a:ln>
            <a:effectLst/>
          </c:spPr>
          <c:marker>
            <c:symbol val="none"/>
          </c:marker>
          <c:cat>
            <c:strRef>
              <c:f>算定対象年シート!$D$14:$O$14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算定対象年シート!$D$16:$O$16</c:f>
              <c:numCache>
                <c:formatCode>#,##0.0_ ;[Red]\-#,##0.0\ </c:formatCode>
                <c:ptCount val="12"/>
              </c:numCache>
            </c:numRef>
          </c:val>
          <c:smooth val="0"/>
          <c:extLst>
            <c:ext xmlns:c16="http://schemas.microsoft.com/office/drawing/2014/chart" uri="{C3380CC4-5D6E-409C-BE32-E72D297353CC}">
              <c16:uniqueId val="{00000000-6F98-4AB7-B011-1D44A3CA7E8B}"/>
            </c:ext>
          </c:extLst>
        </c:ser>
        <c:ser>
          <c:idx val="1"/>
          <c:order val="1"/>
          <c:tx>
            <c:strRef>
              <c:f>比較年シート!$B$11</c:f>
              <c:strCache>
                <c:ptCount val="1"/>
                <c:pt idx="0">
                  <c:v>例）2021年</c:v>
                </c:pt>
              </c:strCache>
            </c:strRef>
          </c:tx>
          <c:spPr>
            <a:ln w="28575" cap="rnd">
              <a:solidFill>
                <a:schemeClr val="accent2"/>
              </a:solidFill>
              <a:round/>
            </a:ln>
            <a:effectLst/>
          </c:spPr>
          <c:marker>
            <c:symbol val="none"/>
          </c:marker>
          <c:cat>
            <c:strRef>
              <c:f>算定対象年シート!$D$14:$O$14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比較年シート!$D$16:$O$16</c:f>
              <c:numCache>
                <c:formatCode>#,##0.0_ ;[Red]\-#,##0.0\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F98-4AB7-B011-1D44A3CA7E8B}"/>
            </c:ext>
          </c:extLst>
        </c:ser>
        <c:dLbls>
          <c:showLegendKey val="0"/>
          <c:showVal val="0"/>
          <c:showCatName val="0"/>
          <c:showSerName val="0"/>
          <c:showPercent val="0"/>
          <c:showBubbleSize val="0"/>
        </c:dLbls>
        <c:smooth val="0"/>
        <c:axId val="211711055"/>
        <c:axId val="381070991"/>
      </c:lineChart>
      <c:catAx>
        <c:axId val="211711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381070991"/>
        <c:crosses val="autoZero"/>
        <c:auto val="1"/>
        <c:lblAlgn val="ctr"/>
        <c:lblOffset val="100"/>
        <c:noMultiLvlLbl val="0"/>
      </c:catAx>
      <c:valAx>
        <c:axId val="381070991"/>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1171105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灯油使用量の推移</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lineChart>
        <c:grouping val="standard"/>
        <c:varyColors val="0"/>
        <c:ser>
          <c:idx val="1"/>
          <c:order val="0"/>
          <c:tx>
            <c:strRef>
              <c:f>算定対象年シート!$B$11</c:f>
              <c:strCache>
                <c:ptCount val="1"/>
                <c:pt idx="0">
                  <c:v>例）2022年</c:v>
                </c:pt>
              </c:strCache>
            </c:strRef>
          </c:tx>
          <c:spPr>
            <a:ln w="28575" cap="rnd">
              <a:solidFill>
                <a:schemeClr val="accent2"/>
              </a:solidFill>
              <a:round/>
            </a:ln>
            <a:effectLst/>
          </c:spPr>
          <c:marker>
            <c:symbol val="none"/>
          </c:marker>
          <c:cat>
            <c:strRef>
              <c:f>算定対象年シート!$D$14:$O$14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算定対象年シート!$D$18:$O$18</c:f>
              <c:numCache>
                <c:formatCode>#,##0.0_ ;[Red]\-#,##0.0\ </c:formatCode>
                <c:ptCount val="12"/>
              </c:numCache>
            </c:numRef>
          </c:val>
          <c:smooth val="0"/>
          <c:extLst>
            <c:ext xmlns:c16="http://schemas.microsoft.com/office/drawing/2014/chart" uri="{C3380CC4-5D6E-409C-BE32-E72D297353CC}">
              <c16:uniqueId val="{00000001-A234-4F1C-9CC2-FE1947C2A53A}"/>
            </c:ext>
          </c:extLst>
        </c:ser>
        <c:ser>
          <c:idx val="0"/>
          <c:order val="1"/>
          <c:tx>
            <c:strRef>
              <c:f>比較年シート!$B$11</c:f>
              <c:strCache>
                <c:ptCount val="1"/>
                <c:pt idx="0">
                  <c:v>例）2021年</c:v>
                </c:pt>
              </c:strCache>
            </c:strRef>
          </c:tx>
          <c:spPr>
            <a:ln w="28575" cap="rnd">
              <a:solidFill>
                <a:schemeClr val="accent1"/>
              </a:solidFill>
              <a:round/>
            </a:ln>
            <a:effectLst/>
          </c:spPr>
          <c:marker>
            <c:symbol val="none"/>
          </c:marker>
          <c:cat>
            <c:strRef>
              <c:f>算定対象年シート!$D$14:$O$14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比較年シート!$D$18:$O$18</c:f>
              <c:numCache>
                <c:formatCode>#,##0.0_ ;[Red]\-#,##0.0\ </c:formatCode>
                <c:ptCount val="12"/>
                <c:pt idx="0">
                  <c:v>400</c:v>
                </c:pt>
                <c:pt idx="1">
                  <c:v>400</c:v>
                </c:pt>
                <c:pt idx="2">
                  <c:v>300</c:v>
                </c:pt>
                <c:pt idx="3">
                  <c:v>0</c:v>
                </c:pt>
                <c:pt idx="4">
                  <c:v>0</c:v>
                </c:pt>
                <c:pt idx="5">
                  <c:v>0</c:v>
                </c:pt>
                <c:pt idx="6">
                  <c:v>0</c:v>
                </c:pt>
                <c:pt idx="7">
                  <c:v>0</c:v>
                </c:pt>
                <c:pt idx="8">
                  <c:v>0</c:v>
                </c:pt>
                <c:pt idx="9">
                  <c:v>300</c:v>
                </c:pt>
                <c:pt idx="10">
                  <c:v>500</c:v>
                </c:pt>
                <c:pt idx="11">
                  <c:v>600</c:v>
                </c:pt>
              </c:numCache>
            </c:numRef>
          </c:val>
          <c:smooth val="0"/>
          <c:extLst>
            <c:ext xmlns:c16="http://schemas.microsoft.com/office/drawing/2014/chart" uri="{C3380CC4-5D6E-409C-BE32-E72D297353CC}">
              <c16:uniqueId val="{00000000-A234-4F1C-9CC2-FE1947C2A53A}"/>
            </c:ext>
          </c:extLst>
        </c:ser>
        <c:dLbls>
          <c:showLegendKey val="0"/>
          <c:showVal val="0"/>
          <c:showCatName val="0"/>
          <c:showSerName val="0"/>
          <c:showPercent val="0"/>
          <c:showBubbleSize val="0"/>
        </c:dLbls>
        <c:smooth val="0"/>
        <c:axId val="211711055"/>
        <c:axId val="381070991"/>
      </c:lineChart>
      <c:catAx>
        <c:axId val="211711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381070991"/>
        <c:crosses val="autoZero"/>
        <c:auto val="1"/>
        <c:lblAlgn val="ctr"/>
        <c:lblOffset val="100"/>
        <c:noMultiLvlLbl val="0"/>
      </c:catAx>
      <c:valAx>
        <c:axId val="381070991"/>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1171105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軽油使用量の推移</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lineChart>
        <c:grouping val="standard"/>
        <c:varyColors val="0"/>
        <c:ser>
          <c:idx val="0"/>
          <c:order val="0"/>
          <c:tx>
            <c:strRef>
              <c:f>算定対象年シート!$B$11</c:f>
              <c:strCache>
                <c:ptCount val="1"/>
                <c:pt idx="0">
                  <c:v>例）2022年</c:v>
                </c:pt>
              </c:strCache>
            </c:strRef>
          </c:tx>
          <c:spPr>
            <a:ln w="28575" cap="rnd">
              <a:solidFill>
                <a:schemeClr val="accent1"/>
              </a:solidFill>
              <a:round/>
            </a:ln>
            <a:effectLst/>
          </c:spPr>
          <c:marker>
            <c:symbol val="none"/>
          </c:marker>
          <c:cat>
            <c:strRef>
              <c:f>算定対象年シート!$D$14:$O$14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算定対象年シート!$D$19:$O$19</c:f>
              <c:numCache>
                <c:formatCode>#,##0.0_ ;[Red]\-#,##0.0\ </c:formatCode>
                <c:ptCount val="12"/>
              </c:numCache>
            </c:numRef>
          </c:val>
          <c:smooth val="0"/>
          <c:extLst>
            <c:ext xmlns:c16="http://schemas.microsoft.com/office/drawing/2014/chart" uri="{C3380CC4-5D6E-409C-BE32-E72D297353CC}">
              <c16:uniqueId val="{00000000-45CB-4B2A-9EBE-BC15D8568A3D}"/>
            </c:ext>
          </c:extLst>
        </c:ser>
        <c:ser>
          <c:idx val="1"/>
          <c:order val="1"/>
          <c:tx>
            <c:strRef>
              <c:f>比較年シート!$B$11</c:f>
              <c:strCache>
                <c:ptCount val="1"/>
                <c:pt idx="0">
                  <c:v>例）2021年</c:v>
                </c:pt>
              </c:strCache>
            </c:strRef>
          </c:tx>
          <c:spPr>
            <a:ln w="28575" cap="rnd">
              <a:solidFill>
                <a:schemeClr val="accent2"/>
              </a:solidFill>
              <a:round/>
            </a:ln>
            <a:effectLst/>
          </c:spPr>
          <c:marker>
            <c:symbol val="none"/>
          </c:marker>
          <c:cat>
            <c:strRef>
              <c:f>算定対象年シート!$D$14:$O$14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比較年シート!$D$19:$O$19</c:f>
              <c:numCache>
                <c:formatCode>#,##0.0_ ;[Red]\-#,##0.0\ </c:formatCode>
                <c:ptCount val="12"/>
                <c:pt idx="0">
                  <c:v>149</c:v>
                </c:pt>
                <c:pt idx="1">
                  <c:v>162</c:v>
                </c:pt>
                <c:pt idx="2">
                  <c:v>104</c:v>
                </c:pt>
                <c:pt idx="3">
                  <c:v>156</c:v>
                </c:pt>
                <c:pt idx="4">
                  <c:v>138</c:v>
                </c:pt>
                <c:pt idx="5">
                  <c:v>127</c:v>
                </c:pt>
                <c:pt idx="6">
                  <c:v>130</c:v>
                </c:pt>
                <c:pt idx="7">
                  <c:v>115</c:v>
                </c:pt>
                <c:pt idx="8">
                  <c:v>120</c:v>
                </c:pt>
                <c:pt idx="9">
                  <c:v>104</c:v>
                </c:pt>
                <c:pt idx="10">
                  <c:v>131</c:v>
                </c:pt>
                <c:pt idx="11">
                  <c:v>148</c:v>
                </c:pt>
              </c:numCache>
            </c:numRef>
          </c:val>
          <c:smooth val="0"/>
          <c:extLst>
            <c:ext xmlns:c16="http://schemas.microsoft.com/office/drawing/2014/chart" uri="{C3380CC4-5D6E-409C-BE32-E72D297353CC}">
              <c16:uniqueId val="{00000001-45CB-4B2A-9EBE-BC15D8568A3D}"/>
            </c:ext>
          </c:extLst>
        </c:ser>
        <c:dLbls>
          <c:showLegendKey val="0"/>
          <c:showVal val="0"/>
          <c:showCatName val="0"/>
          <c:showSerName val="0"/>
          <c:showPercent val="0"/>
          <c:showBubbleSize val="0"/>
        </c:dLbls>
        <c:smooth val="0"/>
        <c:axId val="211711055"/>
        <c:axId val="381070991"/>
      </c:lineChart>
      <c:catAx>
        <c:axId val="211711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381070991"/>
        <c:crosses val="autoZero"/>
        <c:auto val="1"/>
        <c:lblAlgn val="ctr"/>
        <c:lblOffset val="100"/>
        <c:noMultiLvlLbl val="0"/>
      </c:catAx>
      <c:valAx>
        <c:axId val="381070991"/>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1171105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重油使用量の推移</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lineChart>
        <c:grouping val="standard"/>
        <c:varyColors val="0"/>
        <c:ser>
          <c:idx val="0"/>
          <c:order val="0"/>
          <c:tx>
            <c:strRef>
              <c:f>算定対象年シート!$B$11</c:f>
              <c:strCache>
                <c:ptCount val="1"/>
                <c:pt idx="0">
                  <c:v>例）2022年</c:v>
                </c:pt>
              </c:strCache>
            </c:strRef>
          </c:tx>
          <c:spPr>
            <a:ln w="28575" cap="rnd">
              <a:solidFill>
                <a:schemeClr val="accent1"/>
              </a:solidFill>
              <a:round/>
            </a:ln>
            <a:effectLst/>
          </c:spPr>
          <c:marker>
            <c:symbol val="none"/>
          </c:marker>
          <c:cat>
            <c:strRef>
              <c:f>算定対象年シート!$D$14:$O$14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算定対象年シート!$D$20:$O$20</c:f>
              <c:numCache>
                <c:formatCode>#,##0.0_ ;[Red]\-#,##0.0\ </c:formatCode>
                <c:ptCount val="12"/>
              </c:numCache>
            </c:numRef>
          </c:val>
          <c:smooth val="0"/>
          <c:extLst>
            <c:ext xmlns:c16="http://schemas.microsoft.com/office/drawing/2014/chart" uri="{C3380CC4-5D6E-409C-BE32-E72D297353CC}">
              <c16:uniqueId val="{00000000-978F-4015-994C-19E2BB379D09}"/>
            </c:ext>
          </c:extLst>
        </c:ser>
        <c:ser>
          <c:idx val="1"/>
          <c:order val="1"/>
          <c:tx>
            <c:strRef>
              <c:f>比較年シート!$B$11</c:f>
              <c:strCache>
                <c:ptCount val="1"/>
                <c:pt idx="0">
                  <c:v>例）2021年</c:v>
                </c:pt>
              </c:strCache>
            </c:strRef>
          </c:tx>
          <c:spPr>
            <a:ln w="28575" cap="rnd">
              <a:solidFill>
                <a:schemeClr val="accent2"/>
              </a:solidFill>
              <a:round/>
            </a:ln>
            <a:effectLst/>
          </c:spPr>
          <c:marker>
            <c:symbol val="none"/>
          </c:marker>
          <c:cat>
            <c:strRef>
              <c:f>算定対象年シート!$D$14:$O$14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比較年シート!$D$20:$O$20</c:f>
              <c:numCache>
                <c:formatCode>#,##0.0_ ;[Red]\-#,##0.0\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978F-4015-994C-19E2BB379D09}"/>
            </c:ext>
          </c:extLst>
        </c:ser>
        <c:dLbls>
          <c:showLegendKey val="0"/>
          <c:showVal val="0"/>
          <c:showCatName val="0"/>
          <c:showSerName val="0"/>
          <c:showPercent val="0"/>
          <c:showBubbleSize val="0"/>
        </c:dLbls>
        <c:smooth val="0"/>
        <c:axId val="211711055"/>
        <c:axId val="381070991"/>
      </c:lineChart>
      <c:catAx>
        <c:axId val="211711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381070991"/>
        <c:crosses val="autoZero"/>
        <c:auto val="1"/>
        <c:lblAlgn val="ctr"/>
        <c:lblOffset val="100"/>
        <c:noMultiLvlLbl val="0"/>
      </c:catAx>
      <c:valAx>
        <c:axId val="381070991"/>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1171105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液化天然ガス（</a:t>
            </a:r>
            <a:r>
              <a:rPr lang="en-US" altLang="ja-JP" sz="1200">
                <a:latin typeface="BIZ UDPゴシック" panose="020B0400000000000000" pitchFamily="50" charset="-128"/>
                <a:ea typeface="BIZ UDPゴシック" panose="020B0400000000000000" pitchFamily="50" charset="-128"/>
              </a:rPr>
              <a:t>LPN</a:t>
            </a:r>
            <a:r>
              <a:rPr lang="ja-JP" sz="1200"/>
              <a:t>）使用量の推移</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lineChart>
        <c:grouping val="standard"/>
        <c:varyColors val="0"/>
        <c:ser>
          <c:idx val="0"/>
          <c:order val="0"/>
          <c:tx>
            <c:strRef>
              <c:f>算定対象年シート!$B$11</c:f>
              <c:strCache>
                <c:ptCount val="1"/>
                <c:pt idx="0">
                  <c:v>例）2022年</c:v>
                </c:pt>
              </c:strCache>
            </c:strRef>
          </c:tx>
          <c:spPr>
            <a:ln w="28575" cap="rnd">
              <a:solidFill>
                <a:schemeClr val="accent1"/>
              </a:solidFill>
              <a:round/>
            </a:ln>
            <a:effectLst/>
          </c:spPr>
          <c:marker>
            <c:symbol val="none"/>
          </c:marker>
          <c:cat>
            <c:strRef>
              <c:f>算定対象年シート!$D$14:$O$14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算定対象年シート!$D$22:$O$22</c:f>
              <c:numCache>
                <c:formatCode>#,##0.0_ ;[Red]\-#,##0.0\ </c:formatCode>
                <c:ptCount val="12"/>
              </c:numCache>
            </c:numRef>
          </c:val>
          <c:smooth val="0"/>
          <c:extLst>
            <c:ext xmlns:c16="http://schemas.microsoft.com/office/drawing/2014/chart" uri="{C3380CC4-5D6E-409C-BE32-E72D297353CC}">
              <c16:uniqueId val="{00000000-DE55-4BD7-8ED4-52E1392FA5AC}"/>
            </c:ext>
          </c:extLst>
        </c:ser>
        <c:ser>
          <c:idx val="1"/>
          <c:order val="1"/>
          <c:tx>
            <c:strRef>
              <c:f>比較年シート!$B$11</c:f>
              <c:strCache>
                <c:ptCount val="1"/>
                <c:pt idx="0">
                  <c:v>例）2021年</c:v>
                </c:pt>
              </c:strCache>
            </c:strRef>
          </c:tx>
          <c:spPr>
            <a:ln w="28575" cap="rnd">
              <a:solidFill>
                <a:schemeClr val="accent2"/>
              </a:solidFill>
              <a:round/>
            </a:ln>
            <a:effectLst/>
          </c:spPr>
          <c:marker>
            <c:symbol val="none"/>
          </c:marker>
          <c:cat>
            <c:strRef>
              <c:f>算定対象年シート!$D$14:$O$14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比較年シート!$D$22:$O$22</c:f>
              <c:numCache>
                <c:formatCode>#,##0.0_ ;[Red]\-#,##0.0\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E55-4BD7-8ED4-52E1392FA5AC}"/>
            </c:ext>
          </c:extLst>
        </c:ser>
        <c:dLbls>
          <c:showLegendKey val="0"/>
          <c:showVal val="0"/>
          <c:showCatName val="0"/>
          <c:showSerName val="0"/>
          <c:showPercent val="0"/>
          <c:showBubbleSize val="0"/>
        </c:dLbls>
        <c:smooth val="0"/>
        <c:axId val="211711055"/>
        <c:axId val="381070991"/>
      </c:lineChart>
      <c:catAx>
        <c:axId val="211711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381070991"/>
        <c:crosses val="autoZero"/>
        <c:auto val="1"/>
        <c:lblAlgn val="ctr"/>
        <c:lblOffset val="100"/>
        <c:noMultiLvlLbl val="0"/>
      </c:catAx>
      <c:valAx>
        <c:axId val="381070991"/>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1171105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sz="1200"/>
              <a:t>液化石油ガス（</a:t>
            </a:r>
            <a:r>
              <a:rPr lang="en-US" altLang="ja-JP" sz="1200">
                <a:latin typeface="BIZ UDPゴシック" panose="020B0400000000000000" pitchFamily="50" charset="-128"/>
                <a:ea typeface="BIZ UDPゴシック" panose="020B0400000000000000" pitchFamily="50" charset="-128"/>
              </a:rPr>
              <a:t>LPG</a:t>
            </a:r>
            <a:r>
              <a:rPr lang="ja-JP" sz="1200"/>
              <a:t>）使用量の推移</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lineChart>
        <c:grouping val="standard"/>
        <c:varyColors val="0"/>
        <c:ser>
          <c:idx val="0"/>
          <c:order val="0"/>
          <c:tx>
            <c:strRef>
              <c:f>算定対象年シート!$B$11</c:f>
              <c:strCache>
                <c:ptCount val="1"/>
                <c:pt idx="0">
                  <c:v>例）2022年</c:v>
                </c:pt>
              </c:strCache>
            </c:strRef>
          </c:tx>
          <c:spPr>
            <a:ln w="28575" cap="rnd">
              <a:solidFill>
                <a:schemeClr val="accent1"/>
              </a:solidFill>
              <a:round/>
            </a:ln>
            <a:effectLst/>
          </c:spPr>
          <c:marker>
            <c:symbol val="none"/>
          </c:marker>
          <c:cat>
            <c:strRef>
              <c:f>算定対象年シート!$D$14:$O$14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算定対象年シート!$D$21:$O$21</c:f>
              <c:numCache>
                <c:formatCode>#,##0.0_ ;[Red]\-#,##0.0\ </c:formatCode>
                <c:ptCount val="12"/>
              </c:numCache>
            </c:numRef>
          </c:val>
          <c:smooth val="0"/>
          <c:extLst>
            <c:ext xmlns:c16="http://schemas.microsoft.com/office/drawing/2014/chart" uri="{C3380CC4-5D6E-409C-BE32-E72D297353CC}">
              <c16:uniqueId val="{00000000-362F-476E-AFCF-F4EA1E50B6C8}"/>
            </c:ext>
          </c:extLst>
        </c:ser>
        <c:ser>
          <c:idx val="1"/>
          <c:order val="1"/>
          <c:tx>
            <c:strRef>
              <c:f>比較年シート!$B$11</c:f>
              <c:strCache>
                <c:ptCount val="1"/>
                <c:pt idx="0">
                  <c:v>例）2021年</c:v>
                </c:pt>
              </c:strCache>
            </c:strRef>
          </c:tx>
          <c:spPr>
            <a:ln w="28575" cap="rnd">
              <a:solidFill>
                <a:schemeClr val="accent2"/>
              </a:solidFill>
              <a:round/>
            </a:ln>
            <a:effectLst/>
          </c:spPr>
          <c:marker>
            <c:symbol val="none"/>
          </c:marker>
          <c:cat>
            <c:strRef>
              <c:f>算定対象年シート!$D$14:$O$14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比較年シート!$D$21:$O$21</c:f>
              <c:numCache>
                <c:formatCode>#,##0.0_ ;[Red]\-#,##0.0\ </c:formatCode>
                <c:ptCount val="12"/>
                <c:pt idx="0">
                  <c:v>76.2</c:v>
                </c:pt>
                <c:pt idx="1">
                  <c:v>62.3</c:v>
                </c:pt>
                <c:pt idx="2">
                  <c:v>66.5</c:v>
                </c:pt>
                <c:pt idx="3">
                  <c:v>48.2</c:v>
                </c:pt>
                <c:pt idx="4">
                  <c:v>20.9</c:v>
                </c:pt>
                <c:pt idx="5">
                  <c:v>32.9</c:v>
                </c:pt>
                <c:pt idx="6">
                  <c:v>36.799999999999997</c:v>
                </c:pt>
                <c:pt idx="7">
                  <c:v>39.4</c:v>
                </c:pt>
                <c:pt idx="8">
                  <c:v>29.3</c:v>
                </c:pt>
                <c:pt idx="9">
                  <c:v>19.8</c:v>
                </c:pt>
                <c:pt idx="10">
                  <c:v>21</c:v>
                </c:pt>
                <c:pt idx="11">
                  <c:v>43.8</c:v>
                </c:pt>
              </c:numCache>
            </c:numRef>
          </c:val>
          <c:smooth val="0"/>
          <c:extLst>
            <c:ext xmlns:c16="http://schemas.microsoft.com/office/drawing/2014/chart" uri="{C3380CC4-5D6E-409C-BE32-E72D297353CC}">
              <c16:uniqueId val="{00000001-362F-476E-AFCF-F4EA1E50B6C8}"/>
            </c:ext>
          </c:extLst>
        </c:ser>
        <c:dLbls>
          <c:showLegendKey val="0"/>
          <c:showVal val="0"/>
          <c:showCatName val="0"/>
          <c:showSerName val="0"/>
          <c:showPercent val="0"/>
          <c:showBubbleSize val="0"/>
        </c:dLbls>
        <c:smooth val="0"/>
        <c:axId val="211711055"/>
        <c:axId val="381070991"/>
      </c:lineChart>
      <c:catAx>
        <c:axId val="211711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381070991"/>
        <c:crosses val="autoZero"/>
        <c:auto val="1"/>
        <c:lblAlgn val="ctr"/>
        <c:lblOffset val="100"/>
        <c:noMultiLvlLbl val="0"/>
      </c:catAx>
      <c:valAx>
        <c:axId val="381070991"/>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1171105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r>
              <a:rPr lang="ja-JP" altLang="en-US" sz="1200"/>
              <a:t>月別</a:t>
            </a:r>
            <a:r>
              <a:rPr lang="en-US" sz="1200"/>
              <a:t>CO</a:t>
            </a:r>
            <a:r>
              <a:rPr lang="en-US" sz="1200" baseline="-25000"/>
              <a:t>2</a:t>
            </a:r>
            <a:r>
              <a:rPr lang="ja-JP" sz="1200"/>
              <a:t>排出量の</a:t>
            </a:r>
            <a:r>
              <a:rPr lang="ja-JP" altLang="en-US" sz="1200"/>
              <a:t>比較</a:t>
            </a:r>
            <a:endParaRPr lang="ja-JP" sz="1200"/>
          </a:p>
        </c:rich>
      </c:tx>
      <c:layout>
        <c:manualLayout>
          <c:xMode val="edge"/>
          <c:yMode val="edge"/>
          <c:x val="0.37062095677183743"/>
          <c:y val="2.3512733991445694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1310741007789506"/>
          <c:y val="0.12443017264214037"/>
          <c:w val="0.61554730530938495"/>
          <c:h val="0.78970388733845442"/>
        </c:manualLayout>
      </c:layout>
      <c:lineChart>
        <c:grouping val="standard"/>
        <c:varyColors val="0"/>
        <c:ser>
          <c:idx val="0"/>
          <c:order val="0"/>
          <c:tx>
            <c:strRef>
              <c:f>参照シート!$B$7</c:f>
              <c:strCache>
                <c:ptCount val="1"/>
                <c:pt idx="0">
                  <c:v>例）2022年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参照シート!$D$9:$O$9</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参照シート!$D$19:$O$19</c:f>
              <c:numCache>
                <c:formatCode>#,##0.0_ ;[Red]\-#,##0.0\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BD42-417B-B413-9FD23CD5D53D}"/>
            </c:ext>
          </c:extLst>
        </c:ser>
        <c:ser>
          <c:idx val="1"/>
          <c:order val="1"/>
          <c:tx>
            <c:strRef>
              <c:f>参照シート!$B$22</c:f>
              <c:strCache>
                <c:ptCount val="1"/>
                <c:pt idx="0">
                  <c:v>例）2021年</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参照シート!$D$9:$O$9</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参照シート!$D$34:$O$34</c:f>
              <c:numCache>
                <c:formatCode>#,##0.0_ ;[Red]\-#,##0.0\ </c:formatCode>
                <c:ptCount val="12"/>
                <c:pt idx="0">
                  <c:v>3461.2919999999999</c:v>
                </c:pt>
                <c:pt idx="1">
                  <c:v>3470.58</c:v>
                </c:pt>
                <c:pt idx="2">
                  <c:v>2787.1400000000003</c:v>
                </c:pt>
                <c:pt idx="3">
                  <c:v>1982.3440000000001</c:v>
                </c:pt>
                <c:pt idx="4">
                  <c:v>1961.588</c:v>
                </c:pt>
                <c:pt idx="5">
                  <c:v>2108.0480000000002</c:v>
                </c:pt>
                <c:pt idx="6">
                  <c:v>2071.288</c:v>
                </c:pt>
                <c:pt idx="7">
                  <c:v>2145.8440000000001</c:v>
                </c:pt>
                <c:pt idx="8">
                  <c:v>1942.38</c:v>
                </c:pt>
                <c:pt idx="9">
                  <c:v>2452.9360000000001</c:v>
                </c:pt>
                <c:pt idx="10">
                  <c:v>3263.0679999999998</c:v>
                </c:pt>
                <c:pt idx="11">
                  <c:v>3945.6640000000002</c:v>
                </c:pt>
              </c:numCache>
            </c:numRef>
          </c:val>
          <c:smooth val="0"/>
          <c:extLst>
            <c:ext xmlns:c16="http://schemas.microsoft.com/office/drawing/2014/chart" uri="{C3380CC4-5D6E-409C-BE32-E72D297353CC}">
              <c16:uniqueId val="{00000009-BD42-417B-B413-9FD23CD5D53D}"/>
            </c:ext>
          </c:extLst>
        </c:ser>
        <c:dLbls>
          <c:showLegendKey val="0"/>
          <c:showVal val="0"/>
          <c:showCatName val="0"/>
          <c:showSerName val="0"/>
          <c:showPercent val="0"/>
          <c:showBubbleSize val="0"/>
        </c:dLbls>
        <c:marker val="1"/>
        <c:smooth val="0"/>
        <c:axId val="1548031343"/>
        <c:axId val="1892703007"/>
      </c:lineChart>
      <c:catAx>
        <c:axId val="154803134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1892703007"/>
        <c:crosses val="autoZero"/>
        <c:auto val="1"/>
        <c:lblAlgn val="ctr"/>
        <c:lblOffset val="100"/>
        <c:noMultiLvlLbl val="0"/>
      </c:catAx>
      <c:valAx>
        <c:axId val="1892703007"/>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1548031343"/>
        <c:crosses val="autoZero"/>
        <c:crossBetween val="between"/>
      </c:valAx>
      <c:spPr>
        <a:noFill/>
        <a:ln>
          <a:noFill/>
        </a:ln>
        <a:effectLst/>
      </c:spPr>
    </c:plotArea>
    <c:legend>
      <c:legendPos val="r"/>
      <c:layout>
        <c:manualLayout>
          <c:xMode val="edge"/>
          <c:yMode val="edge"/>
          <c:x val="0.77088885773865434"/>
          <c:y val="0.19640256921710289"/>
          <c:w val="0.17584056450843902"/>
          <c:h val="0.1418874263988526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28.xml"/><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10" Type="http://schemas.openxmlformats.org/officeDocument/2006/relationships/chart" Target="../charts/chart30.xml"/><Relationship Id="rId4" Type="http://schemas.openxmlformats.org/officeDocument/2006/relationships/chart" Target="../charts/chart24.xml"/><Relationship Id="rId9"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8</xdr:col>
      <xdr:colOff>471960</xdr:colOff>
      <xdr:row>24</xdr:row>
      <xdr:rowOff>41639</xdr:rowOff>
    </xdr:from>
    <xdr:to>
      <xdr:col>15</xdr:col>
      <xdr:colOff>676641</xdr:colOff>
      <xdr:row>31</xdr:row>
      <xdr:rowOff>219364</xdr:rowOff>
    </xdr:to>
    <xdr:sp macro="" textlink="">
      <xdr:nvSpPr>
        <xdr:cNvPr id="3" name="吹き出し: 折線 2">
          <a:extLst>
            <a:ext uri="{FF2B5EF4-FFF2-40B4-BE49-F238E27FC236}">
              <a16:creationId xmlns:a16="http://schemas.microsoft.com/office/drawing/2014/main" id="{4822D3D3-9380-9C1A-3DD4-D7BAFCDE5D82}"/>
            </a:ext>
          </a:extLst>
        </xdr:cNvPr>
        <xdr:cNvSpPr/>
      </xdr:nvSpPr>
      <xdr:spPr>
        <a:xfrm>
          <a:off x="6435811" y="6940828"/>
          <a:ext cx="5070154" cy="1799550"/>
        </a:xfrm>
        <a:prstGeom prst="borderCallout2">
          <a:avLst>
            <a:gd name="adj1" fmla="val 44348"/>
            <a:gd name="adj2" fmla="val 100155"/>
            <a:gd name="adj3" fmla="val 44593"/>
            <a:gd name="adj4" fmla="val 109459"/>
            <a:gd name="adj5" fmla="val -28652"/>
            <a:gd name="adj6" fmla="val 109659"/>
          </a:avLst>
        </a:prstGeom>
        <a:solidFill>
          <a:schemeClr val="bg1"/>
        </a:solidFill>
        <a:ln w="19050">
          <a:solidFill>
            <a:srgbClr val="0097E0"/>
          </a:solidFill>
          <a:headEnd type="none" w="lg" len="lg"/>
          <a:tailEnd type="triangle" w="lg" len="lg"/>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排出係数については下記、公表資料をもとにしています。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電　力：　東京電力における</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2022</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年度の</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CO2</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排出係数</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その他：　環境省「算定・報告・公表制度における算定方法・排出係数一覧」</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電力排出係数については電源構成比の変化により、各年で数値に変化があります。また、再エネ電力メニュー等を活用されている場合は、活用メニューごとに電力排出係数が異なります。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1">
              <a:solidFill>
                <a:srgbClr val="0097E0"/>
              </a:solidFill>
              <a:latin typeface="BIZ UDゴシック" panose="020B0400000000000000" pitchFamily="49" charset="-128"/>
              <a:ea typeface="BIZ UDゴシック" panose="020B0400000000000000" pitchFamily="49" charset="-128"/>
            </a:rPr>
            <a:t>正確な二酸化炭素排出量を算定するためにも、最新の電力排出係数等を確認し、適宜エクセル内の数値を更新することをお勧めします。</a:t>
          </a:r>
        </a:p>
      </xdr:txBody>
    </xdr:sp>
    <xdr:clientData/>
  </xdr:twoCellAnchor>
  <xdr:twoCellAnchor>
    <xdr:from>
      <xdr:col>1</xdr:col>
      <xdr:colOff>999888</xdr:colOff>
      <xdr:row>35</xdr:row>
      <xdr:rowOff>200474</xdr:rowOff>
    </xdr:from>
    <xdr:to>
      <xdr:col>8</xdr:col>
      <xdr:colOff>157098</xdr:colOff>
      <xdr:row>47</xdr:row>
      <xdr:rowOff>126390</xdr:rowOff>
    </xdr:to>
    <xdr:graphicFrame macro="">
      <xdr:nvGraphicFramePr>
        <xdr:cNvPr id="4" name="グラフ 3">
          <a:extLst>
            <a:ext uri="{FF2B5EF4-FFF2-40B4-BE49-F238E27FC236}">
              <a16:creationId xmlns:a16="http://schemas.microsoft.com/office/drawing/2014/main" id="{B4A60E32-5905-432D-A3F9-3F14B8F50B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277766</xdr:colOff>
      <xdr:row>51</xdr:row>
      <xdr:rowOff>19339</xdr:rowOff>
    </xdr:from>
    <xdr:to>
      <xdr:col>4</xdr:col>
      <xdr:colOff>360324</xdr:colOff>
      <xdr:row>61</xdr:row>
      <xdr:rowOff>144221</xdr:rowOff>
    </xdr:to>
    <xdr:graphicFrame macro="">
      <xdr:nvGraphicFramePr>
        <xdr:cNvPr id="5" name="グラフ 4">
          <a:extLst>
            <a:ext uri="{FF2B5EF4-FFF2-40B4-BE49-F238E27FC236}">
              <a16:creationId xmlns:a16="http://schemas.microsoft.com/office/drawing/2014/main" id="{9FB2F43A-3F88-414C-8D11-98256D1F9A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541008</xdr:colOff>
      <xdr:row>51</xdr:row>
      <xdr:rowOff>19339</xdr:rowOff>
    </xdr:from>
    <xdr:to>
      <xdr:col>14</xdr:col>
      <xdr:colOff>490659</xdr:colOff>
      <xdr:row>61</xdr:row>
      <xdr:rowOff>144221</xdr:rowOff>
    </xdr:to>
    <xdr:graphicFrame macro="">
      <xdr:nvGraphicFramePr>
        <xdr:cNvPr id="6" name="グラフ 5">
          <a:extLst>
            <a:ext uri="{FF2B5EF4-FFF2-40B4-BE49-F238E27FC236}">
              <a16:creationId xmlns:a16="http://schemas.microsoft.com/office/drawing/2014/main" id="{872D415A-3183-4F1A-90E4-428005382A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477500</xdr:colOff>
      <xdr:row>51</xdr:row>
      <xdr:rowOff>19339</xdr:rowOff>
    </xdr:from>
    <xdr:to>
      <xdr:col>9</xdr:col>
      <xdr:colOff>427151</xdr:colOff>
      <xdr:row>61</xdr:row>
      <xdr:rowOff>144221</xdr:rowOff>
    </xdr:to>
    <xdr:graphicFrame macro="">
      <xdr:nvGraphicFramePr>
        <xdr:cNvPr id="7" name="グラフ 6">
          <a:extLst>
            <a:ext uri="{FF2B5EF4-FFF2-40B4-BE49-F238E27FC236}">
              <a16:creationId xmlns:a16="http://schemas.microsoft.com/office/drawing/2014/main" id="{02891AB4-A653-49DF-A26D-33E8AFD16A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610989</xdr:colOff>
      <xdr:row>51</xdr:row>
      <xdr:rowOff>19339</xdr:rowOff>
    </xdr:from>
    <xdr:to>
      <xdr:col>19</xdr:col>
      <xdr:colOff>368664</xdr:colOff>
      <xdr:row>61</xdr:row>
      <xdr:rowOff>144221</xdr:rowOff>
    </xdr:to>
    <xdr:graphicFrame macro="">
      <xdr:nvGraphicFramePr>
        <xdr:cNvPr id="8" name="グラフ 7">
          <a:extLst>
            <a:ext uri="{FF2B5EF4-FFF2-40B4-BE49-F238E27FC236}">
              <a16:creationId xmlns:a16="http://schemas.microsoft.com/office/drawing/2014/main" id="{A30FA2D7-8276-4AA5-A702-EF8D5F1502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277766</xdr:colOff>
      <xdr:row>62</xdr:row>
      <xdr:rowOff>64664</xdr:rowOff>
    </xdr:from>
    <xdr:to>
      <xdr:col>4</xdr:col>
      <xdr:colOff>360324</xdr:colOff>
      <xdr:row>72</xdr:row>
      <xdr:rowOff>189548</xdr:rowOff>
    </xdr:to>
    <xdr:graphicFrame macro="">
      <xdr:nvGraphicFramePr>
        <xdr:cNvPr id="9" name="グラフ 8">
          <a:extLst>
            <a:ext uri="{FF2B5EF4-FFF2-40B4-BE49-F238E27FC236}">
              <a16:creationId xmlns:a16="http://schemas.microsoft.com/office/drawing/2014/main" id="{A61B298D-4F85-41E6-BAF8-051AB8C1A2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477500</xdr:colOff>
      <xdr:row>62</xdr:row>
      <xdr:rowOff>64664</xdr:rowOff>
    </xdr:from>
    <xdr:to>
      <xdr:col>9</xdr:col>
      <xdr:colOff>427151</xdr:colOff>
      <xdr:row>72</xdr:row>
      <xdr:rowOff>189548</xdr:rowOff>
    </xdr:to>
    <xdr:graphicFrame macro="">
      <xdr:nvGraphicFramePr>
        <xdr:cNvPr id="10" name="グラフ 9">
          <a:extLst>
            <a:ext uri="{FF2B5EF4-FFF2-40B4-BE49-F238E27FC236}">
              <a16:creationId xmlns:a16="http://schemas.microsoft.com/office/drawing/2014/main" id="{9ACFE6FE-5833-4B5C-A589-A34274D384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610989</xdr:colOff>
      <xdr:row>62</xdr:row>
      <xdr:rowOff>64664</xdr:rowOff>
    </xdr:from>
    <xdr:to>
      <xdr:col>19</xdr:col>
      <xdr:colOff>368664</xdr:colOff>
      <xdr:row>72</xdr:row>
      <xdr:rowOff>189548</xdr:rowOff>
    </xdr:to>
    <xdr:graphicFrame macro="">
      <xdr:nvGraphicFramePr>
        <xdr:cNvPr id="11" name="グラフ 10">
          <a:extLst>
            <a:ext uri="{FF2B5EF4-FFF2-40B4-BE49-F238E27FC236}">
              <a16:creationId xmlns:a16="http://schemas.microsoft.com/office/drawing/2014/main" id="{D0BF389C-BFBA-4466-9184-66E4E7B158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541008</xdr:colOff>
      <xdr:row>62</xdr:row>
      <xdr:rowOff>64664</xdr:rowOff>
    </xdr:from>
    <xdr:to>
      <xdr:col>14</xdr:col>
      <xdr:colOff>490659</xdr:colOff>
      <xdr:row>72</xdr:row>
      <xdr:rowOff>189548</xdr:rowOff>
    </xdr:to>
    <xdr:graphicFrame macro="">
      <xdr:nvGraphicFramePr>
        <xdr:cNvPr id="12" name="グラフ 11">
          <a:extLst>
            <a:ext uri="{FF2B5EF4-FFF2-40B4-BE49-F238E27FC236}">
              <a16:creationId xmlns:a16="http://schemas.microsoft.com/office/drawing/2014/main" id="{20EC02F2-77CF-4817-AF2B-8A05BE8C43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429825</xdr:colOff>
      <xdr:row>35</xdr:row>
      <xdr:rowOff>200474</xdr:rowOff>
    </xdr:from>
    <xdr:to>
      <xdr:col>17</xdr:col>
      <xdr:colOff>546175</xdr:colOff>
      <xdr:row>47</xdr:row>
      <xdr:rowOff>126390</xdr:rowOff>
    </xdr:to>
    <xdr:graphicFrame macro="">
      <xdr:nvGraphicFramePr>
        <xdr:cNvPr id="13" name="グラフ 12">
          <a:extLst>
            <a:ext uri="{FF2B5EF4-FFF2-40B4-BE49-F238E27FC236}">
              <a16:creationId xmlns:a16="http://schemas.microsoft.com/office/drawing/2014/main" id="{959B37F8-3F6E-EEDB-E230-946B27C1D4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4.23144E-7</cdr:y>
    </cdr:from>
    <cdr:to>
      <cdr:x>0.14485</cdr:x>
      <cdr:y>0.08606</cdr:y>
    </cdr:to>
    <cdr:sp macro="" textlink="">
      <cdr:nvSpPr>
        <cdr:cNvPr id="2" name="テキスト ボックス 1">
          <a:extLst xmlns:a="http://schemas.openxmlformats.org/drawingml/2006/main">
            <a:ext uri="{FF2B5EF4-FFF2-40B4-BE49-F238E27FC236}">
              <a16:creationId xmlns:a16="http://schemas.microsoft.com/office/drawing/2014/main" id="{19A9A571-9623-7CDD-C41E-551719FC478E}"/>
            </a:ext>
          </a:extLst>
        </cdr:cNvPr>
        <cdr:cNvSpPr txBox="1"/>
      </cdr:nvSpPr>
      <cdr:spPr>
        <a:xfrm xmlns:a="http://schemas.openxmlformats.org/drawingml/2006/main">
          <a:off x="0" y="1"/>
          <a:ext cx="495048" cy="2033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latin typeface="BIZ UDゴシック" panose="020B0400000000000000" pitchFamily="49" charset="-128"/>
              <a:ea typeface="BIZ UDゴシック" panose="020B0400000000000000" pitchFamily="49" charset="-128"/>
            </a:rPr>
            <a:t>(kWh)</a:t>
          </a:r>
        </a:p>
      </cdr:txBody>
    </cdr:sp>
  </cdr:relSizeAnchor>
</c:userShapes>
</file>

<file path=xl/drawings/drawing3.xml><?xml version="1.0" encoding="utf-8"?>
<c:userShapes xmlns:c="http://schemas.openxmlformats.org/drawingml/2006/chart">
  <cdr:relSizeAnchor xmlns:cdr="http://schemas.openxmlformats.org/drawingml/2006/chartDrawing">
    <cdr:from>
      <cdr:x>0.00278</cdr:x>
      <cdr:y>0</cdr:y>
    </cdr:from>
    <cdr:to>
      <cdr:x>0.13611</cdr:x>
      <cdr:y>0.08691</cdr:y>
    </cdr:to>
    <cdr:sp macro="" textlink="">
      <cdr:nvSpPr>
        <cdr:cNvPr id="2" name="テキスト ボックス 1">
          <a:extLst xmlns:a="http://schemas.openxmlformats.org/drawingml/2006/main">
            <a:ext uri="{FF2B5EF4-FFF2-40B4-BE49-F238E27FC236}">
              <a16:creationId xmlns:a16="http://schemas.microsoft.com/office/drawing/2014/main" id="{84B4CBFA-1B22-5787-1406-D5A9ED50678B}"/>
            </a:ext>
          </a:extLst>
        </cdr:cNvPr>
        <cdr:cNvSpPr txBox="1"/>
      </cdr:nvSpPr>
      <cdr:spPr>
        <a:xfrm xmlns:a="http://schemas.openxmlformats.org/drawingml/2006/main">
          <a:off x="12700" y="0"/>
          <a:ext cx="6096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BIZ UDゴシック" panose="020B0400000000000000" pitchFamily="49" charset="-128"/>
              <a:ea typeface="BIZ UDゴシック" panose="020B0400000000000000" pitchFamily="49" charset="-128"/>
            </a:rPr>
            <a:t>(L)</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0.13333</cdr:x>
      <cdr:y>0.08671</cdr:y>
    </cdr:to>
    <cdr:sp macro="" textlink="">
      <cdr:nvSpPr>
        <cdr:cNvPr id="2" name="テキスト ボックス 1">
          <a:extLst xmlns:a="http://schemas.openxmlformats.org/drawingml/2006/main">
            <a:ext uri="{FF2B5EF4-FFF2-40B4-BE49-F238E27FC236}">
              <a16:creationId xmlns:a16="http://schemas.microsoft.com/office/drawing/2014/main" id="{84B4CBFA-1B22-5787-1406-D5A9ED50678B}"/>
            </a:ext>
          </a:extLst>
        </cdr:cNvPr>
        <cdr:cNvSpPr txBox="1"/>
      </cdr:nvSpPr>
      <cdr:spPr>
        <a:xfrm xmlns:a="http://schemas.openxmlformats.org/drawingml/2006/main">
          <a:off x="0" y="0"/>
          <a:ext cx="6096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BIZ UDゴシック" panose="020B0400000000000000" pitchFamily="49" charset="-128"/>
              <a:ea typeface="BIZ UDゴシック" panose="020B0400000000000000" pitchFamily="49" charset="-128"/>
            </a:rPr>
            <a:t>(m</a:t>
          </a:r>
          <a:r>
            <a:rPr lang="en-US" altLang="ja-JP" sz="900" baseline="30000">
              <a:latin typeface="BIZ UDゴシック" panose="020B0400000000000000" pitchFamily="49" charset="-128"/>
              <a:ea typeface="BIZ UDゴシック" panose="020B0400000000000000" pitchFamily="49" charset="-128"/>
            </a:rPr>
            <a:t>3</a:t>
          </a:r>
          <a:r>
            <a:rPr lang="en-US" altLang="ja-JP" sz="900">
              <a:latin typeface="BIZ UDゴシック" panose="020B0400000000000000" pitchFamily="49" charset="-128"/>
              <a:ea typeface="BIZ UDゴシック" panose="020B0400000000000000" pitchFamily="49" charset="-128"/>
            </a:rPr>
            <a:t>)</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0.13324</cdr:x>
      <cdr:y>0.08681</cdr:y>
    </cdr:to>
    <cdr:sp macro="" textlink="">
      <cdr:nvSpPr>
        <cdr:cNvPr id="2" name="テキスト ボックス 1">
          <a:extLst xmlns:a="http://schemas.openxmlformats.org/drawingml/2006/main">
            <a:ext uri="{FF2B5EF4-FFF2-40B4-BE49-F238E27FC236}">
              <a16:creationId xmlns:a16="http://schemas.microsoft.com/office/drawing/2014/main" id="{8AA1708D-CC7C-BDA4-A1FE-791D1B4228A5}"/>
            </a:ext>
          </a:extLst>
        </cdr:cNvPr>
        <cdr:cNvSpPr txBox="1"/>
      </cdr:nvSpPr>
      <cdr:spPr>
        <a:xfrm xmlns:a="http://schemas.openxmlformats.org/drawingml/2006/main">
          <a:off x="0" y="0"/>
          <a:ext cx="6096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BIZ UDゴシック" panose="020B0400000000000000" pitchFamily="49" charset="-128"/>
              <a:ea typeface="BIZ UDゴシック" panose="020B0400000000000000" pitchFamily="49" charset="-128"/>
            </a:rPr>
            <a:t>(L)</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0.13343</cdr:x>
      <cdr:y>0.08681</cdr:y>
    </cdr:to>
    <cdr:sp macro="" textlink="">
      <cdr:nvSpPr>
        <cdr:cNvPr id="2" name="テキスト ボックス 1">
          <a:extLst xmlns:a="http://schemas.openxmlformats.org/drawingml/2006/main">
            <a:ext uri="{FF2B5EF4-FFF2-40B4-BE49-F238E27FC236}">
              <a16:creationId xmlns:a16="http://schemas.microsoft.com/office/drawing/2014/main" id="{8AA1708D-CC7C-BDA4-A1FE-791D1B4228A5}"/>
            </a:ext>
          </a:extLst>
        </cdr:cNvPr>
        <cdr:cNvSpPr txBox="1"/>
      </cdr:nvSpPr>
      <cdr:spPr>
        <a:xfrm xmlns:a="http://schemas.openxmlformats.org/drawingml/2006/main">
          <a:off x="0" y="0"/>
          <a:ext cx="6096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BIZ UDゴシック" panose="020B0400000000000000" pitchFamily="49" charset="-128"/>
              <a:ea typeface="BIZ UDゴシック" panose="020B0400000000000000" pitchFamily="49" charset="-128"/>
            </a:rPr>
            <a:t>(L)</a:t>
          </a:r>
        </a:p>
      </cdr:txBody>
    </cdr:sp>
  </cdr:relSizeAnchor>
</c:userShapes>
</file>

<file path=xl/drawings/drawing7.xml><?xml version="1.0" encoding="utf-8"?>
<c:userShapes xmlns:c="http://schemas.openxmlformats.org/drawingml/2006/chart">
  <cdr:relSizeAnchor xmlns:cdr="http://schemas.openxmlformats.org/drawingml/2006/chartDrawing">
    <cdr:from>
      <cdr:x>0</cdr:x>
      <cdr:y>0</cdr:y>
    </cdr:from>
    <cdr:to>
      <cdr:x>0.13333</cdr:x>
      <cdr:y>0.08691</cdr:y>
    </cdr:to>
    <cdr:sp macro="" textlink="">
      <cdr:nvSpPr>
        <cdr:cNvPr id="2" name="テキスト ボックス 1">
          <a:extLst xmlns:a="http://schemas.openxmlformats.org/drawingml/2006/main">
            <a:ext uri="{FF2B5EF4-FFF2-40B4-BE49-F238E27FC236}">
              <a16:creationId xmlns:a16="http://schemas.microsoft.com/office/drawing/2014/main" id="{8AA1708D-CC7C-BDA4-A1FE-791D1B4228A5}"/>
            </a:ext>
          </a:extLst>
        </cdr:cNvPr>
        <cdr:cNvSpPr txBox="1"/>
      </cdr:nvSpPr>
      <cdr:spPr>
        <a:xfrm xmlns:a="http://schemas.openxmlformats.org/drawingml/2006/main">
          <a:off x="0" y="0"/>
          <a:ext cx="6096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BIZ UDゴシック" panose="020B0400000000000000" pitchFamily="49" charset="-128"/>
              <a:ea typeface="BIZ UDゴシック" panose="020B0400000000000000" pitchFamily="49" charset="-128"/>
            </a:rPr>
            <a:t>(L)</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cdr:y>
    </cdr:from>
    <cdr:to>
      <cdr:x>0.13333</cdr:x>
      <cdr:y>0.08691</cdr:y>
    </cdr:to>
    <cdr:sp macro="" textlink="">
      <cdr:nvSpPr>
        <cdr:cNvPr id="2" name="テキスト ボックス 1">
          <a:extLst xmlns:a="http://schemas.openxmlformats.org/drawingml/2006/main">
            <a:ext uri="{FF2B5EF4-FFF2-40B4-BE49-F238E27FC236}">
              <a16:creationId xmlns:a16="http://schemas.microsoft.com/office/drawing/2014/main" id="{50E34C48-BBE0-9DC7-6C3F-9F42A8FCD47D}"/>
            </a:ext>
          </a:extLst>
        </cdr:cNvPr>
        <cdr:cNvSpPr txBox="1"/>
      </cdr:nvSpPr>
      <cdr:spPr>
        <a:xfrm xmlns:a="http://schemas.openxmlformats.org/drawingml/2006/main">
          <a:off x="0" y="0"/>
          <a:ext cx="6096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BIZ UDゴシック" panose="020B0400000000000000" pitchFamily="49" charset="-128"/>
              <a:ea typeface="BIZ UDゴシック" panose="020B0400000000000000" pitchFamily="49" charset="-128"/>
            </a:rPr>
            <a:t>(kg)</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cdr:y>
    </cdr:from>
    <cdr:to>
      <cdr:x>0.13333</cdr:x>
      <cdr:y>0.08691</cdr:y>
    </cdr:to>
    <cdr:sp macro="" textlink="">
      <cdr:nvSpPr>
        <cdr:cNvPr id="2" name="テキスト ボックス 1">
          <a:extLst xmlns:a="http://schemas.openxmlformats.org/drawingml/2006/main">
            <a:ext uri="{FF2B5EF4-FFF2-40B4-BE49-F238E27FC236}">
              <a16:creationId xmlns:a16="http://schemas.microsoft.com/office/drawing/2014/main" id="{8AA1708D-CC7C-BDA4-A1FE-791D1B4228A5}"/>
            </a:ext>
          </a:extLst>
        </cdr:cNvPr>
        <cdr:cNvSpPr txBox="1"/>
      </cdr:nvSpPr>
      <cdr:spPr>
        <a:xfrm xmlns:a="http://schemas.openxmlformats.org/drawingml/2006/main">
          <a:off x="0" y="0"/>
          <a:ext cx="6096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BIZ UDゴシック" panose="020B0400000000000000" pitchFamily="49" charset="-128"/>
              <a:ea typeface="BIZ UDゴシック" panose="020B0400000000000000" pitchFamily="49" charset="-128"/>
            </a:rPr>
            <a:t>(kg)</a:t>
          </a:r>
        </a:p>
      </cdr:txBody>
    </cdr:sp>
  </cdr:relSizeAnchor>
</c:userShapes>
</file>

<file path=xl/drawings/drawing10.xml><?xml version="1.0" encoding="utf-8"?>
<xdr:wsDr xmlns:xdr="http://schemas.openxmlformats.org/drawingml/2006/spreadsheetDrawing" xmlns:a="http://schemas.openxmlformats.org/drawingml/2006/main">
  <xdr:twoCellAnchor>
    <xdr:from>
      <xdr:col>8</xdr:col>
      <xdr:colOff>471960</xdr:colOff>
      <xdr:row>24</xdr:row>
      <xdr:rowOff>41638</xdr:rowOff>
    </xdr:from>
    <xdr:to>
      <xdr:col>15</xdr:col>
      <xdr:colOff>704241</xdr:colOff>
      <xdr:row>32</xdr:row>
      <xdr:rowOff>5213</xdr:rowOff>
    </xdr:to>
    <xdr:sp macro="" textlink="">
      <xdr:nvSpPr>
        <xdr:cNvPr id="2" name="吹き出し: 折線 1">
          <a:extLst>
            <a:ext uri="{FF2B5EF4-FFF2-40B4-BE49-F238E27FC236}">
              <a16:creationId xmlns:a16="http://schemas.microsoft.com/office/drawing/2014/main" id="{35B452F0-136F-43F3-9348-83DE50920A5D}"/>
            </a:ext>
          </a:extLst>
        </xdr:cNvPr>
        <xdr:cNvSpPr/>
      </xdr:nvSpPr>
      <xdr:spPr>
        <a:xfrm>
          <a:off x="6583835" y="7483044"/>
          <a:ext cx="5094000" cy="1789200"/>
        </a:xfrm>
        <a:prstGeom prst="borderCallout2">
          <a:avLst>
            <a:gd name="adj1" fmla="val 44348"/>
            <a:gd name="adj2" fmla="val 100155"/>
            <a:gd name="adj3" fmla="val 44593"/>
            <a:gd name="adj4" fmla="val 109459"/>
            <a:gd name="adj5" fmla="val -28652"/>
            <a:gd name="adj6" fmla="val 109659"/>
          </a:avLst>
        </a:prstGeom>
        <a:solidFill>
          <a:schemeClr val="bg1"/>
        </a:solidFill>
        <a:ln w="19050">
          <a:solidFill>
            <a:srgbClr val="0097E0"/>
          </a:solidFill>
          <a:headEnd type="none" w="lg" len="lg"/>
          <a:tailEnd type="triangle" w="lg" len="lg"/>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排出係数については下記、公表資料をもとにしています。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電　力：　東京電力における</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2022</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年度の</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CO2</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排出係数</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その他：　環境省「算定・報告・公表制度における算定方法・排出係数一覧」</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電力排出係数については電源構成比の変化により、各年で数値に変化があります。また、再エネ電力メニュー等を活用されている場合は、活用メニューごとに電力排出係数が異なります。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1">
              <a:solidFill>
                <a:srgbClr val="0097E0"/>
              </a:solidFill>
              <a:latin typeface="BIZ UDゴシック" panose="020B0400000000000000" pitchFamily="49" charset="-128"/>
              <a:ea typeface="BIZ UDゴシック" panose="020B0400000000000000" pitchFamily="49" charset="-128"/>
            </a:rPr>
            <a:t>正確な二酸化炭素排出量を算定するためにも、対象年の電力排出係数等を確認し、適宜エクセル内の数値を更新することをお勧めします。</a:t>
          </a:r>
        </a:p>
      </xdr:txBody>
    </xdr:sp>
    <xdr:clientData/>
  </xdr:twoCellAnchor>
  <xdr:twoCellAnchor>
    <xdr:from>
      <xdr:col>1</xdr:col>
      <xdr:colOff>999888</xdr:colOff>
      <xdr:row>35</xdr:row>
      <xdr:rowOff>200474</xdr:rowOff>
    </xdr:from>
    <xdr:to>
      <xdr:col>8</xdr:col>
      <xdr:colOff>157098</xdr:colOff>
      <xdr:row>47</xdr:row>
      <xdr:rowOff>126390</xdr:rowOff>
    </xdr:to>
    <xdr:graphicFrame macro="">
      <xdr:nvGraphicFramePr>
        <xdr:cNvPr id="3" name="グラフ 2">
          <a:extLst>
            <a:ext uri="{FF2B5EF4-FFF2-40B4-BE49-F238E27FC236}">
              <a16:creationId xmlns:a16="http://schemas.microsoft.com/office/drawing/2014/main" id="{B47B92CF-9447-4E7A-A3CE-4B9FB0C8B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277766</xdr:colOff>
      <xdr:row>51</xdr:row>
      <xdr:rowOff>19339</xdr:rowOff>
    </xdr:from>
    <xdr:to>
      <xdr:col>4</xdr:col>
      <xdr:colOff>360324</xdr:colOff>
      <xdr:row>61</xdr:row>
      <xdr:rowOff>144221</xdr:rowOff>
    </xdr:to>
    <xdr:graphicFrame macro="">
      <xdr:nvGraphicFramePr>
        <xdr:cNvPr id="4" name="グラフ 3">
          <a:extLst>
            <a:ext uri="{FF2B5EF4-FFF2-40B4-BE49-F238E27FC236}">
              <a16:creationId xmlns:a16="http://schemas.microsoft.com/office/drawing/2014/main" id="{AA543612-D182-41EF-943A-793BBC379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541008</xdr:colOff>
      <xdr:row>51</xdr:row>
      <xdr:rowOff>19339</xdr:rowOff>
    </xdr:from>
    <xdr:to>
      <xdr:col>14</xdr:col>
      <xdr:colOff>490659</xdr:colOff>
      <xdr:row>61</xdr:row>
      <xdr:rowOff>144221</xdr:rowOff>
    </xdr:to>
    <xdr:graphicFrame macro="">
      <xdr:nvGraphicFramePr>
        <xdr:cNvPr id="5" name="グラフ 4">
          <a:extLst>
            <a:ext uri="{FF2B5EF4-FFF2-40B4-BE49-F238E27FC236}">
              <a16:creationId xmlns:a16="http://schemas.microsoft.com/office/drawing/2014/main" id="{D18A32FC-4555-460A-9791-517D057FE8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477500</xdr:colOff>
      <xdr:row>51</xdr:row>
      <xdr:rowOff>19339</xdr:rowOff>
    </xdr:from>
    <xdr:to>
      <xdr:col>9</xdr:col>
      <xdr:colOff>427151</xdr:colOff>
      <xdr:row>61</xdr:row>
      <xdr:rowOff>144221</xdr:rowOff>
    </xdr:to>
    <xdr:graphicFrame macro="">
      <xdr:nvGraphicFramePr>
        <xdr:cNvPr id="6" name="グラフ 5">
          <a:extLst>
            <a:ext uri="{FF2B5EF4-FFF2-40B4-BE49-F238E27FC236}">
              <a16:creationId xmlns:a16="http://schemas.microsoft.com/office/drawing/2014/main" id="{E7E07777-D9E2-48C1-9902-490D049924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610989</xdr:colOff>
      <xdr:row>51</xdr:row>
      <xdr:rowOff>19339</xdr:rowOff>
    </xdr:from>
    <xdr:to>
      <xdr:col>19</xdr:col>
      <xdr:colOff>368664</xdr:colOff>
      <xdr:row>61</xdr:row>
      <xdr:rowOff>144221</xdr:rowOff>
    </xdr:to>
    <xdr:graphicFrame macro="">
      <xdr:nvGraphicFramePr>
        <xdr:cNvPr id="7" name="グラフ 6">
          <a:extLst>
            <a:ext uri="{FF2B5EF4-FFF2-40B4-BE49-F238E27FC236}">
              <a16:creationId xmlns:a16="http://schemas.microsoft.com/office/drawing/2014/main" id="{7843842A-E9DF-441E-8A26-7B0D3F454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277766</xdr:colOff>
      <xdr:row>62</xdr:row>
      <xdr:rowOff>64664</xdr:rowOff>
    </xdr:from>
    <xdr:to>
      <xdr:col>4</xdr:col>
      <xdr:colOff>360324</xdr:colOff>
      <xdr:row>72</xdr:row>
      <xdr:rowOff>189548</xdr:rowOff>
    </xdr:to>
    <xdr:graphicFrame macro="">
      <xdr:nvGraphicFramePr>
        <xdr:cNvPr id="8" name="グラフ 7">
          <a:extLst>
            <a:ext uri="{FF2B5EF4-FFF2-40B4-BE49-F238E27FC236}">
              <a16:creationId xmlns:a16="http://schemas.microsoft.com/office/drawing/2014/main" id="{60D3F38A-A313-4279-B685-5B7ACA932A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477500</xdr:colOff>
      <xdr:row>62</xdr:row>
      <xdr:rowOff>64664</xdr:rowOff>
    </xdr:from>
    <xdr:to>
      <xdr:col>9</xdr:col>
      <xdr:colOff>427151</xdr:colOff>
      <xdr:row>72</xdr:row>
      <xdr:rowOff>189548</xdr:rowOff>
    </xdr:to>
    <xdr:graphicFrame macro="">
      <xdr:nvGraphicFramePr>
        <xdr:cNvPr id="9" name="グラフ 8">
          <a:extLst>
            <a:ext uri="{FF2B5EF4-FFF2-40B4-BE49-F238E27FC236}">
              <a16:creationId xmlns:a16="http://schemas.microsoft.com/office/drawing/2014/main" id="{887EC115-2C18-4631-8318-76C0A90A7B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610989</xdr:colOff>
      <xdr:row>62</xdr:row>
      <xdr:rowOff>64664</xdr:rowOff>
    </xdr:from>
    <xdr:to>
      <xdr:col>19</xdr:col>
      <xdr:colOff>368664</xdr:colOff>
      <xdr:row>72</xdr:row>
      <xdr:rowOff>189548</xdr:rowOff>
    </xdr:to>
    <xdr:graphicFrame macro="">
      <xdr:nvGraphicFramePr>
        <xdr:cNvPr id="10" name="グラフ 9">
          <a:extLst>
            <a:ext uri="{FF2B5EF4-FFF2-40B4-BE49-F238E27FC236}">
              <a16:creationId xmlns:a16="http://schemas.microsoft.com/office/drawing/2014/main" id="{DFD0EAC0-E4F7-445B-9466-8B728300F0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541008</xdr:colOff>
      <xdr:row>62</xdr:row>
      <xdr:rowOff>64664</xdr:rowOff>
    </xdr:from>
    <xdr:to>
      <xdr:col>14</xdr:col>
      <xdr:colOff>490659</xdr:colOff>
      <xdr:row>72</xdr:row>
      <xdr:rowOff>189548</xdr:rowOff>
    </xdr:to>
    <xdr:graphicFrame macro="">
      <xdr:nvGraphicFramePr>
        <xdr:cNvPr id="11" name="グラフ 10">
          <a:extLst>
            <a:ext uri="{FF2B5EF4-FFF2-40B4-BE49-F238E27FC236}">
              <a16:creationId xmlns:a16="http://schemas.microsoft.com/office/drawing/2014/main" id="{45C50D84-E3F8-499C-8969-F3AA183CD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429825</xdr:colOff>
      <xdr:row>35</xdr:row>
      <xdr:rowOff>200474</xdr:rowOff>
    </xdr:from>
    <xdr:to>
      <xdr:col>17</xdr:col>
      <xdr:colOff>546175</xdr:colOff>
      <xdr:row>47</xdr:row>
      <xdr:rowOff>126390</xdr:rowOff>
    </xdr:to>
    <xdr:graphicFrame macro="">
      <xdr:nvGraphicFramePr>
        <xdr:cNvPr id="12" name="グラフ 11">
          <a:extLst>
            <a:ext uri="{FF2B5EF4-FFF2-40B4-BE49-F238E27FC236}">
              <a16:creationId xmlns:a16="http://schemas.microsoft.com/office/drawing/2014/main" id="{B5A247D6-3675-4E4A-9D1B-0FB707DBF2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cdr:x>
      <cdr:y>4.23144E-7</cdr:y>
    </cdr:from>
    <cdr:to>
      <cdr:x>0.14485</cdr:x>
      <cdr:y>0.08606</cdr:y>
    </cdr:to>
    <cdr:sp macro="" textlink="">
      <cdr:nvSpPr>
        <cdr:cNvPr id="2" name="テキスト ボックス 1">
          <a:extLst xmlns:a="http://schemas.openxmlformats.org/drawingml/2006/main">
            <a:ext uri="{FF2B5EF4-FFF2-40B4-BE49-F238E27FC236}">
              <a16:creationId xmlns:a16="http://schemas.microsoft.com/office/drawing/2014/main" id="{19A9A571-9623-7CDD-C41E-551719FC478E}"/>
            </a:ext>
          </a:extLst>
        </cdr:cNvPr>
        <cdr:cNvSpPr txBox="1"/>
      </cdr:nvSpPr>
      <cdr:spPr>
        <a:xfrm xmlns:a="http://schemas.openxmlformats.org/drawingml/2006/main">
          <a:off x="0" y="1"/>
          <a:ext cx="495048" cy="2033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latin typeface="BIZ UDゴシック" panose="020B0400000000000000" pitchFamily="49" charset="-128"/>
              <a:ea typeface="BIZ UDゴシック" panose="020B0400000000000000" pitchFamily="49" charset="-128"/>
            </a:rPr>
            <a:t>(kWh)</a:t>
          </a:r>
        </a:p>
      </cdr:txBody>
    </cdr:sp>
  </cdr:relSizeAnchor>
</c:userShapes>
</file>

<file path=xl/drawings/drawing12.xml><?xml version="1.0" encoding="utf-8"?>
<c:userShapes xmlns:c="http://schemas.openxmlformats.org/drawingml/2006/chart">
  <cdr:relSizeAnchor xmlns:cdr="http://schemas.openxmlformats.org/drawingml/2006/chartDrawing">
    <cdr:from>
      <cdr:x>0.00278</cdr:x>
      <cdr:y>0</cdr:y>
    </cdr:from>
    <cdr:to>
      <cdr:x>0.13611</cdr:x>
      <cdr:y>0.08691</cdr:y>
    </cdr:to>
    <cdr:sp macro="" textlink="">
      <cdr:nvSpPr>
        <cdr:cNvPr id="2" name="テキスト ボックス 1">
          <a:extLst xmlns:a="http://schemas.openxmlformats.org/drawingml/2006/main">
            <a:ext uri="{FF2B5EF4-FFF2-40B4-BE49-F238E27FC236}">
              <a16:creationId xmlns:a16="http://schemas.microsoft.com/office/drawing/2014/main" id="{84B4CBFA-1B22-5787-1406-D5A9ED50678B}"/>
            </a:ext>
          </a:extLst>
        </cdr:cNvPr>
        <cdr:cNvSpPr txBox="1"/>
      </cdr:nvSpPr>
      <cdr:spPr>
        <a:xfrm xmlns:a="http://schemas.openxmlformats.org/drawingml/2006/main">
          <a:off x="12700" y="0"/>
          <a:ext cx="6096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BIZ UDゴシック" panose="020B0400000000000000" pitchFamily="49" charset="-128"/>
              <a:ea typeface="BIZ UDゴシック" panose="020B0400000000000000" pitchFamily="49" charset="-128"/>
            </a:rPr>
            <a:t>(L)</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cdr:y>
    </cdr:from>
    <cdr:to>
      <cdr:x>0.13333</cdr:x>
      <cdr:y>0.08671</cdr:y>
    </cdr:to>
    <cdr:sp macro="" textlink="">
      <cdr:nvSpPr>
        <cdr:cNvPr id="2" name="テキスト ボックス 1">
          <a:extLst xmlns:a="http://schemas.openxmlformats.org/drawingml/2006/main">
            <a:ext uri="{FF2B5EF4-FFF2-40B4-BE49-F238E27FC236}">
              <a16:creationId xmlns:a16="http://schemas.microsoft.com/office/drawing/2014/main" id="{84B4CBFA-1B22-5787-1406-D5A9ED50678B}"/>
            </a:ext>
          </a:extLst>
        </cdr:cNvPr>
        <cdr:cNvSpPr txBox="1"/>
      </cdr:nvSpPr>
      <cdr:spPr>
        <a:xfrm xmlns:a="http://schemas.openxmlformats.org/drawingml/2006/main">
          <a:off x="0" y="0"/>
          <a:ext cx="6096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BIZ UDゴシック" panose="020B0400000000000000" pitchFamily="49" charset="-128"/>
              <a:ea typeface="BIZ UDゴシック" panose="020B0400000000000000" pitchFamily="49" charset="-128"/>
            </a:rPr>
            <a:t>(m</a:t>
          </a:r>
          <a:r>
            <a:rPr lang="en-US" altLang="ja-JP" sz="900" baseline="30000">
              <a:latin typeface="BIZ UDゴシック" panose="020B0400000000000000" pitchFamily="49" charset="-128"/>
              <a:ea typeface="BIZ UDゴシック" panose="020B0400000000000000" pitchFamily="49" charset="-128"/>
            </a:rPr>
            <a:t>3</a:t>
          </a:r>
          <a:r>
            <a:rPr lang="en-US" altLang="ja-JP" sz="900">
              <a:latin typeface="BIZ UDゴシック" panose="020B0400000000000000" pitchFamily="49" charset="-128"/>
              <a:ea typeface="BIZ UDゴシック" panose="020B0400000000000000" pitchFamily="49" charset="-128"/>
            </a:rPr>
            <a:t>)</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cdr:y>
    </cdr:from>
    <cdr:to>
      <cdr:x>0.13324</cdr:x>
      <cdr:y>0.08681</cdr:y>
    </cdr:to>
    <cdr:sp macro="" textlink="">
      <cdr:nvSpPr>
        <cdr:cNvPr id="2" name="テキスト ボックス 1">
          <a:extLst xmlns:a="http://schemas.openxmlformats.org/drawingml/2006/main">
            <a:ext uri="{FF2B5EF4-FFF2-40B4-BE49-F238E27FC236}">
              <a16:creationId xmlns:a16="http://schemas.microsoft.com/office/drawing/2014/main" id="{8AA1708D-CC7C-BDA4-A1FE-791D1B4228A5}"/>
            </a:ext>
          </a:extLst>
        </cdr:cNvPr>
        <cdr:cNvSpPr txBox="1"/>
      </cdr:nvSpPr>
      <cdr:spPr>
        <a:xfrm xmlns:a="http://schemas.openxmlformats.org/drawingml/2006/main">
          <a:off x="0" y="0"/>
          <a:ext cx="6096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BIZ UDゴシック" panose="020B0400000000000000" pitchFamily="49" charset="-128"/>
              <a:ea typeface="BIZ UDゴシック" panose="020B0400000000000000" pitchFamily="49" charset="-128"/>
            </a:rPr>
            <a:t>(L)</a:t>
          </a:r>
        </a:p>
      </cdr:txBody>
    </cdr:sp>
  </cdr:relSizeAnchor>
</c:userShapes>
</file>

<file path=xl/drawings/drawing15.xml><?xml version="1.0" encoding="utf-8"?>
<c:userShapes xmlns:c="http://schemas.openxmlformats.org/drawingml/2006/chart">
  <cdr:relSizeAnchor xmlns:cdr="http://schemas.openxmlformats.org/drawingml/2006/chartDrawing">
    <cdr:from>
      <cdr:x>0</cdr:x>
      <cdr:y>0</cdr:y>
    </cdr:from>
    <cdr:to>
      <cdr:x>0.13343</cdr:x>
      <cdr:y>0.08681</cdr:y>
    </cdr:to>
    <cdr:sp macro="" textlink="">
      <cdr:nvSpPr>
        <cdr:cNvPr id="2" name="テキスト ボックス 1">
          <a:extLst xmlns:a="http://schemas.openxmlformats.org/drawingml/2006/main">
            <a:ext uri="{FF2B5EF4-FFF2-40B4-BE49-F238E27FC236}">
              <a16:creationId xmlns:a16="http://schemas.microsoft.com/office/drawing/2014/main" id="{8AA1708D-CC7C-BDA4-A1FE-791D1B4228A5}"/>
            </a:ext>
          </a:extLst>
        </cdr:cNvPr>
        <cdr:cNvSpPr txBox="1"/>
      </cdr:nvSpPr>
      <cdr:spPr>
        <a:xfrm xmlns:a="http://schemas.openxmlformats.org/drawingml/2006/main">
          <a:off x="0" y="0"/>
          <a:ext cx="6096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BIZ UDゴシック" panose="020B0400000000000000" pitchFamily="49" charset="-128"/>
              <a:ea typeface="BIZ UDゴシック" panose="020B0400000000000000" pitchFamily="49" charset="-128"/>
            </a:rPr>
            <a:t>(L)</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cdr:y>
    </cdr:from>
    <cdr:to>
      <cdr:x>0.13333</cdr:x>
      <cdr:y>0.08691</cdr:y>
    </cdr:to>
    <cdr:sp macro="" textlink="">
      <cdr:nvSpPr>
        <cdr:cNvPr id="2" name="テキスト ボックス 1">
          <a:extLst xmlns:a="http://schemas.openxmlformats.org/drawingml/2006/main">
            <a:ext uri="{FF2B5EF4-FFF2-40B4-BE49-F238E27FC236}">
              <a16:creationId xmlns:a16="http://schemas.microsoft.com/office/drawing/2014/main" id="{8AA1708D-CC7C-BDA4-A1FE-791D1B4228A5}"/>
            </a:ext>
          </a:extLst>
        </cdr:cNvPr>
        <cdr:cNvSpPr txBox="1"/>
      </cdr:nvSpPr>
      <cdr:spPr>
        <a:xfrm xmlns:a="http://schemas.openxmlformats.org/drawingml/2006/main">
          <a:off x="0" y="0"/>
          <a:ext cx="6096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BIZ UDゴシック" panose="020B0400000000000000" pitchFamily="49" charset="-128"/>
              <a:ea typeface="BIZ UDゴシック" panose="020B0400000000000000" pitchFamily="49" charset="-128"/>
            </a:rPr>
            <a:t>(L)</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cdr:y>
    </cdr:from>
    <cdr:to>
      <cdr:x>0.13333</cdr:x>
      <cdr:y>0.08691</cdr:y>
    </cdr:to>
    <cdr:sp macro="" textlink="">
      <cdr:nvSpPr>
        <cdr:cNvPr id="2" name="テキスト ボックス 1">
          <a:extLst xmlns:a="http://schemas.openxmlformats.org/drawingml/2006/main">
            <a:ext uri="{FF2B5EF4-FFF2-40B4-BE49-F238E27FC236}">
              <a16:creationId xmlns:a16="http://schemas.microsoft.com/office/drawing/2014/main" id="{50E34C48-BBE0-9DC7-6C3F-9F42A8FCD47D}"/>
            </a:ext>
          </a:extLst>
        </cdr:cNvPr>
        <cdr:cNvSpPr txBox="1"/>
      </cdr:nvSpPr>
      <cdr:spPr>
        <a:xfrm xmlns:a="http://schemas.openxmlformats.org/drawingml/2006/main">
          <a:off x="0" y="0"/>
          <a:ext cx="6096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BIZ UDゴシック" panose="020B0400000000000000" pitchFamily="49" charset="-128"/>
              <a:ea typeface="BIZ UDゴシック" panose="020B0400000000000000" pitchFamily="49" charset="-128"/>
            </a:rPr>
            <a:t>(kg)</a:t>
          </a: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cdr:y>
    </cdr:from>
    <cdr:to>
      <cdr:x>0.13333</cdr:x>
      <cdr:y>0.08691</cdr:y>
    </cdr:to>
    <cdr:sp macro="" textlink="">
      <cdr:nvSpPr>
        <cdr:cNvPr id="2" name="テキスト ボックス 1">
          <a:extLst xmlns:a="http://schemas.openxmlformats.org/drawingml/2006/main">
            <a:ext uri="{FF2B5EF4-FFF2-40B4-BE49-F238E27FC236}">
              <a16:creationId xmlns:a16="http://schemas.microsoft.com/office/drawing/2014/main" id="{8AA1708D-CC7C-BDA4-A1FE-791D1B4228A5}"/>
            </a:ext>
          </a:extLst>
        </cdr:cNvPr>
        <cdr:cNvSpPr txBox="1"/>
      </cdr:nvSpPr>
      <cdr:spPr>
        <a:xfrm xmlns:a="http://schemas.openxmlformats.org/drawingml/2006/main">
          <a:off x="0" y="0"/>
          <a:ext cx="6096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BIZ UDゴシック" panose="020B0400000000000000" pitchFamily="49" charset="-128"/>
              <a:ea typeface="BIZ UDゴシック" panose="020B0400000000000000" pitchFamily="49" charset="-128"/>
            </a:rPr>
            <a:t>(kg)</a:t>
          </a:r>
        </a:p>
      </cdr:txBody>
    </cdr:sp>
  </cdr:relSizeAnchor>
</c:userShapes>
</file>

<file path=xl/drawings/drawing19.xml><?xml version="1.0" encoding="utf-8"?>
<xdr:wsDr xmlns:xdr="http://schemas.openxmlformats.org/drawingml/2006/spreadsheetDrawing" xmlns:a="http://schemas.openxmlformats.org/drawingml/2006/main">
  <xdr:twoCellAnchor>
    <xdr:from>
      <xdr:col>1</xdr:col>
      <xdr:colOff>999888</xdr:colOff>
      <xdr:row>2</xdr:row>
      <xdr:rowOff>200474</xdr:rowOff>
    </xdr:from>
    <xdr:to>
      <xdr:col>8</xdr:col>
      <xdr:colOff>157098</xdr:colOff>
      <xdr:row>14</xdr:row>
      <xdr:rowOff>126390</xdr:rowOff>
    </xdr:to>
    <xdr:graphicFrame macro="">
      <xdr:nvGraphicFramePr>
        <xdr:cNvPr id="3" name="グラフ 2">
          <a:extLst>
            <a:ext uri="{FF2B5EF4-FFF2-40B4-BE49-F238E27FC236}">
              <a16:creationId xmlns:a16="http://schemas.microsoft.com/office/drawing/2014/main" id="{FD2DD62D-8F9E-45D5-9158-162A1CDD82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277766</xdr:colOff>
      <xdr:row>18</xdr:row>
      <xdr:rowOff>19339</xdr:rowOff>
    </xdr:from>
    <xdr:to>
      <xdr:col>4</xdr:col>
      <xdr:colOff>360324</xdr:colOff>
      <xdr:row>28</xdr:row>
      <xdr:rowOff>144221</xdr:rowOff>
    </xdr:to>
    <xdr:graphicFrame macro="">
      <xdr:nvGraphicFramePr>
        <xdr:cNvPr id="4" name="グラフ 3">
          <a:extLst>
            <a:ext uri="{FF2B5EF4-FFF2-40B4-BE49-F238E27FC236}">
              <a16:creationId xmlns:a16="http://schemas.microsoft.com/office/drawing/2014/main" id="{C417DB5C-4564-416F-806A-1525BD372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541008</xdr:colOff>
      <xdr:row>18</xdr:row>
      <xdr:rowOff>19339</xdr:rowOff>
    </xdr:from>
    <xdr:to>
      <xdr:col>14</xdr:col>
      <xdr:colOff>490659</xdr:colOff>
      <xdr:row>28</xdr:row>
      <xdr:rowOff>144221</xdr:rowOff>
    </xdr:to>
    <xdr:graphicFrame macro="">
      <xdr:nvGraphicFramePr>
        <xdr:cNvPr id="5" name="グラフ 4">
          <a:extLst>
            <a:ext uri="{FF2B5EF4-FFF2-40B4-BE49-F238E27FC236}">
              <a16:creationId xmlns:a16="http://schemas.microsoft.com/office/drawing/2014/main" id="{C4E99E69-DD53-448B-835A-C240848DBD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477500</xdr:colOff>
      <xdr:row>18</xdr:row>
      <xdr:rowOff>19339</xdr:rowOff>
    </xdr:from>
    <xdr:to>
      <xdr:col>9</xdr:col>
      <xdr:colOff>427151</xdr:colOff>
      <xdr:row>28</xdr:row>
      <xdr:rowOff>144221</xdr:rowOff>
    </xdr:to>
    <xdr:graphicFrame macro="">
      <xdr:nvGraphicFramePr>
        <xdr:cNvPr id="6" name="グラフ 5">
          <a:extLst>
            <a:ext uri="{FF2B5EF4-FFF2-40B4-BE49-F238E27FC236}">
              <a16:creationId xmlns:a16="http://schemas.microsoft.com/office/drawing/2014/main" id="{7DF1C661-DAB7-4B92-AD51-C36A81C727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610989</xdr:colOff>
      <xdr:row>18</xdr:row>
      <xdr:rowOff>19339</xdr:rowOff>
    </xdr:from>
    <xdr:to>
      <xdr:col>19</xdr:col>
      <xdr:colOff>368664</xdr:colOff>
      <xdr:row>28</xdr:row>
      <xdr:rowOff>144221</xdr:rowOff>
    </xdr:to>
    <xdr:graphicFrame macro="">
      <xdr:nvGraphicFramePr>
        <xdr:cNvPr id="7" name="グラフ 6">
          <a:extLst>
            <a:ext uri="{FF2B5EF4-FFF2-40B4-BE49-F238E27FC236}">
              <a16:creationId xmlns:a16="http://schemas.microsoft.com/office/drawing/2014/main" id="{1A2521A0-6B2A-48C0-8BA6-605DD4113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277766</xdr:colOff>
      <xdr:row>29</xdr:row>
      <xdr:rowOff>64664</xdr:rowOff>
    </xdr:from>
    <xdr:to>
      <xdr:col>4</xdr:col>
      <xdr:colOff>360324</xdr:colOff>
      <xdr:row>39</xdr:row>
      <xdr:rowOff>189548</xdr:rowOff>
    </xdr:to>
    <xdr:graphicFrame macro="">
      <xdr:nvGraphicFramePr>
        <xdr:cNvPr id="8" name="グラフ 7">
          <a:extLst>
            <a:ext uri="{FF2B5EF4-FFF2-40B4-BE49-F238E27FC236}">
              <a16:creationId xmlns:a16="http://schemas.microsoft.com/office/drawing/2014/main" id="{C2EB4730-5E82-40A7-9D86-64D2C6B73B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477500</xdr:colOff>
      <xdr:row>29</xdr:row>
      <xdr:rowOff>64664</xdr:rowOff>
    </xdr:from>
    <xdr:to>
      <xdr:col>9</xdr:col>
      <xdr:colOff>427151</xdr:colOff>
      <xdr:row>39</xdr:row>
      <xdr:rowOff>189548</xdr:rowOff>
    </xdr:to>
    <xdr:graphicFrame macro="">
      <xdr:nvGraphicFramePr>
        <xdr:cNvPr id="9" name="グラフ 8">
          <a:extLst>
            <a:ext uri="{FF2B5EF4-FFF2-40B4-BE49-F238E27FC236}">
              <a16:creationId xmlns:a16="http://schemas.microsoft.com/office/drawing/2014/main" id="{A8BB3CA8-4172-4064-96C2-15863EE426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610989</xdr:colOff>
      <xdr:row>29</xdr:row>
      <xdr:rowOff>64664</xdr:rowOff>
    </xdr:from>
    <xdr:to>
      <xdr:col>19</xdr:col>
      <xdr:colOff>368664</xdr:colOff>
      <xdr:row>39</xdr:row>
      <xdr:rowOff>189548</xdr:rowOff>
    </xdr:to>
    <xdr:graphicFrame macro="">
      <xdr:nvGraphicFramePr>
        <xdr:cNvPr id="10" name="グラフ 9">
          <a:extLst>
            <a:ext uri="{FF2B5EF4-FFF2-40B4-BE49-F238E27FC236}">
              <a16:creationId xmlns:a16="http://schemas.microsoft.com/office/drawing/2014/main" id="{99451C76-B5C9-4EEB-B093-57B7568646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541008</xdr:colOff>
      <xdr:row>29</xdr:row>
      <xdr:rowOff>64664</xdr:rowOff>
    </xdr:from>
    <xdr:to>
      <xdr:col>14</xdr:col>
      <xdr:colOff>490659</xdr:colOff>
      <xdr:row>39</xdr:row>
      <xdr:rowOff>189548</xdr:rowOff>
    </xdr:to>
    <xdr:graphicFrame macro="">
      <xdr:nvGraphicFramePr>
        <xdr:cNvPr id="11" name="グラフ 10">
          <a:extLst>
            <a:ext uri="{FF2B5EF4-FFF2-40B4-BE49-F238E27FC236}">
              <a16:creationId xmlns:a16="http://schemas.microsoft.com/office/drawing/2014/main" id="{F0315E45-BA9E-4FE6-BFB1-B43F2B61E3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429825</xdr:colOff>
      <xdr:row>2</xdr:row>
      <xdr:rowOff>200474</xdr:rowOff>
    </xdr:from>
    <xdr:to>
      <xdr:col>17</xdr:col>
      <xdr:colOff>546175</xdr:colOff>
      <xdr:row>14</xdr:row>
      <xdr:rowOff>126390</xdr:rowOff>
    </xdr:to>
    <xdr:graphicFrame macro="">
      <xdr:nvGraphicFramePr>
        <xdr:cNvPr id="12" name="グラフ 11">
          <a:extLst>
            <a:ext uri="{FF2B5EF4-FFF2-40B4-BE49-F238E27FC236}">
              <a16:creationId xmlns:a16="http://schemas.microsoft.com/office/drawing/2014/main" id="{31DEF7BB-CA0C-4167-8556-968CDED728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cdr:x>
      <cdr:y>4.23144E-7</cdr:y>
    </cdr:from>
    <cdr:to>
      <cdr:x>0.14485</cdr:x>
      <cdr:y>0.08606</cdr:y>
    </cdr:to>
    <cdr:sp macro="" textlink="">
      <cdr:nvSpPr>
        <cdr:cNvPr id="2" name="テキスト ボックス 1">
          <a:extLst xmlns:a="http://schemas.openxmlformats.org/drawingml/2006/main">
            <a:ext uri="{FF2B5EF4-FFF2-40B4-BE49-F238E27FC236}">
              <a16:creationId xmlns:a16="http://schemas.microsoft.com/office/drawing/2014/main" id="{19A9A571-9623-7CDD-C41E-551719FC478E}"/>
            </a:ext>
          </a:extLst>
        </cdr:cNvPr>
        <cdr:cNvSpPr txBox="1"/>
      </cdr:nvSpPr>
      <cdr:spPr>
        <a:xfrm xmlns:a="http://schemas.openxmlformats.org/drawingml/2006/main">
          <a:off x="0" y="1"/>
          <a:ext cx="495048" cy="2033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latin typeface="BIZ UDゴシック" panose="020B0400000000000000" pitchFamily="49" charset="-128"/>
              <a:ea typeface="BIZ UDゴシック" panose="020B0400000000000000" pitchFamily="49" charset="-128"/>
            </a:rPr>
            <a:t>(kWh)</a:t>
          </a:r>
        </a:p>
      </cdr:txBody>
    </cdr:sp>
  </cdr:relSizeAnchor>
</c:userShapes>
</file>

<file path=xl/drawings/drawing21.xml><?xml version="1.0" encoding="utf-8"?>
<c:userShapes xmlns:c="http://schemas.openxmlformats.org/drawingml/2006/chart">
  <cdr:relSizeAnchor xmlns:cdr="http://schemas.openxmlformats.org/drawingml/2006/chartDrawing">
    <cdr:from>
      <cdr:x>0.00278</cdr:x>
      <cdr:y>0</cdr:y>
    </cdr:from>
    <cdr:to>
      <cdr:x>0.13611</cdr:x>
      <cdr:y>0.08691</cdr:y>
    </cdr:to>
    <cdr:sp macro="" textlink="">
      <cdr:nvSpPr>
        <cdr:cNvPr id="2" name="テキスト ボックス 1">
          <a:extLst xmlns:a="http://schemas.openxmlformats.org/drawingml/2006/main">
            <a:ext uri="{FF2B5EF4-FFF2-40B4-BE49-F238E27FC236}">
              <a16:creationId xmlns:a16="http://schemas.microsoft.com/office/drawing/2014/main" id="{84B4CBFA-1B22-5787-1406-D5A9ED50678B}"/>
            </a:ext>
          </a:extLst>
        </cdr:cNvPr>
        <cdr:cNvSpPr txBox="1"/>
      </cdr:nvSpPr>
      <cdr:spPr>
        <a:xfrm xmlns:a="http://schemas.openxmlformats.org/drawingml/2006/main">
          <a:off x="12700" y="0"/>
          <a:ext cx="6096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BIZ UDゴシック" panose="020B0400000000000000" pitchFamily="49" charset="-128"/>
              <a:ea typeface="BIZ UDゴシック" panose="020B0400000000000000" pitchFamily="49" charset="-128"/>
            </a:rPr>
            <a:t>(L)</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cdr:y>
    </cdr:from>
    <cdr:to>
      <cdr:x>0.13333</cdr:x>
      <cdr:y>0.08671</cdr:y>
    </cdr:to>
    <cdr:sp macro="" textlink="">
      <cdr:nvSpPr>
        <cdr:cNvPr id="2" name="テキスト ボックス 1">
          <a:extLst xmlns:a="http://schemas.openxmlformats.org/drawingml/2006/main">
            <a:ext uri="{FF2B5EF4-FFF2-40B4-BE49-F238E27FC236}">
              <a16:creationId xmlns:a16="http://schemas.microsoft.com/office/drawing/2014/main" id="{84B4CBFA-1B22-5787-1406-D5A9ED50678B}"/>
            </a:ext>
          </a:extLst>
        </cdr:cNvPr>
        <cdr:cNvSpPr txBox="1"/>
      </cdr:nvSpPr>
      <cdr:spPr>
        <a:xfrm xmlns:a="http://schemas.openxmlformats.org/drawingml/2006/main">
          <a:off x="0" y="0"/>
          <a:ext cx="6096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BIZ UDゴシック" panose="020B0400000000000000" pitchFamily="49" charset="-128"/>
              <a:ea typeface="BIZ UDゴシック" panose="020B0400000000000000" pitchFamily="49" charset="-128"/>
            </a:rPr>
            <a:t>(m</a:t>
          </a:r>
          <a:r>
            <a:rPr lang="en-US" altLang="ja-JP" sz="900" baseline="30000">
              <a:latin typeface="BIZ UDゴシック" panose="020B0400000000000000" pitchFamily="49" charset="-128"/>
              <a:ea typeface="BIZ UDゴシック" panose="020B0400000000000000" pitchFamily="49" charset="-128"/>
            </a:rPr>
            <a:t>3</a:t>
          </a:r>
          <a:r>
            <a:rPr lang="en-US" altLang="ja-JP" sz="900">
              <a:latin typeface="BIZ UDゴシック" panose="020B0400000000000000" pitchFamily="49" charset="-128"/>
              <a:ea typeface="BIZ UDゴシック" panose="020B0400000000000000" pitchFamily="49" charset="-128"/>
            </a:rPr>
            <a:t>)</a:t>
          </a: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cdr:y>
    </cdr:from>
    <cdr:to>
      <cdr:x>0.13324</cdr:x>
      <cdr:y>0.08681</cdr:y>
    </cdr:to>
    <cdr:sp macro="" textlink="">
      <cdr:nvSpPr>
        <cdr:cNvPr id="2" name="テキスト ボックス 1">
          <a:extLst xmlns:a="http://schemas.openxmlformats.org/drawingml/2006/main">
            <a:ext uri="{FF2B5EF4-FFF2-40B4-BE49-F238E27FC236}">
              <a16:creationId xmlns:a16="http://schemas.microsoft.com/office/drawing/2014/main" id="{8AA1708D-CC7C-BDA4-A1FE-791D1B4228A5}"/>
            </a:ext>
          </a:extLst>
        </cdr:cNvPr>
        <cdr:cNvSpPr txBox="1"/>
      </cdr:nvSpPr>
      <cdr:spPr>
        <a:xfrm xmlns:a="http://schemas.openxmlformats.org/drawingml/2006/main">
          <a:off x="0" y="0"/>
          <a:ext cx="6096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BIZ UDゴシック" panose="020B0400000000000000" pitchFamily="49" charset="-128"/>
              <a:ea typeface="BIZ UDゴシック" panose="020B0400000000000000" pitchFamily="49" charset="-128"/>
            </a:rPr>
            <a:t>(L)</a:t>
          </a:r>
        </a:p>
      </cdr:txBody>
    </cdr:sp>
  </cdr:relSizeAnchor>
</c:userShapes>
</file>

<file path=xl/drawings/drawing24.xml><?xml version="1.0" encoding="utf-8"?>
<c:userShapes xmlns:c="http://schemas.openxmlformats.org/drawingml/2006/chart">
  <cdr:relSizeAnchor xmlns:cdr="http://schemas.openxmlformats.org/drawingml/2006/chartDrawing">
    <cdr:from>
      <cdr:x>0</cdr:x>
      <cdr:y>0</cdr:y>
    </cdr:from>
    <cdr:to>
      <cdr:x>0.13343</cdr:x>
      <cdr:y>0.08681</cdr:y>
    </cdr:to>
    <cdr:sp macro="" textlink="">
      <cdr:nvSpPr>
        <cdr:cNvPr id="2" name="テキスト ボックス 1">
          <a:extLst xmlns:a="http://schemas.openxmlformats.org/drawingml/2006/main">
            <a:ext uri="{FF2B5EF4-FFF2-40B4-BE49-F238E27FC236}">
              <a16:creationId xmlns:a16="http://schemas.microsoft.com/office/drawing/2014/main" id="{8AA1708D-CC7C-BDA4-A1FE-791D1B4228A5}"/>
            </a:ext>
          </a:extLst>
        </cdr:cNvPr>
        <cdr:cNvSpPr txBox="1"/>
      </cdr:nvSpPr>
      <cdr:spPr>
        <a:xfrm xmlns:a="http://schemas.openxmlformats.org/drawingml/2006/main">
          <a:off x="0" y="0"/>
          <a:ext cx="6096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BIZ UDゴシック" panose="020B0400000000000000" pitchFamily="49" charset="-128"/>
              <a:ea typeface="BIZ UDゴシック" panose="020B0400000000000000" pitchFamily="49" charset="-128"/>
            </a:rPr>
            <a:t>(L)</a:t>
          </a:r>
        </a:p>
      </cdr:txBody>
    </cdr:sp>
  </cdr:relSizeAnchor>
</c:userShapes>
</file>

<file path=xl/drawings/drawing25.xml><?xml version="1.0" encoding="utf-8"?>
<c:userShapes xmlns:c="http://schemas.openxmlformats.org/drawingml/2006/chart">
  <cdr:relSizeAnchor xmlns:cdr="http://schemas.openxmlformats.org/drawingml/2006/chartDrawing">
    <cdr:from>
      <cdr:x>0</cdr:x>
      <cdr:y>0</cdr:y>
    </cdr:from>
    <cdr:to>
      <cdr:x>0.13333</cdr:x>
      <cdr:y>0.08691</cdr:y>
    </cdr:to>
    <cdr:sp macro="" textlink="">
      <cdr:nvSpPr>
        <cdr:cNvPr id="2" name="テキスト ボックス 1">
          <a:extLst xmlns:a="http://schemas.openxmlformats.org/drawingml/2006/main">
            <a:ext uri="{FF2B5EF4-FFF2-40B4-BE49-F238E27FC236}">
              <a16:creationId xmlns:a16="http://schemas.microsoft.com/office/drawing/2014/main" id="{8AA1708D-CC7C-BDA4-A1FE-791D1B4228A5}"/>
            </a:ext>
          </a:extLst>
        </cdr:cNvPr>
        <cdr:cNvSpPr txBox="1"/>
      </cdr:nvSpPr>
      <cdr:spPr>
        <a:xfrm xmlns:a="http://schemas.openxmlformats.org/drawingml/2006/main">
          <a:off x="0" y="0"/>
          <a:ext cx="6096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BIZ UDゴシック" panose="020B0400000000000000" pitchFamily="49" charset="-128"/>
              <a:ea typeface="BIZ UDゴシック" panose="020B0400000000000000" pitchFamily="49" charset="-128"/>
            </a:rPr>
            <a:t>(L)</a:t>
          </a: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cdr:y>
    </cdr:from>
    <cdr:to>
      <cdr:x>0.13333</cdr:x>
      <cdr:y>0.08691</cdr:y>
    </cdr:to>
    <cdr:sp macro="" textlink="">
      <cdr:nvSpPr>
        <cdr:cNvPr id="2" name="テキスト ボックス 1">
          <a:extLst xmlns:a="http://schemas.openxmlformats.org/drawingml/2006/main">
            <a:ext uri="{FF2B5EF4-FFF2-40B4-BE49-F238E27FC236}">
              <a16:creationId xmlns:a16="http://schemas.microsoft.com/office/drawing/2014/main" id="{50E34C48-BBE0-9DC7-6C3F-9F42A8FCD47D}"/>
            </a:ext>
          </a:extLst>
        </cdr:cNvPr>
        <cdr:cNvSpPr txBox="1"/>
      </cdr:nvSpPr>
      <cdr:spPr>
        <a:xfrm xmlns:a="http://schemas.openxmlformats.org/drawingml/2006/main">
          <a:off x="0" y="0"/>
          <a:ext cx="6096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BIZ UDゴシック" panose="020B0400000000000000" pitchFamily="49" charset="-128"/>
              <a:ea typeface="BIZ UDゴシック" panose="020B0400000000000000" pitchFamily="49" charset="-128"/>
            </a:rPr>
            <a:t>(kg)</a:t>
          </a:r>
        </a:p>
      </cdr:txBody>
    </cdr:sp>
  </cdr:relSizeAnchor>
</c:userShapes>
</file>

<file path=xl/drawings/drawing27.xml><?xml version="1.0" encoding="utf-8"?>
<c:userShapes xmlns:c="http://schemas.openxmlformats.org/drawingml/2006/chart">
  <cdr:relSizeAnchor xmlns:cdr="http://schemas.openxmlformats.org/drawingml/2006/chartDrawing">
    <cdr:from>
      <cdr:x>0</cdr:x>
      <cdr:y>0</cdr:y>
    </cdr:from>
    <cdr:to>
      <cdr:x>0.13333</cdr:x>
      <cdr:y>0.08691</cdr:y>
    </cdr:to>
    <cdr:sp macro="" textlink="">
      <cdr:nvSpPr>
        <cdr:cNvPr id="2" name="テキスト ボックス 1">
          <a:extLst xmlns:a="http://schemas.openxmlformats.org/drawingml/2006/main">
            <a:ext uri="{FF2B5EF4-FFF2-40B4-BE49-F238E27FC236}">
              <a16:creationId xmlns:a16="http://schemas.microsoft.com/office/drawing/2014/main" id="{8AA1708D-CC7C-BDA4-A1FE-791D1B4228A5}"/>
            </a:ext>
          </a:extLst>
        </cdr:cNvPr>
        <cdr:cNvSpPr txBox="1"/>
      </cdr:nvSpPr>
      <cdr:spPr>
        <a:xfrm xmlns:a="http://schemas.openxmlformats.org/drawingml/2006/main">
          <a:off x="0" y="0"/>
          <a:ext cx="6096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BIZ UDゴシック" panose="020B0400000000000000" pitchFamily="49" charset="-128"/>
              <a:ea typeface="BIZ UDゴシック" panose="020B0400000000000000" pitchFamily="49" charset="-128"/>
            </a:rPr>
            <a:t>(kg)</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0"/>
  <sheetViews>
    <sheetView showGridLines="0" tabSelected="1" view="pageBreakPreview" zoomScale="50" zoomScaleNormal="58" zoomScaleSheetLayoutView="50" zoomScalePageLayoutView="55" workbookViewId="0">
      <selection activeCell="Q8" sqref="Q8"/>
    </sheetView>
  </sheetViews>
  <sheetFormatPr defaultRowHeight="18.75" x14ac:dyDescent="0.4"/>
  <cols>
    <col min="1" max="1" width="8.625" style="1" customWidth="1"/>
    <col min="2" max="2" width="18.375" customWidth="1"/>
    <col min="3" max="3" width="7.625" customWidth="1"/>
    <col min="4" max="15" width="9.125" customWidth="1"/>
    <col min="16" max="16" width="10.375" customWidth="1"/>
    <col min="17" max="17" width="8.75" bestFit="1" customWidth="1"/>
    <col min="18" max="18" width="9.5" customWidth="1"/>
    <col min="19" max="19" width="10.375" customWidth="1"/>
  </cols>
  <sheetData>
    <row r="1" spans="1:19" ht="24" x14ac:dyDescent="0.4">
      <c r="A1" s="53" t="s">
        <v>19</v>
      </c>
      <c r="B1" s="54"/>
      <c r="C1" s="54"/>
      <c r="D1" s="54"/>
      <c r="E1" s="54"/>
      <c r="F1" s="54"/>
      <c r="G1" s="54"/>
      <c r="H1" s="54"/>
      <c r="I1" s="54"/>
      <c r="J1" s="54"/>
      <c r="K1" s="54"/>
      <c r="L1" s="54"/>
      <c r="M1" s="55"/>
    </row>
    <row r="2" spans="1:19" x14ac:dyDescent="0.4">
      <c r="A2" s="30" t="s">
        <v>48</v>
      </c>
      <c r="B2" s="31" t="s">
        <v>47</v>
      </c>
      <c r="C2" s="31"/>
      <c r="D2" s="31"/>
      <c r="E2" s="31"/>
      <c r="F2" s="31"/>
      <c r="G2" s="31"/>
      <c r="H2" s="31"/>
      <c r="I2" s="31"/>
      <c r="J2" s="31"/>
      <c r="K2" s="31"/>
      <c r="L2" s="31"/>
      <c r="M2" s="32"/>
    </row>
    <row r="3" spans="1:19" x14ac:dyDescent="0.4">
      <c r="A3" s="33" t="s">
        <v>49</v>
      </c>
      <c r="B3" t="s">
        <v>54</v>
      </c>
      <c r="M3" s="34"/>
    </row>
    <row r="4" spans="1:19" ht="19.5" thickBot="1" x14ac:dyDescent="0.45">
      <c r="A4" s="33" t="s">
        <v>50</v>
      </c>
      <c r="B4" s="38" t="s">
        <v>58</v>
      </c>
      <c r="M4" s="34"/>
    </row>
    <row r="5" spans="1:19" ht="19.5" thickBot="1" x14ac:dyDescent="0.45">
      <c r="A5" s="33" t="s">
        <v>51</v>
      </c>
      <c r="B5" s="20" t="s">
        <v>20</v>
      </c>
      <c r="C5" t="s">
        <v>55</v>
      </c>
      <c r="M5" s="34"/>
    </row>
    <row r="6" spans="1:19" x14ac:dyDescent="0.4">
      <c r="A6" s="33" t="s">
        <v>52</v>
      </c>
      <c r="B6" t="s">
        <v>26</v>
      </c>
      <c r="M6" s="34"/>
    </row>
    <row r="7" spans="1:19" x14ac:dyDescent="0.4">
      <c r="A7" s="35" t="s">
        <v>53</v>
      </c>
      <c r="B7" s="36" t="s">
        <v>21</v>
      </c>
      <c r="C7" s="36"/>
      <c r="D7" s="36"/>
      <c r="E7" s="36"/>
      <c r="F7" s="36"/>
      <c r="G7" s="36"/>
      <c r="H7" s="36"/>
      <c r="I7" s="36"/>
      <c r="J7" s="36"/>
      <c r="K7" s="36"/>
      <c r="L7" s="36"/>
      <c r="M7" s="37"/>
    </row>
    <row r="9" spans="1:19" ht="19.5" thickBot="1" x14ac:dyDescent="0.45"/>
    <row r="10" spans="1:19" x14ac:dyDescent="0.4">
      <c r="B10" s="66" t="s">
        <v>56</v>
      </c>
      <c r="C10" s="67"/>
      <c r="E10" s="68" t="s">
        <v>44</v>
      </c>
      <c r="F10" s="69"/>
      <c r="G10" s="70"/>
    </row>
    <row r="11" spans="1:19" ht="19.5" thickBot="1" x14ac:dyDescent="0.45">
      <c r="B11" s="71" t="s">
        <v>57</v>
      </c>
      <c r="C11" s="73"/>
      <c r="E11" s="71" t="s">
        <v>27</v>
      </c>
      <c r="F11" s="72"/>
      <c r="G11" s="73"/>
    </row>
    <row r="12" spans="1:19" ht="19.5" thickBot="1" x14ac:dyDescent="0.45"/>
    <row r="13" spans="1:19" ht="24.95" customHeight="1" x14ac:dyDescent="0.4">
      <c r="B13" s="56" t="s">
        <v>25</v>
      </c>
      <c r="C13" s="58" t="s">
        <v>0</v>
      </c>
      <c r="D13" s="59"/>
      <c r="E13" s="59"/>
      <c r="F13" s="59"/>
      <c r="G13" s="59"/>
      <c r="H13" s="59"/>
      <c r="I13" s="59"/>
      <c r="J13" s="59"/>
      <c r="K13" s="59"/>
      <c r="L13" s="59"/>
      <c r="M13" s="59"/>
      <c r="N13" s="59"/>
      <c r="O13" s="59"/>
      <c r="P13" s="60"/>
      <c r="Q13" s="61" t="s">
        <v>1</v>
      </c>
      <c r="R13" s="62"/>
      <c r="S13" s="63" t="s">
        <v>22</v>
      </c>
    </row>
    <row r="14" spans="1:19" ht="19.5" thickBot="1" x14ac:dyDescent="0.45">
      <c r="B14" s="57"/>
      <c r="C14" s="3" t="s">
        <v>3</v>
      </c>
      <c r="D14" s="4" t="str">
        <f>VLOOKUP($E$11,参照シート!$B$2:$N$5,2,FALSE)</f>
        <v>1月</v>
      </c>
      <c r="E14" s="4" t="str">
        <f>VLOOKUP($E$11,参照シート!$B$2:$N$5,3,FALSE)</f>
        <v>2月</v>
      </c>
      <c r="F14" s="4" t="str">
        <f>VLOOKUP($E$11,参照シート!$B$2:$N$5,4,FALSE)</f>
        <v>3月</v>
      </c>
      <c r="G14" s="4" t="str">
        <f>VLOOKUP($E$11,参照シート!$B$2:$N$5,5,FALSE)</f>
        <v>4月</v>
      </c>
      <c r="H14" s="4" t="str">
        <f>VLOOKUP($E$11,参照シート!$B2:$N$5,6,FALSE)</f>
        <v>5月</v>
      </c>
      <c r="I14" s="4" t="str">
        <f>VLOOKUP($E$11,参照シート!$B$2:$N$5,7,FALSE)</f>
        <v>6月</v>
      </c>
      <c r="J14" s="4" t="str">
        <f>VLOOKUP($E$11,参照シート!$B$2:$N$5,8,FALSE)</f>
        <v>7月</v>
      </c>
      <c r="K14" s="4" t="str">
        <f>VLOOKUP($E$11,参照シート!$B$2:$N$5,9,FALSE)</f>
        <v>8月</v>
      </c>
      <c r="L14" s="4" t="str">
        <f>VLOOKUP($E$11,参照シート!$B$2:$N$5,10,FALSE)</f>
        <v>9月</v>
      </c>
      <c r="M14" s="4" t="str">
        <f>VLOOKUP($E$11,参照シート!$B$2:$N$5,11,FALSE)</f>
        <v>10月</v>
      </c>
      <c r="N14" s="4" t="str">
        <f>VLOOKUP($E$11,参照シート!$B$2:$N$5,12,FALSE)</f>
        <v>11月</v>
      </c>
      <c r="O14" s="4" t="str">
        <f>VLOOKUP($E$11,参照シート!$B$2:$N$5,13,FALSE)</f>
        <v>12月</v>
      </c>
      <c r="P14" s="2" t="s">
        <v>8</v>
      </c>
      <c r="Q14" s="2" t="s">
        <v>2</v>
      </c>
      <c r="R14" s="5" t="s">
        <v>3</v>
      </c>
      <c r="S14" s="64"/>
    </row>
    <row r="15" spans="1:19" ht="35.1" customHeight="1" x14ac:dyDescent="0.4">
      <c r="B15" s="13" t="s">
        <v>12</v>
      </c>
      <c r="C15" s="14" t="s">
        <v>13</v>
      </c>
      <c r="D15" s="21"/>
      <c r="E15" s="22"/>
      <c r="F15" s="22"/>
      <c r="G15" s="22"/>
      <c r="H15" s="22"/>
      <c r="I15" s="22"/>
      <c r="J15" s="22"/>
      <c r="K15" s="22"/>
      <c r="L15" s="22"/>
      <c r="M15" s="22"/>
      <c r="N15" s="22"/>
      <c r="O15" s="23"/>
      <c r="P15" s="6">
        <f>SUM(D15:O15)</f>
        <v>0</v>
      </c>
      <c r="Q15" s="18">
        <v>0.376</v>
      </c>
      <c r="R15" s="7" t="s">
        <v>14</v>
      </c>
      <c r="S15" s="10">
        <f t="shared" ref="S15:S22" si="0">ROUND(P15*Q15,0)</f>
        <v>0</v>
      </c>
    </row>
    <row r="16" spans="1:19" ht="35.1" customHeight="1" x14ac:dyDescent="0.4">
      <c r="B16" s="13" t="s">
        <v>10</v>
      </c>
      <c r="C16" s="14" t="s">
        <v>15</v>
      </c>
      <c r="D16" s="24"/>
      <c r="E16" s="25"/>
      <c r="F16" s="25"/>
      <c r="G16" s="25"/>
      <c r="H16" s="25"/>
      <c r="I16" s="25"/>
      <c r="J16" s="25"/>
      <c r="K16" s="25"/>
      <c r="L16" s="25"/>
      <c r="M16" s="25"/>
      <c r="N16" s="25"/>
      <c r="O16" s="26"/>
      <c r="P16" s="6">
        <f t="shared" ref="P16:P21" si="1">SUM(D16:O16)</f>
        <v>0</v>
      </c>
      <c r="Q16" s="19">
        <v>2.23</v>
      </c>
      <c r="R16" s="7" t="s">
        <v>16</v>
      </c>
      <c r="S16" s="11">
        <f t="shared" si="0"/>
        <v>0</v>
      </c>
    </row>
    <row r="17" spans="2:19" ht="35.1" customHeight="1" x14ac:dyDescent="0.4">
      <c r="B17" s="13" t="s">
        <v>11</v>
      </c>
      <c r="C17" s="14" t="s">
        <v>4</v>
      </c>
      <c r="D17" s="24"/>
      <c r="E17" s="25"/>
      <c r="F17" s="25"/>
      <c r="G17" s="25"/>
      <c r="H17" s="25"/>
      <c r="I17" s="25"/>
      <c r="J17" s="25"/>
      <c r="K17" s="25"/>
      <c r="L17" s="25"/>
      <c r="M17" s="25"/>
      <c r="N17" s="25"/>
      <c r="O17" s="26"/>
      <c r="P17" s="6">
        <f t="shared" si="1"/>
        <v>0</v>
      </c>
      <c r="Q17" s="8">
        <v>2.3199999999999998</v>
      </c>
      <c r="R17" s="7" t="s">
        <v>23</v>
      </c>
      <c r="S17" s="11">
        <f t="shared" si="0"/>
        <v>0</v>
      </c>
    </row>
    <row r="18" spans="2:19" ht="35.1" customHeight="1" x14ac:dyDescent="0.4">
      <c r="B18" s="13" t="s">
        <v>17</v>
      </c>
      <c r="C18" s="14" t="s">
        <v>4</v>
      </c>
      <c r="D18" s="24"/>
      <c r="E18" s="25"/>
      <c r="F18" s="25"/>
      <c r="G18" s="25"/>
      <c r="H18" s="25"/>
      <c r="I18" s="25"/>
      <c r="J18" s="25"/>
      <c r="K18" s="25"/>
      <c r="L18" s="25"/>
      <c r="M18" s="25"/>
      <c r="N18" s="25"/>
      <c r="O18" s="26"/>
      <c r="P18" s="6">
        <f t="shared" si="1"/>
        <v>0</v>
      </c>
      <c r="Q18" s="8">
        <v>2.4900000000000002</v>
      </c>
      <c r="R18" s="7" t="s">
        <v>23</v>
      </c>
      <c r="S18" s="11">
        <f t="shared" si="0"/>
        <v>0</v>
      </c>
    </row>
    <row r="19" spans="2:19" ht="35.1" customHeight="1" x14ac:dyDescent="0.4">
      <c r="B19" s="13" t="s">
        <v>18</v>
      </c>
      <c r="C19" s="14" t="s">
        <v>4</v>
      </c>
      <c r="D19" s="24"/>
      <c r="E19" s="25"/>
      <c r="F19" s="25"/>
      <c r="G19" s="25"/>
      <c r="H19" s="25"/>
      <c r="I19" s="25"/>
      <c r="J19" s="25"/>
      <c r="K19" s="25"/>
      <c r="L19" s="25"/>
      <c r="M19" s="25"/>
      <c r="N19" s="25"/>
      <c r="O19" s="26"/>
      <c r="P19" s="6">
        <f t="shared" si="1"/>
        <v>0</v>
      </c>
      <c r="Q19" s="8">
        <v>2.58</v>
      </c>
      <c r="R19" s="7" t="s">
        <v>23</v>
      </c>
      <c r="S19" s="11">
        <f t="shared" si="0"/>
        <v>0</v>
      </c>
    </row>
    <row r="20" spans="2:19" ht="35.1" customHeight="1" x14ac:dyDescent="0.4">
      <c r="B20" s="13" t="s">
        <v>9</v>
      </c>
      <c r="C20" s="14" t="s">
        <v>4</v>
      </c>
      <c r="D20" s="24"/>
      <c r="E20" s="25"/>
      <c r="F20" s="25"/>
      <c r="G20" s="25"/>
      <c r="H20" s="25"/>
      <c r="I20" s="25"/>
      <c r="J20" s="25"/>
      <c r="K20" s="25"/>
      <c r="L20" s="25"/>
      <c r="M20" s="25"/>
      <c r="N20" s="25"/>
      <c r="O20" s="26"/>
      <c r="P20" s="6">
        <f t="shared" si="1"/>
        <v>0</v>
      </c>
      <c r="Q20" s="8">
        <v>2.71</v>
      </c>
      <c r="R20" s="7" t="s">
        <v>23</v>
      </c>
      <c r="S20" s="11">
        <f t="shared" si="0"/>
        <v>0</v>
      </c>
    </row>
    <row r="21" spans="2:19" ht="35.1" customHeight="1" x14ac:dyDescent="0.4">
      <c r="B21" s="15" t="s">
        <v>77</v>
      </c>
      <c r="C21" s="14" t="s">
        <v>24</v>
      </c>
      <c r="D21" s="24"/>
      <c r="E21" s="25"/>
      <c r="F21" s="25"/>
      <c r="G21" s="25"/>
      <c r="H21" s="25"/>
      <c r="I21" s="25"/>
      <c r="J21" s="25"/>
      <c r="K21" s="25"/>
      <c r="L21" s="25"/>
      <c r="M21" s="25"/>
      <c r="N21" s="25"/>
      <c r="O21" s="26"/>
      <c r="P21" s="6">
        <f t="shared" si="1"/>
        <v>0</v>
      </c>
      <c r="Q21" s="8">
        <v>3</v>
      </c>
      <c r="R21" s="7" t="s">
        <v>5</v>
      </c>
      <c r="S21" s="11">
        <f t="shared" si="0"/>
        <v>0</v>
      </c>
    </row>
    <row r="22" spans="2:19" ht="35.1" customHeight="1" thickBot="1" x14ac:dyDescent="0.45">
      <c r="B22" s="15" t="s">
        <v>78</v>
      </c>
      <c r="C22" s="14" t="s">
        <v>24</v>
      </c>
      <c r="D22" s="27"/>
      <c r="E22" s="28"/>
      <c r="F22" s="28"/>
      <c r="G22" s="28"/>
      <c r="H22" s="28"/>
      <c r="I22" s="28"/>
      <c r="J22" s="28"/>
      <c r="K22" s="28"/>
      <c r="L22" s="28"/>
      <c r="M22" s="28"/>
      <c r="N22" s="28"/>
      <c r="O22" s="29"/>
      <c r="P22" s="6">
        <f>SUM(D22:O22)</f>
        <v>0</v>
      </c>
      <c r="Q22" s="9">
        <v>2.7</v>
      </c>
      <c r="R22" s="7" t="s">
        <v>5</v>
      </c>
      <c r="S22" s="11">
        <f t="shared" si="0"/>
        <v>0</v>
      </c>
    </row>
    <row r="23" spans="2:19" ht="18.600000000000001" customHeight="1" thickBot="1" x14ac:dyDescent="0.45">
      <c r="B23" s="58" t="s">
        <v>6</v>
      </c>
      <c r="C23" s="59"/>
      <c r="D23" s="59"/>
      <c r="E23" s="59"/>
      <c r="F23" s="59"/>
      <c r="G23" s="59"/>
      <c r="H23" s="59"/>
      <c r="I23" s="59"/>
      <c r="J23" s="59"/>
      <c r="K23" s="59"/>
      <c r="L23" s="59"/>
      <c r="M23" s="59"/>
      <c r="N23" s="59"/>
      <c r="O23" s="59"/>
      <c r="P23" s="60"/>
      <c r="Q23" s="16"/>
      <c r="R23" s="17"/>
      <c r="S23" s="12">
        <f>SUM(S15:S22)</f>
        <v>0</v>
      </c>
    </row>
    <row r="35" spans="2:8" x14ac:dyDescent="0.4">
      <c r="B35" s="49" t="str">
        <f>B11</f>
        <v>例）2022年</v>
      </c>
      <c r="C35" s="65" t="s">
        <v>63</v>
      </c>
      <c r="D35" s="65"/>
      <c r="E35" s="65"/>
    </row>
    <row r="39" spans="2:8" x14ac:dyDescent="0.4">
      <c r="H39" s="39" t="e">
        <f t="shared" ref="H39:H46" si="2">S15/$S$23</f>
        <v>#DIV/0!</v>
      </c>
    </row>
    <row r="40" spans="2:8" x14ac:dyDescent="0.4">
      <c r="H40" s="39" t="e">
        <f t="shared" si="2"/>
        <v>#DIV/0!</v>
      </c>
    </row>
    <row r="41" spans="2:8" x14ac:dyDescent="0.4">
      <c r="H41" s="39" t="e">
        <f t="shared" si="2"/>
        <v>#DIV/0!</v>
      </c>
    </row>
    <row r="42" spans="2:8" x14ac:dyDescent="0.4">
      <c r="H42" s="39" t="e">
        <f t="shared" si="2"/>
        <v>#DIV/0!</v>
      </c>
    </row>
    <row r="43" spans="2:8" x14ac:dyDescent="0.4">
      <c r="H43" s="39" t="e">
        <f t="shared" si="2"/>
        <v>#DIV/0!</v>
      </c>
    </row>
    <row r="44" spans="2:8" x14ac:dyDescent="0.4">
      <c r="H44" s="39" t="e">
        <f t="shared" si="2"/>
        <v>#DIV/0!</v>
      </c>
    </row>
    <row r="45" spans="2:8" x14ac:dyDescent="0.4">
      <c r="H45" s="39" t="e">
        <f t="shared" si="2"/>
        <v>#DIV/0!</v>
      </c>
    </row>
    <row r="46" spans="2:8" x14ac:dyDescent="0.4">
      <c r="H46" s="39" t="e">
        <f t="shared" si="2"/>
        <v>#DIV/0!</v>
      </c>
    </row>
    <row r="50" spans="2:5" x14ac:dyDescent="0.4">
      <c r="B50" s="49" t="str">
        <f>B11</f>
        <v>例）2022年</v>
      </c>
      <c r="C50" s="65" t="s">
        <v>64</v>
      </c>
      <c r="D50" s="65"/>
      <c r="E50" s="65"/>
    </row>
  </sheetData>
  <mergeCells count="12">
    <mergeCell ref="C35:E35"/>
    <mergeCell ref="C50:E50"/>
    <mergeCell ref="B10:C10"/>
    <mergeCell ref="E10:G10"/>
    <mergeCell ref="E11:G11"/>
    <mergeCell ref="B11:C11"/>
    <mergeCell ref="B23:P23"/>
    <mergeCell ref="A1:M1"/>
    <mergeCell ref="B13:B14"/>
    <mergeCell ref="C13:P13"/>
    <mergeCell ref="Q13:R13"/>
    <mergeCell ref="S13:S14"/>
  </mergeCells>
  <phoneticPr fontId="2"/>
  <pageMargins left="0.7" right="0.7" top="0.75" bottom="0.75" header="0.3" footer="0.3"/>
  <pageSetup paperSize="9" scale="62"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参照シート!$B$2:$B$5</xm:f>
          </x14:formula1>
          <xm:sqref>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0"/>
  <sheetViews>
    <sheetView showGridLines="0" view="pageBreakPreview" zoomScale="50" zoomScaleNormal="58" zoomScaleSheetLayoutView="50" zoomScalePageLayoutView="55" workbookViewId="0">
      <selection sqref="A1:M1"/>
    </sheetView>
  </sheetViews>
  <sheetFormatPr defaultRowHeight="18.75" x14ac:dyDescent="0.4"/>
  <cols>
    <col min="1" max="1" width="8.625" style="1" customWidth="1"/>
    <col min="2" max="2" width="18.375" customWidth="1"/>
    <col min="3" max="3" width="7.625" customWidth="1"/>
    <col min="4" max="15" width="9.125" customWidth="1"/>
    <col min="16" max="16" width="10.375" customWidth="1"/>
    <col min="17" max="17" width="8.75" bestFit="1" customWidth="1"/>
    <col min="18" max="18" width="9.5" customWidth="1"/>
    <col min="19" max="19" width="10.375" customWidth="1"/>
  </cols>
  <sheetData>
    <row r="1" spans="1:19" ht="24" x14ac:dyDescent="0.4">
      <c r="A1" s="53" t="s">
        <v>19</v>
      </c>
      <c r="B1" s="54"/>
      <c r="C1" s="54"/>
      <c r="D1" s="54"/>
      <c r="E1" s="54"/>
      <c r="F1" s="54"/>
      <c r="G1" s="54"/>
      <c r="H1" s="54"/>
      <c r="I1" s="54"/>
      <c r="J1" s="54"/>
      <c r="K1" s="54"/>
      <c r="L1" s="54"/>
      <c r="M1" s="55"/>
    </row>
    <row r="2" spans="1:19" x14ac:dyDescent="0.4">
      <c r="A2" s="30" t="s">
        <v>48</v>
      </c>
      <c r="B2" s="31" t="s">
        <v>47</v>
      </c>
      <c r="C2" s="31"/>
      <c r="D2" s="31"/>
      <c r="E2" s="31"/>
      <c r="F2" s="31"/>
      <c r="G2" s="31"/>
      <c r="H2" s="31"/>
      <c r="I2" s="31"/>
      <c r="J2" s="31"/>
      <c r="K2" s="31"/>
      <c r="L2" s="31"/>
      <c r="M2" s="32"/>
    </row>
    <row r="3" spans="1:19" x14ac:dyDescent="0.4">
      <c r="A3" s="33" t="s">
        <v>49</v>
      </c>
      <c r="B3" t="s">
        <v>75</v>
      </c>
      <c r="M3" s="34"/>
    </row>
    <row r="4" spans="1:19" ht="19.5" thickBot="1" x14ac:dyDescent="0.45">
      <c r="A4" s="33" t="s">
        <v>50</v>
      </c>
      <c r="B4" s="38" t="s">
        <v>76</v>
      </c>
      <c r="M4" s="34"/>
    </row>
    <row r="5" spans="1:19" ht="19.5" thickBot="1" x14ac:dyDescent="0.45">
      <c r="A5" s="33" t="s">
        <v>51</v>
      </c>
      <c r="B5" s="20" t="s">
        <v>20</v>
      </c>
      <c r="C5" t="s">
        <v>55</v>
      </c>
      <c r="M5" s="34"/>
    </row>
    <row r="6" spans="1:19" x14ac:dyDescent="0.4">
      <c r="A6" s="33" t="s">
        <v>52</v>
      </c>
      <c r="B6" t="s">
        <v>26</v>
      </c>
      <c r="M6" s="34"/>
    </row>
    <row r="7" spans="1:19" x14ac:dyDescent="0.4">
      <c r="A7" s="35" t="s">
        <v>53</v>
      </c>
      <c r="B7" s="36" t="s">
        <v>21</v>
      </c>
      <c r="C7" s="36"/>
      <c r="D7" s="36"/>
      <c r="E7" s="36"/>
      <c r="F7" s="36"/>
      <c r="G7" s="36"/>
      <c r="H7" s="36"/>
      <c r="I7" s="36"/>
      <c r="J7" s="36"/>
      <c r="K7" s="36"/>
      <c r="L7" s="36"/>
      <c r="M7" s="37"/>
    </row>
    <row r="9" spans="1:19" ht="19.5" thickBot="1" x14ac:dyDescent="0.45"/>
    <row r="10" spans="1:19" x14ac:dyDescent="0.4">
      <c r="B10" s="66" t="s">
        <v>56</v>
      </c>
      <c r="C10" s="67"/>
      <c r="E10" s="68" t="s">
        <v>73</v>
      </c>
      <c r="F10" s="69"/>
      <c r="G10" s="70"/>
    </row>
    <row r="11" spans="1:19" ht="19.5" thickBot="1" x14ac:dyDescent="0.45">
      <c r="B11" s="71" t="s">
        <v>65</v>
      </c>
      <c r="C11" s="73"/>
      <c r="E11" s="71" t="str">
        <f>算定対象年シート!E11</f>
        <v>1月はじまり</v>
      </c>
      <c r="F11" s="72"/>
      <c r="G11" s="73"/>
    </row>
    <row r="12" spans="1:19" ht="19.5" thickBot="1" x14ac:dyDescent="0.45"/>
    <row r="13" spans="1:19" ht="24.95" customHeight="1" x14ac:dyDescent="0.4">
      <c r="B13" s="56" t="s">
        <v>25</v>
      </c>
      <c r="C13" s="58" t="s">
        <v>0</v>
      </c>
      <c r="D13" s="59"/>
      <c r="E13" s="59"/>
      <c r="F13" s="59"/>
      <c r="G13" s="59"/>
      <c r="H13" s="59"/>
      <c r="I13" s="59"/>
      <c r="J13" s="59"/>
      <c r="K13" s="59"/>
      <c r="L13" s="59"/>
      <c r="M13" s="59"/>
      <c r="N13" s="59"/>
      <c r="O13" s="59"/>
      <c r="P13" s="60"/>
      <c r="Q13" s="61" t="s">
        <v>1</v>
      </c>
      <c r="R13" s="62"/>
      <c r="S13" s="63" t="s">
        <v>22</v>
      </c>
    </row>
    <row r="14" spans="1:19" ht="19.5" thickBot="1" x14ac:dyDescent="0.45">
      <c r="B14" s="57"/>
      <c r="C14" s="3" t="s">
        <v>3</v>
      </c>
      <c r="D14" s="4" t="str">
        <f>VLOOKUP($E$11,参照シート!$B$2:$N$5,2,FALSE)</f>
        <v>1月</v>
      </c>
      <c r="E14" s="4" t="str">
        <f>VLOOKUP($E$11,参照シート!$B$2:$N$5,3,FALSE)</f>
        <v>2月</v>
      </c>
      <c r="F14" s="4" t="str">
        <f>VLOOKUP($E$11,参照シート!$B$2:$N$5,4,FALSE)</f>
        <v>3月</v>
      </c>
      <c r="G14" s="4" t="str">
        <f>VLOOKUP($E$11,参照シート!$B$2:$N$5,5,FALSE)</f>
        <v>4月</v>
      </c>
      <c r="H14" s="4" t="str">
        <f>VLOOKUP($E$11,参照シート!$B2:$N$5,6,FALSE)</f>
        <v>5月</v>
      </c>
      <c r="I14" s="4" t="str">
        <f>VLOOKUP($E$11,参照シート!$B$2:$N$5,7,FALSE)</f>
        <v>6月</v>
      </c>
      <c r="J14" s="4" t="str">
        <f>VLOOKUP($E$11,参照シート!$B$2:$N$5,8,FALSE)</f>
        <v>7月</v>
      </c>
      <c r="K14" s="4" t="str">
        <f>VLOOKUP($E$11,参照シート!$B$2:$N$5,9,FALSE)</f>
        <v>8月</v>
      </c>
      <c r="L14" s="4" t="str">
        <f>VLOOKUP($E$11,参照シート!$B$2:$N$5,10,FALSE)</f>
        <v>9月</v>
      </c>
      <c r="M14" s="4" t="str">
        <f>VLOOKUP($E$11,参照シート!$B$2:$N$5,11,FALSE)</f>
        <v>10月</v>
      </c>
      <c r="N14" s="4" t="str">
        <f>VLOOKUP($E$11,参照シート!$B$2:$N$5,12,FALSE)</f>
        <v>11月</v>
      </c>
      <c r="O14" s="4" t="str">
        <f>VLOOKUP($E$11,参照シート!$B$2:$N$5,13,FALSE)</f>
        <v>12月</v>
      </c>
      <c r="P14" s="2" t="s">
        <v>8</v>
      </c>
      <c r="Q14" s="2" t="s">
        <v>2</v>
      </c>
      <c r="R14" s="5" t="s">
        <v>3</v>
      </c>
      <c r="S14" s="64"/>
    </row>
    <row r="15" spans="1:19" ht="35.1" customHeight="1" x14ac:dyDescent="0.4">
      <c r="B15" s="13" t="s">
        <v>12</v>
      </c>
      <c r="C15" s="14" t="s">
        <v>13</v>
      </c>
      <c r="D15" s="21">
        <v>3032</v>
      </c>
      <c r="E15" s="22">
        <v>3245</v>
      </c>
      <c r="F15" s="22">
        <v>2670</v>
      </c>
      <c r="G15" s="22">
        <v>2034</v>
      </c>
      <c r="H15" s="22">
        <v>2678</v>
      </c>
      <c r="I15" s="22">
        <v>2893</v>
      </c>
      <c r="J15" s="22">
        <v>2978</v>
      </c>
      <c r="K15" s="22">
        <v>3024</v>
      </c>
      <c r="L15" s="22">
        <v>2560</v>
      </c>
      <c r="M15" s="22">
        <v>2561</v>
      </c>
      <c r="N15" s="22">
        <v>2678</v>
      </c>
      <c r="O15" s="23">
        <v>3329</v>
      </c>
      <c r="P15" s="6">
        <f>SUM(D15:O15)</f>
        <v>33682</v>
      </c>
      <c r="Q15" s="18">
        <v>0.376</v>
      </c>
      <c r="R15" s="7" t="s">
        <v>14</v>
      </c>
      <c r="S15" s="10">
        <f t="shared" ref="S15:S22" si="0">ROUND(P15*Q15,0)</f>
        <v>12664</v>
      </c>
    </row>
    <row r="16" spans="1:19" ht="35.1" customHeight="1" x14ac:dyDescent="0.4">
      <c r="B16" s="13" t="s">
        <v>10</v>
      </c>
      <c r="C16" s="14" t="s">
        <v>15</v>
      </c>
      <c r="D16" s="24">
        <v>0</v>
      </c>
      <c r="E16" s="25">
        <v>0</v>
      </c>
      <c r="F16" s="25">
        <v>0</v>
      </c>
      <c r="G16" s="25">
        <v>0</v>
      </c>
      <c r="H16" s="25">
        <v>0</v>
      </c>
      <c r="I16" s="25">
        <v>0</v>
      </c>
      <c r="J16" s="25">
        <v>0</v>
      </c>
      <c r="K16" s="25">
        <v>0</v>
      </c>
      <c r="L16" s="25">
        <v>0</v>
      </c>
      <c r="M16" s="25">
        <v>0</v>
      </c>
      <c r="N16" s="25">
        <v>0</v>
      </c>
      <c r="O16" s="26">
        <v>0</v>
      </c>
      <c r="P16" s="6">
        <f t="shared" ref="P16:P21" si="1">SUM(D16:O16)</f>
        <v>0</v>
      </c>
      <c r="Q16" s="19">
        <v>2.23</v>
      </c>
      <c r="R16" s="7" t="s">
        <v>16</v>
      </c>
      <c r="S16" s="11">
        <f t="shared" si="0"/>
        <v>0</v>
      </c>
    </row>
    <row r="17" spans="2:19" ht="35.1" customHeight="1" x14ac:dyDescent="0.4">
      <c r="B17" s="13" t="s">
        <v>11</v>
      </c>
      <c r="C17" s="14" t="s">
        <v>4</v>
      </c>
      <c r="D17" s="24">
        <v>307</v>
      </c>
      <c r="E17" s="25">
        <v>280</v>
      </c>
      <c r="F17" s="25">
        <v>245</v>
      </c>
      <c r="G17" s="25">
        <v>289</v>
      </c>
      <c r="H17" s="25">
        <v>231</v>
      </c>
      <c r="I17" s="25">
        <v>256</v>
      </c>
      <c r="J17" s="25">
        <v>218</v>
      </c>
      <c r="K17" s="25">
        <v>256</v>
      </c>
      <c r="L17" s="25">
        <v>251</v>
      </c>
      <c r="M17" s="25">
        <v>179</v>
      </c>
      <c r="N17" s="25">
        <v>263</v>
      </c>
      <c r="O17" s="26">
        <v>296</v>
      </c>
      <c r="P17" s="6">
        <f t="shared" si="1"/>
        <v>3071</v>
      </c>
      <c r="Q17" s="8">
        <v>2.3199999999999998</v>
      </c>
      <c r="R17" s="7" t="s">
        <v>23</v>
      </c>
      <c r="S17" s="11">
        <f t="shared" si="0"/>
        <v>7125</v>
      </c>
    </row>
    <row r="18" spans="2:19" ht="35.1" customHeight="1" x14ac:dyDescent="0.4">
      <c r="B18" s="13" t="s">
        <v>17</v>
      </c>
      <c r="C18" s="14" t="s">
        <v>4</v>
      </c>
      <c r="D18" s="24">
        <v>400</v>
      </c>
      <c r="E18" s="25">
        <v>400</v>
      </c>
      <c r="F18" s="25">
        <v>300</v>
      </c>
      <c r="G18" s="25">
        <v>0</v>
      </c>
      <c r="H18" s="25">
        <v>0</v>
      </c>
      <c r="I18" s="25">
        <v>0</v>
      </c>
      <c r="J18" s="25">
        <v>0</v>
      </c>
      <c r="K18" s="25">
        <v>0</v>
      </c>
      <c r="L18" s="25">
        <v>0</v>
      </c>
      <c r="M18" s="25">
        <v>300</v>
      </c>
      <c r="N18" s="25">
        <v>500</v>
      </c>
      <c r="O18" s="26">
        <v>600</v>
      </c>
      <c r="P18" s="6">
        <f t="shared" si="1"/>
        <v>2500</v>
      </c>
      <c r="Q18" s="8">
        <v>2.4900000000000002</v>
      </c>
      <c r="R18" s="7" t="s">
        <v>23</v>
      </c>
      <c r="S18" s="11">
        <f t="shared" si="0"/>
        <v>6225</v>
      </c>
    </row>
    <row r="19" spans="2:19" ht="35.1" customHeight="1" x14ac:dyDescent="0.4">
      <c r="B19" s="13" t="s">
        <v>18</v>
      </c>
      <c r="C19" s="14" t="s">
        <v>4</v>
      </c>
      <c r="D19" s="24">
        <v>149</v>
      </c>
      <c r="E19" s="25">
        <v>162</v>
      </c>
      <c r="F19" s="25">
        <v>104</v>
      </c>
      <c r="G19" s="25">
        <v>156</v>
      </c>
      <c r="H19" s="25">
        <v>138</v>
      </c>
      <c r="I19" s="25">
        <v>127</v>
      </c>
      <c r="J19" s="25">
        <v>130</v>
      </c>
      <c r="K19" s="25">
        <v>115</v>
      </c>
      <c r="L19" s="25">
        <v>120</v>
      </c>
      <c r="M19" s="25">
        <v>104</v>
      </c>
      <c r="N19" s="25">
        <v>131</v>
      </c>
      <c r="O19" s="26">
        <v>148</v>
      </c>
      <c r="P19" s="6">
        <f t="shared" si="1"/>
        <v>1584</v>
      </c>
      <c r="Q19" s="8">
        <v>2.58</v>
      </c>
      <c r="R19" s="7" t="s">
        <v>23</v>
      </c>
      <c r="S19" s="11">
        <f t="shared" si="0"/>
        <v>4087</v>
      </c>
    </row>
    <row r="20" spans="2:19" ht="35.1" customHeight="1" x14ac:dyDescent="0.4">
      <c r="B20" s="13" t="s">
        <v>9</v>
      </c>
      <c r="C20" s="14" t="s">
        <v>4</v>
      </c>
      <c r="D20" s="24">
        <v>0</v>
      </c>
      <c r="E20" s="25">
        <v>0</v>
      </c>
      <c r="F20" s="25">
        <v>0</v>
      </c>
      <c r="G20" s="25">
        <v>0</v>
      </c>
      <c r="H20" s="25">
        <v>0</v>
      </c>
      <c r="I20" s="25">
        <v>0</v>
      </c>
      <c r="J20" s="25">
        <v>0</v>
      </c>
      <c r="K20" s="25">
        <v>0</v>
      </c>
      <c r="L20" s="25">
        <v>0</v>
      </c>
      <c r="M20" s="25">
        <v>0</v>
      </c>
      <c r="N20" s="25">
        <v>0</v>
      </c>
      <c r="O20" s="26">
        <v>0</v>
      </c>
      <c r="P20" s="6">
        <f t="shared" si="1"/>
        <v>0</v>
      </c>
      <c r="Q20" s="8">
        <v>2.71</v>
      </c>
      <c r="R20" s="7" t="s">
        <v>23</v>
      </c>
      <c r="S20" s="11">
        <f t="shared" si="0"/>
        <v>0</v>
      </c>
    </row>
    <row r="21" spans="2:19" ht="35.1" customHeight="1" x14ac:dyDescent="0.4">
      <c r="B21" s="15" t="s">
        <v>59</v>
      </c>
      <c r="C21" s="14" t="s">
        <v>24</v>
      </c>
      <c r="D21" s="24">
        <v>76.2</v>
      </c>
      <c r="E21" s="25">
        <v>62.3</v>
      </c>
      <c r="F21" s="25">
        <v>66.5</v>
      </c>
      <c r="G21" s="25">
        <v>48.2</v>
      </c>
      <c r="H21" s="25">
        <v>20.9</v>
      </c>
      <c r="I21" s="25">
        <v>32.9</v>
      </c>
      <c r="J21" s="25">
        <v>36.799999999999997</v>
      </c>
      <c r="K21" s="25">
        <v>39.4</v>
      </c>
      <c r="L21" s="25">
        <v>29.3</v>
      </c>
      <c r="M21" s="25">
        <v>19.8</v>
      </c>
      <c r="N21" s="25">
        <v>21</v>
      </c>
      <c r="O21" s="26">
        <v>43.8</v>
      </c>
      <c r="P21" s="6">
        <f t="shared" si="1"/>
        <v>497.09999999999997</v>
      </c>
      <c r="Q21" s="8">
        <v>3</v>
      </c>
      <c r="R21" s="7" t="s">
        <v>5</v>
      </c>
      <c r="S21" s="11">
        <f t="shared" si="0"/>
        <v>1491</v>
      </c>
    </row>
    <row r="22" spans="2:19" ht="35.1" customHeight="1" thickBot="1" x14ac:dyDescent="0.45">
      <c r="B22" s="15" t="s">
        <v>60</v>
      </c>
      <c r="C22" s="14" t="s">
        <v>24</v>
      </c>
      <c r="D22" s="27">
        <v>0</v>
      </c>
      <c r="E22" s="28">
        <v>0</v>
      </c>
      <c r="F22" s="28">
        <v>0</v>
      </c>
      <c r="G22" s="28">
        <v>0</v>
      </c>
      <c r="H22" s="28">
        <v>0</v>
      </c>
      <c r="I22" s="28">
        <v>0</v>
      </c>
      <c r="J22" s="28">
        <v>0</v>
      </c>
      <c r="K22" s="28">
        <v>0</v>
      </c>
      <c r="L22" s="28">
        <v>0</v>
      </c>
      <c r="M22" s="28">
        <v>0</v>
      </c>
      <c r="N22" s="28">
        <v>0</v>
      </c>
      <c r="O22" s="29">
        <v>0</v>
      </c>
      <c r="P22" s="6">
        <f>SUM(D22:O22)</f>
        <v>0</v>
      </c>
      <c r="Q22" s="9">
        <v>2.7</v>
      </c>
      <c r="R22" s="7" t="s">
        <v>5</v>
      </c>
      <c r="S22" s="11">
        <f t="shared" si="0"/>
        <v>0</v>
      </c>
    </row>
    <row r="23" spans="2:19" ht="18.600000000000001" customHeight="1" thickBot="1" x14ac:dyDescent="0.45">
      <c r="B23" s="58" t="s">
        <v>6</v>
      </c>
      <c r="C23" s="59"/>
      <c r="D23" s="59"/>
      <c r="E23" s="59"/>
      <c r="F23" s="59"/>
      <c r="G23" s="59"/>
      <c r="H23" s="59"/>
      <c r="I23" s="59"/>
      <c r="J23" s="59"/>
      <c r="K23" s="59"/>
      <c r="L23" s="59"/>
      <c r="M23" s="59"/>
      <c r="N23" s="59"/>
      <c r="O23" s="59"/>
      <c r="P23" s="60"/>
      <c r="Q23" s="16"/>
      <c r="R23" s="17"/>
      <c r="S23" s="12">
        <f>SUM(S15:S22)</f>
        <v>31592</v>
      </c>
    </row>
    <row r="35" spans="2:8" x14ac:dyDescent="0.4">
      <c r="B35" s="49" t="str">
        <f>B11</f>
        <v>例）2021年</v>
      </c>
      <c r="C35" s="65" t="s">
        <v>63</v>
      </c>
      <c r="D35" s="65"/>
      <c r="E35" s="65"/>
    </row>
    <row r="39" spans="2:8" x14ac:dyDescent="0.4">
      <c r="H39" s="39">
        <f t="shared" ref="H39:H46" si="2">S15/$S$23</f>
        <v>0.40086097746264876</v>
      </c>
    </row>
    <row r="40" spans="2:8" x14ac:dyDescent="0.4">
      <c r="H40" s="39">
        <f t="shared" si="2"/>
        <v>0</v>
      </c>
    </row>
    <row r="41" spans="2:8" x14ac:dyDescent="0.4">
      <c r="H41" s="39">
        <f t="shared" si="2"/>
        <v>0.22553178019751835</v>
      </c>
    </row>
    <row r="42" spans="2:8" x14ac:dyDescent="0.4">
      <c r="H42" s="39">
        <f t="shared" si="2"/>
        <v>0.19704355533046342</v>
      </c>
    </row>
    <row r="43" spans="2:8" x14ac:dyDescent="0.4">
      <c r="H43" s="39">
        <f t="shared" si="2"/>
        <v>0.12936819447961509</v>
      </c>
    </row>
    <row r="44" spans="2:8" x14ac:dyDescent="0.4">
      <c r="H44" s="39">
        <f t="shared" si="2"/>
        <v>0</v>
      </c>
    </row>
    <row r="45" spans="2:8" x14ac:dyDescent="0.4">
      <c r="H45" s="39">
        <f t="shared" si="2"/>
        <v>4.7195492529754371E-2</v>
      </c>
    </row>
    <row r="46" spans="2:8" x14ac:dyDescent="0.4">
      <c r="H46" s="39">
        <f t="shared" si="2"/>
        <v>0</v>
      </c>
    </row>
    <row r="50" spans="2:5" x14ac:dyDescent="0.4">
      <c r="B50" s="49" t="str">
        <f>B11</f>
        <v>例）2021年</v>
      </c>
      <c r="C50" s="65" t="s">
        <v>64</v>
      </c>
      <c r="D50" s="65"/>
      <c r="E50" s="65"/>
    </row>
  </sheetData>
  <mergeCells count="12">
    <mergeCell ref="C50:E50"/>
    <mergeCell ref="Q13:R13"/>
    <mergeCell ref="S13:S14"/>
    <mergeCell ref="B23:P23"/>
    <mergeCell ref="C35:E35"/>
    <mergeCell ref="B13:B14"/>
    <mergeCell ref="C13:P13"/>
    <mergeCell ref="A1:M1"/>
    <mergeCell ref="B10:C10"/>
    <mergeCell ref="E10:G10"/>
    <mergeCell ref="B11:C11"/>
    <mergeCell ref="E11:G11"/>
  </mergeCells>
  <phoneticPr fontId="2"/>
  <pageMargins left="0.7" right="0.7" top="0.75" bottom="0.75" header="0.3" footer="0.3"/>
  <pageSetup paperSize="9"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8"/>
  <sheetViews>
    <sheetView showGridLines="0" view="pageBreakPreview" zoomScale="50" zoomScaleNormal="58" zoomScaleSheetLayoutView="50" zoomScalePageLayoutView="55" workbookViewId="0">
      <selection activeCell="B3" sqref="B3"/>
    </sheetView>
  </sheetViews>
  <sheetFormatPr defaultRowHeight="18.75" x14ac:dyDescent="0.4"/>
  <cols>
    <col min="1" max="1" width="8.625" style="1" customWidth="1"/>
    <col min="2" max="2" width="18.375" customWidth="1"/>
    <col min="3" max="3" width="7.625" customWidth="1"/>
    <col min="4" max="15" width="9.125" customWidth="1"/>
    <col min="16" max="16" width="10.375" customWidth="1"/>
    <col min="17" max="17" width="8.75" bestFit="1" customWidth="1"/>
    <col min="18" max="18" width="9.5" customWidth="1"/>
    <col min="19" max="19" width="10.375" customWidth="1"/>
  </cols>
  <sheetData>
    <row r="2" spans="2:4" x14ac:dyDescent="0.4">
      <c r="B2" s="74" t="s">
        <v>74</v>
      </c>
      <c r="C2" s="74"/>
      <c r="D2" s="74"/>
    </row>
    <row r="17" spans="2:7" x14ac:dyDescent="0.4">
      <c r="B17" s="74" t="s">
        <v>70</v>
      </c>
      <c r="C17" s="74"/>
      <c r="D17" s="74"/>
      <c r="F17" s="51" t="s">
        <v>72</v>
      </c>
      <c r="G17" s="50" t="str">
        <f>算定対象年シート!B11</f>
        <v>例）2022年</v>
      </c>
    </row>
    <row r="18" spans="2:7" x14ac:dyDescent="0.4">
      <c r="F18" s="52" t="s">
        <v>71</v>
      </c>
      <c r="G18" s="50" t="str">
        <f>比較年シート!B11</f>
        <v>例）2021年</v>
      </c>
    </row>
  </sheetData>
  <mergeCells count="2">
    <mergeCell ref="B17:D17"/>
    <mergeCell ref="B2:D2"/>
  </mergeCells>
  <phoneticPr fontId="2"/>
  <pageMargins left="0.7" right="0.7" top="0.75" bottom="0.75" header="0.3" footer="0.3"/>
  <pageSetup paperSize="9" scale="6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4"/>
  <sheetViews>
    <sheetView zoomScale="69" workbookViewId="0">
      <selection activeCell="B16" sqref="B16"/>
    </sheetView>
  </sheetViews>
  <sheetFormatPr defaultRowHeight="18.75" x14ac:dyDescent="0.4"/>
  <cols>
    <col min="2" max="2" width="18.375" customWidth="1"/>
    <col min="16" max="16" width="10.125" bestFit="1" customWidth="1"/>
  </cols>
  <sheetData>
    <row r="2" spans="2:16" x14ac:dyDescent="0.4">
      <c r="B2" s="47" t="s">
        <v>46</v>
      </c>
      <c r="C2" s="47" t="s">
        <v>45</v>
      </c>
      <c r="D2" s="47" t="s">
        <v>45</v>
      </c>
      <c r="E2" s="47" t="s">
        <v>45</v>
      </c>
      <c r="F2" s="47" t="s">
        <v>45</v>
      </c>
      <c r="G2" s="47" t="s">
        <v>45</v>
      </c>
      <c r="H2" s="47" t="s">
        <v>45</v>
      </c>
      <c r="I2" s="47" t="s">
        <v>45</v>
      </c>
      <c r="J2" s="47" t="s">
        <v>45</v>
      </c>
      <c r="K2" s="47" t="s">
        <v>45</v>
      </c>
      <c r="L2" s="47" t="s">
        <v>45</v>
      </c>
      <c r="M2" s="47" t="s">
        <v>45</v>
      </c>
      <c r="N2" s="47" t="s">
        <v>45</v>
      </c>
    </row>
    <row r="3" spans="2:16" x14ac:dyDescent="0.4">
      <c r="B3" s="47" t="s">
        <v>27</v>
      </c>
      <c r="C3" s="47" t="s">
        <v>7</v>
      </c>
      <c r="D3" s="47" t="s">
        <v>35</v>
      </c>
      <c r="E3" s="47" t="s">
        <v>36</v>
      </c>
      <c r="F3" s="47" t="s">
        <v>31</v>
      </c>
      <c r="G3" s="47" t="s">
        <v>37</v>
      </c>
      <c r="H3" s="47" t="s">
        <v>38</v>
      </c>
      <c r="I3" s="47" t="s">
        <v>33</v>
      </c>
      <c r="J3" s="47" t="s">
        <v>39</v>
      </c>
      <c r="K3" s="47" t="s">
        <v>40</v>
      </c>
      <c r="L3" s="47" t="s">
        <v>41</v>
      </c>
      <c r="M3" s="47" t="s">
        <v>42</v>
      </c>
      <c r="N3" s="47" t="s">
        <v>43</v>
      </c>
    </row>
    <row r="4" spans="2:16" x14ac:dyDescent="0.4">
      <c r="B4" s="47" t="s">
        <v>28</v>
      </c>
      <c r="C4" s="47" t="s">
        <v>32</v>
      </c>
      <c r="D4" s="47" t="s">
        <v>37</v>
      </c>
      <c r="E4" s="47" t="s">
        <v>38</v>
      </c>
      <c r="F4" s="47" t="s">
        <v>33</v>
      </c>
      <c r="G4" s="47" t="s">
        <v>39</v>
      </c>
      <c r="H4" s="47" t="s">
        <v>40</v>
      </c>
      <c r="I4" s="47" t="s">
        <v>41</v>
      </c>
      <c r="J4" s="47" t="s">
        <v>42</v>
      </c>
      <c r="K4" s="47" t="s">
        <v>43</v>
      </c>
      <c r="L4" s="47" t="s">
        <v>30</v>
      </c>
      <c r="M4" s="47" t="s">
        <v>35</v>
      </c>
      <c r="N4" s="47" t="s">
        <v>36</v>
      </c>
    </row>
    <row r="5" spans="2:16" x14ac:dyDescent="0.4">
      <c r="B5" s="47" t="s">
        <v>29</v>
      </c>
      <c r="C5" s="47" t="s">
        <v>34</v>
      </c>
      <c r="D5" s="47" t="s">
        <v>39</v>
      </c>
      <c r="E5" s="47" t="s">
        <v>40</v>
      </c>
      <c r="F5" s="47" t="s">
        <v>41</v>
      </c>
      <c r="G5" s="47" t="s">
        <v>42</v>
      </c>
      <c r="H5" s="47" t="s">
        <v>43</v>
      </c>
      <c r="I5" s="47" t="s">
        <v>30</v>
      </c>
      <c r="J5" s="47" t="s">
        <v>35</v>
      </c>
      <c r="K5" s="47" t="s">
        <v>36</v>
      </c>
      <c r="L5" s="47" t="s">
        <v>31</v>
      </c>
      <c r="M5" s="47" t="s">
        <v>37</v>
      </c>
      <c r="N5" s="47" t="s">
        <v>38</v>
      </c>
    </row>
    <row r="6" spans="2:16" ht="19.5" thickBot="1" x14ac:dyDescent="0.45"/>
    <row r="7" spans="2:16" ht="19.5" thickBot="1" x14ac:dyDescent="0.45">
      <c r="B7" s="40" t="str">
        <f>算定対象年シート!B11</f>
        <v>例）2022年</v>
      </c>
      <c r="C7" s="47" t="s">
        <v>67</v>
      </c>
    </row>
    <row r="8" spans="2:16" x14ac:dyDescent="0.4">
      <c r="B8" s="77" t="s">
        <v>25</v>
      </c>
      <c r="C8" s="79" t="s">
        <v>0</v>
      </c>
      <c r="D8" s="80"/>
      <c r="E8" s="80"/>
      <c r="F8" s="80"/>
      <c r="G8" s="80"/>
      <c r="H8" s="80"/>
      <c r="I8" s="80"/>
      <c r="J8" s="80"/>
      <c r="K8" s="80"/>
      <c r="L8" s="80"/>
      <c r="M8" s="80"/>
      <c r="N8" s="80"/>
      <c r="O8" s="80"/>
      <c r="P8" s="81"/>
    </row>
    <row r="9" spans="2:16" ht="19.5" thickBot="1" x14ac:dyDescent="0.45">
      <c r="B9" s="78"/>
      <c r="C9" s="43" t="s">
        <v>3</v>
      </c>
      <c r="D9" s="44" t="str">
        <f>算定対象年シート!D14</f>
        <v>1月</v>
      </c>
      <c r="E9" s="44" t="str">
        <f>算定対象年シート!E14</f>
        <v>2月</v>
      </c>
      <c r="F9" s="44" t="str">
        <f>算定対象年シート!F14</f>
        <v>3月</v>
      </c>
      <c r="G9" s="44" t="str">
        <f>算定対象年シート!G14</f>
        <v>4月</v>
      </c>
      <c r="H9" s="44" t="str">
        <f>算定対象年シート!H14</f>
        <v>5月</v>
      </c>
      <c r="I9" s="44" t="str">
        <f>算定対象年シート!I14</f>
        <v>6月</v>
      </c>
      <c r="J9" s="44" t="str">
        <f>算定対象年シート!J14</f>
        <v>7月</v>
      </c>
      <c r="K9" s="44" t="str">
        <f>算定対象年シート!K14</f>
        <v>8月</v>
      </c>
      <c r="L9" s="44" t="str">
        <f>算定対象年シート!L14</f>
        <v>9月</v>
      </c>
      <c r="M9" s="44" t="str">
        <f>算定対象年シート!M14</f>
        <v>10月</v>
      </c>
      <c r="N9" s="44" t="str">
        <f>算定対象年シート!N14</f>
        <v>11月</v>
      </c>
      <c r="O9" s="44" t="str">
        <f>算定対象年シート!O14</f>
        <v>12月</v>
      </c>
      <c r="P9" s="45" t="s">
        <v>8</v>
      </c>
    </row>
    <row r="10" spans="2:16" ht="18.95" customHeight="1" x14ac:dyDescent="0.4">
      <c r="B10" s="41" t="s">
        <v>12</v>
      </c>
      <c r="C10" s="14" t="s">
        <v>68</v>
      </c>
      <c r="D10" s="21">
        <f>算定対象年シート!D15*算定対象年シート!$Q15</f>
        <v>0</v>
      </c>
      <c r="E10" s="22">
        <f>算定対象年シート!E15*算定対象年シート!$Q15</f>
        <v>0</v>
      </c>
      <c r="F10" s="22">
        <f>算定対象年シート!F15*算定対象年シート!$Q15</f>
        <v>0</v>
      </c>
      <c r="G10" s="22">
        <f>算定対象年シート!G15*算定対象年シート!$Q15</f>
        <v>0</v>
      </c>
      <c r="H10" s="22">
        <f>算定対象年シート!H15*算定対象年シート!$Q15</f>
        <v>0</v>
      </c>
      <c r="I10" s="22">
        <f>算定対象年シート!I15*算定対象年シート!$Q15</f>
        <v>0</v>
      </c>
      <c r="J10" s="22">
        <f>算定対象年シート!J15*算定対象年シート!$Q15</f>
        <v>0</v>
      </c>
      <c r="K10" s="22">
        <f>算定対象年シート!K15*算定対象年シート!$Q15</f>
        <v>0</v>
      </c>
      <c r="L10" s="22">
        <f>算定対象年シート!L15*算定対象年シート!$Q15</f>
        <v>0</v>
      </c>
      <c r="M10" s="22">
        <f>算定対象年シート!M15*算定対象年シート!$Q15</f>
        <v>0</v>
      </c>
      <c r="N10" s="22">
        <f>算定対象年シート!N15*算定対象年シート!$Q15</f>
        <v>0</v>
      </c>
      <c r="O10" s="23">
        <f>算定対象年シート!O15*算定対象年シート!$Q15</f>
        <v>0</v>
      </c>
      <c r="P10" s="6">
        <f>SUM(D10:O10)</f>
        <v>0</v>
      </c>
    </row>
    <row r="11" spans="2:16" ht="18.95" customHeight="1" x14ac:dyDescent="0.4">
      <c r="B11" s="41" t="s">
        <v>10</v>
      </c>
      <c r="C11" s="14" t="s">
        <v>68</v>
      </c>
      <c r="D11" s="24">
        <f>算定対象年シート!D16*算定対象年シート!$Q16</f>
        <v>0</v>
      </c>
      <c r="E11" s="25">
        <f>算定対象年シート!E16*算定対象年シート!$Q16</f>
        <v>0</v>
      </c>
      <c r="F11" s="25">
        <f>算定対象年シート!F16*算定対象年シート!$Q16</f>
        <v>0</v>
      </c>
      <c r="G11" s="25">
        <f>算定対象年シート!G16*算定対象年シート!$Q16</f>
        <v>0</v>
      </c>
      <c r="H11" s="25">
        <f>算定対象年シート!H16*算定対象年シート!$Q16</f>
        <v>0</v>
      </c>
      <c r="I11" s="25">
        <f>算定対象年シート!I16*算定対象年シート!$Q16</f>
        <v>0</v>
      </c>
      <c r="J11" s="25">
        <f>算定対象年シート!J16*算定対象年シート!$Q16</f>
        <v>0</v>
      </c>
      <c r="K11" s="25">
        <f>算定対象年シート!K16*算定対象年シート!$Q16</f>
        <v>0</v>
      </c>
      <c r="L11" s="25">
        <f>算定対象年シート!L16*算定対象年シート!$Q16</f>
        <v>0</v>
      </c>
      <c r="M11" s="25">
        <f>算定対象年シート!M16*算定対象年シート!$Q16</f>
        <v>0</v>
      </c>
      <c r="N11" s="25">
        <f>算定対象年シート!N16*算定対象年シート!$Q16</f>
        <v>0</v>
      </c>
      <c r="O11" s="26">
        <f>算定対象年シート!O16*算定対象年シート!$Q16</f>
        <v>0</v>
      </c>
      <c r="P11" s="6">
        <f t="shared" ref="P11:P16" si="0">SUM(D11:O11)</f>
        <v>0</v>
      </c>
    </row>
    <row r="12" spans="2:16" ht="18.95" customHeight="1" x14ac:dyDescent="0.4">
      <c r="B12" s="41" t="s">
        <v>11</v>
      </c>
      <c r="C12" s="14" t="s">
        <v>68</v>
      </c>
      <c r="D12" s="24">
        <f>算定対象年シート!D17*算定対象年シート!$Q17</f>
        <v>0</v>
      </c>
      <c r="E12" s="25">
        <f>算定対象年シート!E17*算定対象年シート!$Q17</f>
        <v>0</v>
      </c>
      <c r="F12" s="25">
        <f>算定対象年シート!F17*算定対象年シート!$Q17</f>
        <v>0</v>
      </c>
      <c r="G12" s="25">
        <f>算定対象年シート!G17*算定対象年シート!$Q17</f>
        <v>0</v>
      </c>
      <c r="H12" s="25">
        <f>算定対象年シート!H17*算定対象年シート!$Q17</f>
        <v>0</v>
      </c>
      <c r="I12" s="25">
        <f>算定対象年シート!I17*算定対象年シート!$Q17</f>
        <v>0</v>
      </c>
      <c r="J12" s="25">
        <f>算定対象年シート!J17*算定対象年シート!$Q17</f>
        <v>0</v>
      </c>
      <c r="K12" s="25">
        <f>算定対象年シート!K17*算定対象年シート!$Q17</f>
        <v>0</v>
      </c>
      <c r="L12" s="25">
        <f>算定対象年シート!L17*算定対象年シート!$Q17</f>
        <v>0</v>
      </c>
      <c r="M12" s="25">
        <f>算定対象年シート!M17*算定対象年シート!$Q17</f>
        <v>0</v>
      </c>
      <c r="N12" s="25">
        <f>算定対象年シート!N17*算定対象年シート!$Q17</f>
        <v>0</v>
      </c>
      <c r="O12" s="26">
        <f>算定対象年シート!O17*算定対象年シート!$Q17</f>
        <v>0</v>
      </c>
      <c r="P12" s="6">
        <f t="shared" si="0"/>
        <v>0</v>
      </c>
    </row>
    <row r="13" spans="2:16" ht="18.95" customHeight="1" x14ac:dyDescent="0.4">
      <c r="B13" s="41" t="s">
        <v>17</v>
      </c>
      <c r="C13" s="14" t="s">
        <v>68</v>
      </c>
      <c r="D13" s="24">
        <f>算定対象年シート!D18*算定対象年シート!$Q18</f>
        <v>0</v>
      </c>
      <c r="E13" s="25">
        <f>算定対象年シート!E18*算定対象年シート!$Q18</f>
        <v>0</v>
      </c>
      <c r="F13" s="25">
        <f>算定対象年シート!F18*算定対象年シート!$Q18</f>
        <v>0</v>
      </c>
      <c r="G13" s="25">
        <f>算定対象年シート!G18*算定対象年シート!$Q18</f>
        <v>0</v>
      </c>
      <c r="H13" s="25">
        <f>算定対象年シート!H18*算定対象年シート!$Q18</f>
        <v>0</v>
      </c>
      <c r="I13" s="25">
        <f>算定対象年シート!I18*算定対象年シート!$Q18</f>
        <v>0</v>
      </c>
      <c r="J13" s="25">
        <f>算定対象年シート!J18*算定対象年シート!$Q18</f>
        <v>0</v>
      </c>
      <c r="K13" s="25">
        <f>算定対象年シート!K18*算定対象年シート!$Q18</f>
        <v>0</v>
      </c>
      <c r="L13" s="25">
        <f>算定対象年シート!L18*算定対象年シート!$Q18</f>
        <v>0</v>
      </c>
      <c r="M13" s="25">
        <f>算定対象年シート!M18*算定対象年シート!$Q18</f>
        <v>0</v>
      </c>
      <c r="N13" s="25">
        <f>算定対象年シート!N18*算定対象年シート!$Q18</f>
        <v>0</v>
      </c>
      <c r="O13" s="26">
        <f>算定対象年シート!O18*算定対象年シート!$Q18</f>
        <v>0</v>
      </c>
      <c r="P13" s="6">
        <f t="shared" si="0"/>
        <v>0</v>
      </c>
    </row>
    <row r="14" spans="2:16" ht="18.95" customHeight="1" x14ac:dyDescent="0.4">
      <c r="B14" s="41" t="s">
        <v>18</v>
      </c>
      <c r="C14" s="14" t="s">
        <v>68</v>
      </c>
      <c r="D14" s="24">
        <f>算定対象年シート!D19*算定対象年シート!$Q19</f>
        <v>0</v>
      </c>
      <c r="E14" s="25">
        <f>算定対象年シート!E19*算定対象年シート!$Q19</f>
        <v>0</v>
      </c>
      <c r="F14" s="25">
        <f>算定対象年シート!F19*算定対象年シート!$Q19</f>
        <v>0</v>
      </c>
      <c r="G14" s="25">
        <f>算定対象年シート!G19*算定対象年シート!$Q19</f>
        <v>0</v>
      </c>
      <c r="H14" s="25">
        <f>算定対象年シート!H19*算定対象年シート!$Q19</f>
        <v>0</v>
      </c>
      <c r="I14" s="25">
        <f>算定対象年シート!I19*算定対象年シート!$Q19</f>
        <v>0</v>
      </c>
      <c r="J14" s="25">
        <f>算定対象年シート!J19*算定対象年シート!$Q19</f>
        <v>0</v>
      </c>
      <c r="K14" s="25">
        <f>算定対象年シート!K19*算定対象年シート!$Q19</f>
        <v>0</v>
      </c>
      <c r="L14" s="25">
        <f>算定対象年シート!L19*算定対象年シート!$Q19</f>
        <v>0</v>
      </c>
      <c r="M14" s="25">
        <f>算定対象年シート!M19*算定対象年シート!$Q19</f>
        <v>0</v>
      </c>
      <c r="N14" s="25">
        <f>算定対象年シート!N19*算定対象年シート!$Q19</f>
        <v>0</v>
      </c>
      <c r="O14" s="26">
        <f>算定対象年シート!O19*算定対象年シート!$Q19</f>
        <v>0</v>
      </c>
      <c r="P14" s="6">
        <f t="shared" si="0"/>
        <v>0</v>
      </c>
    </row>
    <row r="15" spans="2:16" ht="18.95" customHeight="1" x14ac:dyDescent="0.4">
      <c r="B15" s="41" t="s">
        <v>9</v>
      </c>
      <c r="C15" s="14" t="s">
        <v>68</v>
      </c>
      <c r="D15" s="24">
        <f>算定対象年シート!D20*算定対象年シート!$Q20</f>
        <v>0</v>
      </c>
      <c r="E15" s="25">
        <f>算定対象年シート!E20*算定対象年シート!$Q20</f>
        <v>0</v>
      </c>
      <c r="F15" s="25">
        <f>算定対象年シート!F20*算定対象年シート!$Q20</f>
        <v>0</v>
      </c>
      <c r="G15" s="25">
        <f>算定対象年シート!G20*算定対象年シート!$Q20</f>
        <v>0</v>
      </c>
      <c r="H15" s="25">
        <f>算定対象年シート!H20*算定対象年シート!$Q20</f>
        <v>0</v>
      </c>
      <c r="I15" s="25">
        <f>算定対象年シート!I20*算定対象年シート!$Q20</f>
        <v>0</v>
      </c>
      <c r="J15" s="25">
        <f>算定対象年シート!J20*算定対象年シート!$Q20</f>
        <v>0</v>
      </c>
      <c r="K15" s="25">
        <f>算定対象年シート!K20*算定対象年シート!$Q20</f>
        <v>0</v>
      </c>
      <c r="L15" s="25">
        <f>算定対象年シート!L20*算定対象年シート!$Q20</f>
        <v>0</v>
      </c>
      <c r="M15" s="25">
        <f>算定対象年シート!M20*算定対象年シート!$Q20</f>
        <v>0</v>
      </c>
      <c r="N15" s="25">
        <f>算定対象年シート!N20*算定対象年シート!$Q20</f>
        <v>0</v>
      </c>
      <c r="O15" s="26">
        <f>算定対象年シート!O20*算定対象年シート!$Q20</f>
        <v>0</v>
      </c>
      <c r="P15" s="6">
        <f t="shared" si="0"/>
        <v>0</v>
      </c>
    </row>
    <row r="16" spans="2:16" ht="18.95" customHeight="1" x14ac:dyDescent="0.4">
      <c r="B16" s="42" t="s">
        <v>61</v>
      </c>
      <c r="C16" s="14" t="s">
        <v>68</v>
      </c>
      <c r="D16" s="24">
        <f>算定対象年シート!D21*算定対象年シート!$Q21</f>
        <v>0</v>
      </c>
      <c r="E16" s="25">
        <f>算定対象年シート!E21*算定対象年シート!$Q21</f>
        <v>0</v>
      </c>
      <c r="F16" s="25">
        <f>算定対象年シート!F21*算定対象年シート!$Q21</f>
        <v>0</v>
      </c>
      <c r="G16" s="25">
        <f>算定対象年シート!G21*算定対象年シート!$Q21</f>
        <v>0</v>
      </c>
      <c r="H16" s="25">
        <f>算定対象年シート!H21*算定対象年シート!$Q21</f>
        <v>0</v>
      </c>
      <c r="I16" s="25">
        <f>算定対象年シート!I21*算定対象年シート!$Q21</f>
        <v>0</v>
      </c>
      <c r="J16" s="25">
        <f>算定対象年シート!J21*算定対象年シート!$Q21</f>
        <v>0</v>
      </c>
      <c r="K16" s="25">
        <f>算定対象年シート!K21*算定対象年シート!$Q21</f>
        <v>0</v>
      </c>
      <c r="L16" s="25">
        <f>算定対象年シート!L21*算定対象年シート!$Q21</f>
        <v>0</v>
      </c>
      <c r="M16" s="25">
        <f>算定対象年シート!M21*算定対象年シート!$Q21</f>
        <v>0</v>
      </c>
      <c r="N16" s="25">
        <f>算定対象年シート!N21*算定対象年シート!$Q21</f>
        <v>0</v>
      </c>
      <c r="O16" s="26">
        <f>算定対象年シート!O21*算定対象年シート!$Q21</f>
        <v>0</v>
      </c>
      <c r="P16" s="6">
        <f t="shared" si="0"/>
        <v>0</v>
      </c>
    </row>
    <row r="17" spans="2:16" ht="18.95" customHeight="1" thickBot="1" x14ac:dyDescent="0.45">
      <c r="B17" s="42" t="s">
        <v>62</v>
      </c>
      <c r="C17" s="14" t="s">
        <v>68</v>
      </c>
      <c r="D17" s="27">
        <f>算定対象年シート!D22*算定対象年シート!$Q22</f>
        <v>0</v>
      </c>
      <c r="E17" s="28">
        <f>算定対象年シート!E22*算定対象年シート!$Q22</f>
        <v>0</v>
      </c>
      <c r="F17" s="28">
        <f>算定対象年シート!F22*算定対象年シート!$Q22</f>
        <v>0</v>
      </c>
      <c r="G17" s="28">
        <f>算定対象年シート!G22*算定対象年シート!$Q22</f>
        <v>0</v>
      </c>
      <c r="H17" s="28">
        <f>算定対象年シート!H22*算定対象年シート!$Q22</f>
        <v>0</v>
      </c>
      <c r="I17" s="28">
        <f>算定対象年シート!I22*算定対象年シート!$Q22</f>
        <v>0</v>
      </c>
      <c r="J17" s="28">
        <f>算定対象年シート!J22*算定対象年シート!$Q22</f>
        <v>0</v>
      </c>
      <c r="K17" s="28">
        <f>算定対象年シート!K22*算定対象年シート!$Q22</f>
        <v>0</v>
      </c>
      <c r="L17" s="28">
        <f>算定対象年シート!L22*算定対象年シート!$Q22</f>
        <v>0</v>
      </c>
      <c r="M17" s="28">
        <f>算定対象年シート!M22*算定対象年シート!$Q22</f>
        <v>0</v>
      </c>
      <c r="N17" s="28">
        <f>算定対象年シート!N22*算定対象年シート!$Q22</f>
        <v>0</v>
      </c>
      <c r="O17" s="29">
        <f>算定対象年シート!O22*算定対象年シート!$Q22</f>
        <v>0</v>
      </c>
      <c r="P17" s="6">
        <f>SUM(D17:O17)</f>
        <v>0</v>
      </c>
    </row>
    <row r="18" spans="2:16" x14ac:dyDescent="0.4">
      <c r="B18" s="75" t="s">
        <v>6</v>
      </c>
      <c r="C18" s="76"/>
      <c r="D18" s="76"/>
      <c r="E18" s="76"/>
      <c r="F18" s="76"/>
      <c r="G18" s="76"/>
      <c r="H18" s="76"/>
      <c r="I18" s="76"/>
      <c r="J18" s="76"/>
      <c r="K18" s="76"/>
      <c r="L18" s="76"/>
      <c r="M18" s="76"/>
      <c r="N18" s="76"/>
      <c r="O18" s="76"/>
      <c r="P18" s="46">
        <f>SUM(P10:P17)</f>
        <v>0</v>
      </c>
    </row>
    <row r="19" spans="2:16" x14ac:dyDescent="0.4">
      <c r="B19" s="48" t="s">
        <v>69</v>
      </c>
      <c r="C19" s="14" t="s">
        <v>68</v>
      </c>
      <c r="D19" s="46">
        <f>SUM(D10:D17)</f>
        <v>0</v>
      </c>
      <c r="E19" s="46">
        <f t="shared" ref="E19:O19" si="1">SUM(E10:E17)</f>
        <v>0</v>
      </c>
      <c r="F19" s="46">
        <f t="shared" si="1"/>
        <v>0</v>
      </c>
      <c r="G19" s="46">
        <f t="shared" si="1"/>
        <v>0</v>
      </c>
      <c r="H19" s="46">
        <f t="shared" si="1"/>
        <v>0</v>
      </c>
      <c r="I19" s="46">
        <f t="shared" si="1"/>
        <v>0</v>
      </c>
      <c r="J19" s="46">
        <f t="shared" si="1"/>
        <v>0</v>
      </c>
      <c r="K19" s="46">
        <f t="shared" si="1"/>
        <v>0</v>
      </c>
      <c r="L19" s="46">
        <f t="shared" si="1"/>
        <v>0</v>
      </c>
      <c r="M19" s="46">
        <f t="shared" si="1"/>
        <v>0</v>
      </c>
      <c r="N19" s="46">
        <f t="shared" si="1"/>
        <v>0</v>
      </c>
      <c r="O19" s="46">
        <f t="shared" si="1"/>
        <v>0</v>
      </c>
      <c r="P19" s="46"/>
    </row>
    <row r="21" spans="2:16" ht="19.5" thickBot="1" x14ac:dyDescent="0.45"/>
    <row r="22" spans="2:16" ht="19.5" thickBot="1" x14ac:dyDescent="0.45">
      <c r="B22" s="40" t="str">
        <f>比較年シート!B11</f>
        <v>例）2021年</v>
      </c>
      <c r="C22" s="47" t="s">
        <v>66</v>
      </c>
    </row>
    <row r="23" spans="2:16" x14ac:dyDescent="0.4">
      <c r="B23" s="77" t="s">
        <v>25</v>
      </c>
      <c r="C23" s="79" t="s">
        <v>0</v>
      </c>
      <c r="D23" s="80"/>
      <c r="E23" s="80"/>
      <c r="F23" s="80"/>
      <c r="G23" s="80"/>
      <c r="H23" s="80"/>
      <c r="I23" s="80"/>
      <c r="J23" s="80"/>
      <c r="K23" s="80"/>
      <c r="L23" s="80"/>
      <c r="M23" s="80"/>
      <c r="N23" s="80"/>
      <c r="O23" s="80"/>
      <c r="P23" s="81"/>
    </row>
    <row r="24" spans="2:16" ht="19.5" thickBot="1" x14ac:dyDescent="0.45">
      <c r="B24" s="78"/>
      <c r="C24" s="43" t="s">
        <v>3</v>
      </c>
      <c r="D24" s="44" t="str">
        <f>比較年シート!D14</f>
        <v>1月</v>
      </c>
      <c r="E24" s="44" t="str">
        <f>比較年シート!E14</f>
        <v>2月</v>
      </c>
      <c r="F24" s="44" t="str">
        <f>比較年シート!F14</f>
        <v>3月</v>
      </c>
      <c r="G24" s="44" t="str">
        <f>比較年シート!G14</f>
        <v>4月</v>
      </c>
      <c r="H24" s="44" t="str">
        <f>比較年シート!H14</f>
        <v>5月</v>
      </c>
      <c r="I24" s="44" t="str">
        <f>比較年シート!I14</f>
        <v>6月</v>
      </c>
      <c r="J24" s="44" t="str">
        <f>比較年シート!J14</f>
        <v>7月</v>
      </c>
      <c r="K24" s="44" t="str">
        <f>比較年シート!K14</f>
        <v>8月</v>
      </c>
      <c r="L24" s="44" t="str">
        <f>比較年シート!L14</f>
        <v>9月</v>
      </c>
      <c r="M24" s="44" t="str">
        <f>比較年シート!M14</f>
        <v>10月</v>
      </c>
      <c r="N24" s="44" t="str">
        <f>比較年シート!N14</f>
        <v>11月</v>
      </c>
      <c r="O24" s="44" t="str">
        <f>比較年シート!O14</f>
        <v>12月</v>
      </c>
      <c r="P24" s="45" t="s">
        <v>8</v>
      </c>
    </row>
    <row r="25" spans="2:16" x14ac:dyDescent="0.4">
      <c r="B25" s="41" t="s">
        <v>12</v>
      </c>
      <c r="C25" s="14" t="s">
        <v>68</v>
      </c>
      <c r="D25" s="21">
        <f>比較年シート!D15*比較年シート!$Q15</f>
        <v>1140.0319999999999</v>
      </c>
      <c r="E25" s="22">
        <f>比較年シート!E15*比較年シート!$Q15</f>
        <v>1220.1199999999999</v>
      </c>
      <c r="F25" s="22">
        <f>比較年シート!F15*比較年シート!$Q15</f>
        <v>1003.92</v>
      </c>
      <c r="G25" s="22">
        <f>比較年シート!G15*比較年シート!$Q15</f>
        <v>764.78399999999999</v>
      </c>
      <c r="H25" s="22">
        <f>比較年シート!H15*比較年シート!$Q15</f>
        <v>1006.928</v>
      </c>
      <c r="I25" s="22">
        <f>比較年シート!I15*比較年シート!$Q15</f>
        <v>1087.768</v>
      </c>
      <c r="J25" s="22">
        <f>比較年シート!J15*比較年シート!$Q15</f>
        <v>1119.7280000000001</v>
      </c>
      <c r="K25" s="22">
        <f>比較年シート!K15*比較年シート!$Q15</f>
        <v>1137.0240000000001</v>
      </c>
      <c r="L25" s="22">
        <f>比較年シート!L15*比較年シート!$Q15</f>
        <v>962.56</v>
      </c>
      <c r="M25" s="22">
        <f>比較年シート!M15*比較年シート!$Q15</f>
        <v>962.93600000000004</v>
      </c>
      <c r="N25" s="22">
        <f>比較年シート!N15*比較年シート!$Q15</f>
        <v>1006.928</v>
      </c>
      <c r="O25" s="23">
        <f>比較年シート!O15*比較年シート!$Q15</f>
        <v>1251.704</v>
      </c>
      <c r="P25" s="6">
        <f>SUM(D25:O25)</f>
        <v>12664.431999999999</v>
      </c>
    </row>
    <row r="26" spans="2:16" x14ac:dyDescent="0.4">
      <c r="B26" s="41" t="s">
        <v>10</v>
      </c>
      <c r="C26" s="14" t="s">
        <v>68</v>
      </c>
      <c r="D26" s="24">
        <f>比較年シート!D16*比較年シート!$Q16</f>
        <v>0</v>
      </c>
      <c r="E26" s="25">
        <f>比較年シート!E16*比較年シート!$Q16</f>
        <v>0</v>
      </c>
      <c r="F26" s="25">
        <f>比較年シート!F16*比較年シート!$Q16</f>
        <v>0</v>
      </c>
      <c r="G26" s="25">
        <f>比較年シート!G16*比較年シート!$Q16</f>
        <v>0</v>
      </c>
      <c r="H26" s="25">
        <f>比較年シート!H16*比較年シート!$Q16</f>
        <v>0</v>
      </c>
      <c r="I26" s="25">
        <f>比較年シート!I16*比較年シート!$Q16</f>
        <v>0</v>
      </c>
      <c r="J26" s="25">
        <f>比較年シート!J16*比較年シート!$Q16</f>
        <v>0</v>
      </c>
      <c r="K26" s="25">
        <f>比較年シート!K16*比較年シート!$Q16</f>
        <v>0</v>
      </c>
      <c r="L26" s="25">
        <f>比較年シート!L16*比較年シート!$Q16</f>
        <v>0</v>
      </c>
      <c r="M26" s="25">
        <f>比較年シート!M16*比較年シート!$Q16</f>
        <v>0</v>
      </c>
      <c r="N26" s="25">
        <f>比較年シート!N16*比較年シート!$Q16</f>
        <v>0</v>
      </c>
      <c r="O26" s="26">
        <f>比較年シート!O16*比較年シート!$Q16</f>
        <v>0</v>
      </c>
      <c r="P26" s="6">
        <f t="shared" ref="P26:P31" si="2">SUM(D26:O26)</f>
        <v>0</v>
      </c>
    </row>
    <row r="27" spans="2:16" x14ac:dyDescent="0.4">
      <c r="B27" s="41" t="s">
        <v>11</v>
      </c>
      <c r="C27" s="14" t="s">
        <v>68</v>
      </c>
      <c r="D27" s="24">
        <f>比較年シート!D17*比較年シート!$Q17</f>
        <v>712.2399999999999</v>
      </c>
      <c r="E27" s="25">
        <f>比較年シート!E17*比較年シート!$Q17</f>
        <v>649.59999999999991</v>
      </c>
      <c r="F27" s="25">
        <f>比較年シート!F17*比較年シート!$Q17</f>
        <v>568.4</v>
      </c>
      <c r="G27" s="25">
        <f>比較年シート!G17*比較年シート!$Q17</f>
        <v>670.4799999999999</v>
      </c>
      <c r="H27" s="25">
        <f>比較年シート!H17*比較年シート!$Q17</f>
        <v>535.91999999999996</v>
      </c>
      <c r="I27" s="25">
        <f>比較年シート!I17*比較年シート!$Q17</f>
        <v>593.91999999999996</v>
      </c>
      <c r="J27" s="25">
        <f>比較年シート!J17*比較年シート!$Q17</f>
        <v>505.76</v>
      </c>
      <c r="K27" s="25">
        <f>比較年シート!K17*比較年シート!$Q17</f>
        <v>593.91999999999996</v>
      </c>
      <c r="L27" s="25">
        <f>比較年シート!L17*比較年シート!$Q17</f>
        <v>582.31999999999994</v>
      </c>
      <c r="M27" s="25">
        <f>比較年シート!M17*比較年シート!$Q17</f>
        <v>415.28</v>
      </c>
      <c r="N27" s="25">
        <f>比較年シート!N17*比較年シート!$Q17</f>
        <v>610.16</v>
      </c>
      <c r="O27" s="26">
        <f>比較年シート!O17*比較年シート!$Q17</f>
        <v>686.71999999999991</v>
      </c>
      <c r="P27" s="6">
        <f t="shared" si="2"/>
        <v>7124.7199999999993</v>
      </c>
    </row>
    <row r="28" spans="2:16" x14ac:dyDescent="0.4">
      <c r="B28" s="41" t="s">
        <v>17</v>
      </c>
      <c r="C28" s="14" t="s">
        <v>68</v>
      </c>
      <c r="D28" s="24">
        <f>比較年シート!D18*比較年シート!$Q18</f>
        <v>996.00000000000011</v>
      </c>
      <c r="E28" s="25">
        <f>比較年シート!E18*比較年シート!$Q18</f>
        <v>996.00000000000011</v>
      </c>
      <c r="F28" s="25">
        <f>比較年シート!F18*比較年シート!$Q18</f>
        <v>747.00000000000011</v>
      </c>
      <c r="G28" s="25">
        <f>比較年シート!G18*比較年シート!$Q18</f>
        <v>0</v>
      </c>
      <c r="H28" s="25">
        <f>比較年シート!H18*比較年シート!$Q18</f>
        <v>0</v>
      </c>
      <c r="I28" s="25">
        <f>比較年シート!I18*比較年シート!$Q18</f>
        <v>0</v>
      </c>
      <c r="J28" s="25">
        <f>比較年シート!J18*比較年シート!$Q18</f>
        <v>0</v>
      </c>
      <c r="K28" s="25">
        <f>比較年シート!K18*比較年シート!$Q18</f>
        <v>0</v>
      </c>
      <c r="L28" s="25">
        <f>比較年シート!L18*比較年シート!$Q18</f>
        <v>0</v>
      </c>
      <c r="M28" s="25">
        <f>比較年シート!M18*比較年シート!$Q18</f>
        <v>747.00000000000011</v>
      </c>
      <c r="N28" s="25">
        <f>比較年シート!N18*比較年シート!$Q18</f>
        <v>1245</v>
      </c>
      <c r="O28" s="26">
        <f>比較年シート!O18*比較年シート!$Q18</f>
        <v>1494.0000000000002</v>
      </c>
      <c r="P28" s="6">
        <f t="shared" si="2"/>
        <v>6225</v>
      </c>
    </row>
    <row r="29" spans="2:16" x14ac:dyDescent="0.4">
      <c r="B29" s="41" t="s">
        <v>18</v>
      </c>
      <c r="C29" s="14" t="s">
        <v>68</v>
      </c>
      <c r="D29" s="24">
        <f>比較年シート!D19*比較年シート!$Q19</f>
        <v>384.42</v>
      </c>
      <c r="E29" s="25">
        <f>比較年シート!E19*比較年シート!$Q19</f>
        <v>417.96000000000004</v>
      </c>
      <c r="F29" s="25">
        <f>比較年シート!F19*比較年シート!$Q19</f>
        <v>268.32</v>
      </c>
      <c r="G29" s="25">
        <f>比較年シート!G19*比較年シート!$Q19</f>
        <v>402.48</v>
      </c>
      <c r="H29" s="25">
        <f>比較年シート!H19*比較年シート!$Q19</f>
        <v>356.04</v>
      </c>
      <c r="I29" s="25">
        <f>比較年シート!I19*比較年シート!$Q19</f>
        <v>327.66000000000003</v>
      </c>
      <c r="J29" s="25">
        <f>比較年シート!J19*比較年シート!$Q19</f>
        <v>335.40000000000003</v>
      </c>
      <c r="K29" s="25">
        <f>比較年シート!K19*比較年シート!$Q19</f>
        <v>296.7</v>
      </c>
      <c r="L29" s="25">
        <f>比較年シート!L19*比較年シート!$Q19</f>
        <v>309.60000000000002</v>
      </c>
      <c r="M29" s="25">
        <f>比較年シート!M19*比較年シート!$Q19</f>
        <v>268.32</v>
      </c>
      <c r="N29" s="25">
        <f>比較年シート!N19*比較年シート!$Q19</f>
        <v>337.98</v>
      </c>
      <c r="O29" s="26">
        <f>比較年シート!O19*比較年シート!$Q19</f>
        <v>381.84000000000003</v>
      </c>
      <c r="P29" s="6">
        <f t="shared" si="2"/>
        <v>4086.7200000000003</v>
      </c>
    </row>
    <row r="30" spans="2:16" x14ac:dyDescent="0.4">
      <c r="B30" s="41" t="s">
        <v>9</v>
      </c>
      <c r="C30" s="14" t="s">
        <v>68</v>
      </c>
      <c r="D30" s="24">
        <f>比較年シート!D20*比較年シート!$Q20</f>
        <v>0</v>
      </c>
      <c r="E30" s="25">
        <f>比較年シート!E20*比較年シート!$Q20</f>
        <v>0</v>
      </c>
      <c r="F30" s="25">
        <f>比較年シート!F20*比較年シート!$Q20</f>
        <v>0</v>
      </c>
      <c r="G30" s="25">
        <f>比較年シート!G20*比較年シート!$Q20</f>
        <v>0</v>
      </c>
      <c r="H30" s="25">
        <f>比較年シート!H20*比較年シート!$Q20</f>
        <v>0</v>
      </c>
      <c r="I30" s="25">
        <f>比較年シート!I20*比較年シート!$Q20</f>
        <v>0</v>
      </c>
      <c r="J30" s="25">
        <f>比較年シート!J20*比較年シート!$Q20</f>
        <v>0</v>
      </c>
      <c r="K30" s="25">
        <f>比較年シート!K20*比較年シート!$Q20</f>
        <v>0</v>
      </c>
      <c r="L30" s="25">
        <f>比較年シート!L20*比較年シート!$Q20</f>
        <v>0</v>
      </c>
      <c r="M30" s="25">
        <f>比較年シート!M20*比較年シート!$Q20</f>
        <v>0</v>
      </c>
      <c r="N30" s="25">
        <f>比較年シート!N20*比較年シート!$Q20</f>
        <v>0</v>
      </c>
      <c r="O30" s="26">
        <f>比較年シート!O20*比較年シート!$Q20</f>
        <v>0</v>
      </c>
      <c r="P30" s="6">
        <f t="shared" si="2"/>
        <v>0</v>
      </c>
    </row>
    <row r="31" spans="2:16" x14ac:dyDescent="0.4">
      <c r="B31" s="42" t="s">
        <v>61</v>
      </c>
      <c r="C31" s="14" t="s">
        <v>68</v>
      </c>
      <c r="D31" s="24">
        <f>比較年シート!D21*比較年シート!$Q21</f>
        <v>228.60000000000002</v>
      </c>
      <c r="E31" s="25">
        <f>比較年シート!E21*比較年シート!$Q21</f>
        <v>186.89999999999998</v>
      </c>
      <c r="F31" s="25">
        <f>比較年シート!F21*比較年シート!$Q21</f>
        <v>199.5</v>
      </c>
      <c r="G31" s="25">
        <f>比較年シート!G21*比較年シート!$Q21</f>
        <v>144.60000000000002</v>
      </c>
      <c r="H31" s="25">
        <f>比較年シート!H21*比較年シート!$Q21</f>
        <v>62.699999999999996</v>
      </c>
      <c r="I31" s="25">
        <f>比較年シート!I21*比較年シート!$Q21</f>
        <v>98.699999999999989</v>
      </c>
      <c r="J31" s="25">
        <f>比較年シート!J21*比較年シート!$Q21</f>
        <v>110.39999999999999</v>
      </c>
      <c r="K31" s="25">
        <f>比較年シート!K21*比較年シート!$Q21</f>
        <v>118.19999999999999</v>
      </c>
      <c r="L31" s="25">
        <f>比較年シート!L21*比較年シート!$Q21</f>
        <v>87.9</v>
      </c>
      <c r="M31" s="25">
        <f>比較年シート!M21*比較年シート!$Q21</f>
        <v>59.400000000000006</v>
      </c>
      <c r="N31" s="25">
        <f>比較年シート!N21*比較年シート!$Q21</f>
        <v>63</v>
      </c>
      <c r="O31" s="26">
        <f>比較年シート!O21*比較年シート!$Q21</f>
        <v>131.39999999999998</v>
      </c>
      <c r="P31" s="6">
        <f t="shared" si="2"/>
        <v>1491.3000000000002</v>
      </c>
    </row>
    <row r="32" spans="2:16" ht="19.5" thickBot="1" x14ac:dyDescent="0.45">
      <c r="B32" s="42" t="s">
        <v>62</v>
      </c>
      <c r="C32" s="14" t="s">
        <v>68</v>
      </c>
      <c r="D32" s="27">
        <f>比較年シート!D22*比較年シート!$Q22</f>
        <v>0</v>
      </c>
      <c r="E32" s="28">
        <f>比較年シート!E22*比較年シート!$Q22</f>
        <v>0</v>
      </c>
      <c r="F32" s="28">
        <f>比較年シート!F22*比較年シート!$Q22</f>
        <v>0</v>
      </c>
      <c r="G32" s="28">
        <f>比較年シート!G22*比較年シート!$Q22</f>
        <v>0</v>
      </c>
      <c r="H32" s="28">
        <f>比較年シート!H22*比較年シート!$Q22</f>
        <v>0</v>
      </c>
      <c r="I32" s="28">
        <f>比較年シート!I22*比較年シート!$Q22</f>
        <v>0</v>
      </c>
      <c r="J32" s="28">
        <f>比較年シート!J22*比較年シート!$Q22</f>
        <v>0</v>
      </c>
      <c r="K32" s="28">
        <f>比較年シート!K22*比較年シート!$Q22</f>
        <v>0</v>
      </c>
      <c r="L32" s="28">
        <f>比較年シート!L22*比較年シート!$Q22</f>
        <v>0</v>
      </c>
      <c r="M32" s="28">
        <f>比較年シート!M22*比較年シート!$Q22</f>
        <v>0</v>
      </c>
      <c r="N32" s="28">
        <f>比較年シート!N22*比較年シート!$Q22</f>
        <v>0</v>
      </c>
      <c r="O32" s="29">
        <f>比較年シート!O22*比較年シート!$Q22</f>
        <v>0</v>
      </c>
      <c r="P32" s="6">
        <f>SUM(D32:O32)</f>
        <v>0</v>
      </c>
    </row>
    <row r="33" spans="2:16" x14ac:dyDescent="0.4">
      <c r="B33" s="75" t="s">
        <v>6</v>
      </c>
      <c r="C33" s="76"/>
      <c r="D33" s="76"/>
      <c r="E33" s="76"/>
      <c r="F33" s="76"/>
      <c r="G33" s="76"/>
      <c r="H33" s="76"/>
      <c r="I33" s="76"/>
      <c r="J33" s="76"/>
      <c r="K33" s="76"/>
      <c r="L33" s="76"/>
      <c r="M33" s="76"/>
      <c r="N33" s="76"/>
      <c r="O33" s="76"/>
      <c r="P33" s="46">
        <f>SUM(P25:P32)</f>
        <v>31592.171999999999</v>
      </c>
    </row>
    <row r="34" spans="2:16" x14ac:dyDescent="0.4">
      <c r="B34" s="48" t="s">
        <v>69</v>
      </c>
      <c r="C34" s="14" t="s">
        <v>68</v>
      </c>
      <c r="D34" s="46">
        <f>SUM(D25:D32)</f>
        <v>3461.2919999999999</v>
      </c>
      <c r="E34" s="46">
        <f t="shared" ref="E34:O34" si="3">SUM(E25:E32)</f>
        <v>3470.58</v>
      </c>
      <c r="F34" s="46">
        <f t="shared" si="3"/>
        <v>2787.1400000000003</v>
      </c>
      <c r="G34" s="46">
        <f t="shared" si="3"/>
        <v>1982.3440000000001</v>
      </c>
      <c r="H34" s="46">
        <f t="shared" si="3"/>
        <v>1961.588</v>
      </c>
      <c r="I34" s="46">
        <f t="shared" si="3"/>
        <v>2108.0480000000002</v>
      </c>
      <c r="J34" s="46">
        <f t="shared" si="3"/>
        <v>2071.288</v>
      </c>
      <c r="K34" s="46">
        <f t="shared" si="3"/>
        <v>2145.8440000000001</v>
      </c>
      <c r="L34" s="46">
        <f t="shared" si="3"/>
        <v>1942.38</v>
      </c>
      <c r="M34" s="46">
        <f t="shared" si="3"/>
        <v>2452.9360000000001</v>
      </c>
      <c r="N34" s="46">
        <f t="shared" si="3"/>
        <v>3263.0679999999998</v>
      </c>
      <c r="O34" s="46">
        <f t="shared" si="3"/>
        <v>3945.6640000000002</v>
      </c>
      <c r="P34" s="46"/>
    </row>
  </sheetData>
  <mergeCells count="6">
    <mergeCell ref="B33:O33"/>
    <mergeCell ref="B8:B9"/>
    <mergeCell ref="C8:P8"/>
    <mergeCell ref="B18:O18"/>
    <mergeCell ref="B23:B24"/>
    <mergeCell ref="C23:P2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算定対象年シート</vt:lpstr>
      <vt:lpstr>比較年シート</vt:lpstr>
      <vt:lpstr>年別比較シート</vt:lpstr>
      <vt:lpstr>参照シート</vt:lpstr>
      <vt:lpstr>算定対象年シート!Print_Area</vt:lpstr>
      <vt:lpstr>年別比較シート!Print_Area</vt:lpstr>
      <vt:lpstr>比較年シート!Print_Area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村岡彩音</dc:creator>
  <cp:lastModifiedBy>川崎市</cp:lastModifiedBy>
  <cp:lastPrinted>2023-11-30T06:09:20Z</cp:lastPrinted>
  <dcterms:created xsi:type="dcterms:W3CDTF">2023-08-24T06:31:30Z</dcterms:created>
  <dcterms:modified xsi:type="dcterms:W3CDTF">2024-02-01T02:05:36Z</dcterms:modified>
</cp:coreProperties>
</file>