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560" windowHeight="5490"/>
  </bookViews>
  <sheets>
    <sheet name="算定表" sheetId="3" r:id="rId1"/>
    <sheet name="更新履歴" sheetId="4" r:id="rId2"/>
  </sheets>
  <definedNames>
    <definedName name="_xlnm.Print_Area" localSheetId="0">算定表!$A$1:$V$90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6" i="3" l="1"/>
  <c r="K22" i="3" l="1"/>
  <c r="S67" i="3" l="1"/>
  <c r="I62" i="3" l="1"/>
  <c r="I54" i="3"/>
  <c r="K16" i="3"/>
  <c r="S62" i="3"/>
  <c r="I28" i="3" s="1"/>
  <c r="S54" i="3"/>
  <c r="I22" i="3" l="1"/>
  <c r="I25" i="3"/>
  <c r="I19" i="3"/>
  <c r="I16" i="3"/>
  <c r="S68" i="3"/>
  <c r="K28" i="3"/>
  <c r="K25" i="3"/>
  <c r="K19" i="3"/>
  <c r="M28" i="3" l="1"/>
  <c r="V28" i="3" s="1"/>
  <c r="V34" i="3" l="1"/>
  <c r="V31" i="3"/>
  <c r="M25" i="3"/>
  <c r="V25" i="3" s="1"/>
  <c r="M22" i="3"/>
  <c r="V22" i="3" s="1"/>
  <c r="M19" i="3"/>
  <c r="V19" i="3" s="1"/>
  <c r="M16" i="3"/>
  <c r="V11" i="3" s="1"/>
</calcChain>
</file>

<file path=xl/sharedStrings.xml><?xml version="1.0" encoding="utf-8"?>
<sst xmlns="http://schemas.openxmlformats.org/spreadsheetml/2006/main" count="181" uniqueCount="111">
  <si>
    <t>①</t>
    <phoneticPr fontId="2"/>
  </si>
  <si>
    <t>②</t>
    <phoneticPr fontId="2"/>
  </si>
  <si>
    <t>③</t>
    <phoneticPr fontId="2"/>
  </si>
  <si>
    <t>蓄電池</t>
    <rPh sb="0" eb="3">
      <t>チクデンチ</t>
    </rPh>
    <phoneticPr fontId="2"/>
  </si>
  <si>
    <t>申請する</t>
    <rPh sb="0" eb="2">
      <t>シンセイ</t>
    </rPh>
    <phoneticPr fontId="2"/>
  </si>
  <si>
    <t>申請しない</t>
    <rPh sb="0" eb="2">
      <t>シンセイ</t>
    </rPh>
    <phoneticPr fontId="2"/>
  </si>
  <si>
    <t>kW</t>
    <phoneticPr fontId="2"/>
  </si>
  <si>
    <t>kWh</t>
    <phoneticPr fontId="2"/>
  </si>
  <si>
    <t>ZEH/ZEH Oriented</t>
    <phoneticPr fontId="2"/>
  </si>
  <si>
    <t>ZEH＋</t>
    <phoneticPr fontId="2"/>
  </si>
  <si>
    <t>設備設置に係る経費</t>
    <rPh sb="0" eb="4">
      <t>セツビセッチ</t>
    </rPh>
    <rPh sb="5" eb="6">
      <t>カカ</t>
    </rPh>
    <rPh sb="7" eb="9">
      <t>ケイヒ</t>
    </rPh>
    <phoneticPr fontId="2"/>
  </si>
  <si>
    <t>円</t>
    <rPh sb="0" eb="1">
      <t>エン</t>
    </rPh>
    <phoneticPr fontId="2"/>
  </si>
  <si>
    <t>対象設備等</t>
    <rPh sb="0" eb="4">
      <t>タイショウセツビ</t>
    </rPh>
    <rPh sb="4" eb="5">
      <t>トウ</t>
    </rPh>
    <phoneticPr fontId="2"/>
  </si>
  <si>
    <t>申請の有無</t>
  </si>
  <si>
    <t>太陽光発電設備</t>
    <rPh sb="0" eb="7">
      <t>タイヨウコウハツデンセツビ</t>
    </rPh>
    <phoneticPr fontId="2"/>
  </si>
  <si>
    <t>ZEH</t>
    <phoneticPr fontId="2"/>
  </si>
  <si>
    <t>/ZEH Oriented</t>
    <phoneticPr fontId="2"/>
  </si>
  <si>
    <t>容量等</t>
    <phoneticPr fontId="2"/>
  </si>
  <si>
    <t>（本体価格及び工事費）</t>
    <phoneticPr fontId="2"/>
  </si>
  <si>
    <t>↑消費税は含みません</t>
    <rPh sb="1" eb="4">
      <t>ショウヒゼイ</t>
    </rPh>
    <rPh sb="5" eb="6">
      <t>フク</t>
    </rPh>
    <phoneticPr fontId="2"/>
  </si>
  <si>
    <t>計算結果</t>
    <rPh sb="0" eb="2">
      <t>ケイサン</t>
    </rPh>
    <rPh sb="2" eb="4">
      <t>ケッカ</t>
    </rPh>
    <phoneticPr fontId="2"/>
  </si>
  <si>
    <t>補助金額　内訳</t>
    <rPh sb="0" eb="4">
      <t>ホジョキンガク</t>
    </rPh>
    <rPh sb="5" eb="7">
      <t>ウチワケ</t>
    </rPh>
    <phoneticPr fontId="2"/>
  </si>
  <si>
    <t>補助金額　総額</t>
    <rPh sb="0" eb="3">
      <t>ホジョキン</t>
    </rPh>
    <rPh sb="3" eb="4">
      <t>ガク</t>
    </rPh>
    <rPh sb="5" eb="7">
      <t>ソウガク</t>
    </rPh>
    <phoneticPr fontId="2"/>
  </si>
  <si>
    <t>　　　　　　　　　入力項目</t>
    <rPh sb="9" eb="11">
      <t>ニュウリョク</t>
    </rPh>
    <rPh sb="11" eb="13">
      <t>コウモク</t>
    </rPh>
    <phoneticPr fontId="2"/>
  </si>
  <si>
    <t>自動計算</t>
    <rPh sb="0" eb="2">
      <t>ジドウ</t>
    </rPh>
    <rPh sb="2" eb="4">
      <t>ケイサン</t>
    </rPh>
    <phoneticPr fontId="2"/>
  </si>
  <si>
    <r>
      <t>【FITを</t>
    </r>
    <r>
      <rPr>
        <b/>
        <u/>
        <sz val="14"/>
        <color theme="1"/>
        <rFont val="游ゴシック"/>
        <family val="3"/>
        <charset val="128"/>
        <scheme val="minor"/>
      </rPr>
      <t>適用しないもの</t>
    </r>
    <r>
      <rPr>
        <sz val="14"/>
        <color theme="1"/>
        <rFont val="游ゴシック"/>
        <family val="2"/>
        <scheme val="minor"/>
      </rPr>
      <t>】</t>
    </r>
    <rPh sb="5" eb="7">
      <t>テキヨウ</t>
    </rPh>
    <phoneticPr fontId="2"/>
  </si>
  <si>
    <r>
      <t>【FITを</t>
    </r>
    <r>
      <rPr>
        <b/>
        <u/>
        <sz val="14"/>
        <color theme="1"/>
        <rFont val="游ゴシック"/>
        <family val="3"/>
        <charset val="128"/>
        <scheme val="minor"/>
      </rPr>
      <t>適用するもの</t>
    </r>
    <r>
      <rPr>
        <sz val="14"/>
        <color theme="1"/>
        <rFont val="游ゴシック"/>
        <family val="2"/>
        <scheme val="minor"/>
      </rPr>
      <t>】</t>
    </r>
    <rPh sb="5" eb="7">
      <t>テキヨウ</t>
    </rPh>
    <phoneticPr fontId="2"/>
  </si>
  <si>
    <r>
      <t>【FITを</t>
    </r>
    <r>
      <rPr>
        <b/>
        <u/>
        <sz val="14"/>
        <color theme="1"/>
        <rFont val="游ゴシック"/>
        <family val="3"/>
        <charset val="128"/>
        <scheme val="minor"/>
      </rPr>
      <t>適用しないもの</t>
    </r>
    <r>
      <rPr>
        <sz val="14"/>
        <color theme="1"/>
        <rFont val="游ゴシック"/>
        <family val="2"/>
        <scheme val="minor"/>
      </rPr>
      <t>】</t>
    </r>
    <phoneticPr fontId="2"/>
  </si>
  <si>
    <r>
      <t>【FITを</t>
    </r>
    <r>
      <rPr>
        <b/>
        <u/>
        <sz val="14"/>
        <color theme="1"/>
        <rFont val="游ゴシック"/>
        <family val="3"/>
        <charset val="128"/>
        <scheme val="minor"/>
      </rPr>
      <t>適用するもの</t>
    </r>
    <r>
      <rPr>
        <sz val="14"/>
        <color theme="1"/>
        <rFont val="游ゴシック"/>
        <family val="2"/>
        <scheme val="minor"/>
      </rPr>
      <t>】</t>
    </r>
    <phoneticPr fontId="2"/>
  </si>
  <si>
    <t>国・県等による補助額</t>
    <rPh sb="0" eb="1">
      <t>クニ</t>
    </rPh>
    <rPh sb="2" eb="3">
      <t>ケン</t>
    </rPh>
    <rPh sb="3" eb="4">
      <t>トウ</t>
    </rPh>
    <rPh sb="7" eb="10">
      <t>ホジョガク</t>
    </rPh>
    <phoneticPr fontId="2"/>
  </si>
  <si>
    <t>補助対象経費</t>
    <rPh sb="0" eb="4">
      <t>ホジョタイショウ</t>
    </rPh>
    <rPh sb="4" eb="6">
      <t>ケイヒ</t>
    </rPh>
    <phoneticPr fontId="2"/>
  </si>
  <si>
    <t>・黄色いセルはプルダウンから選択してください。</t>
    <rPh sb="1" eb="3">
      <t>キイロ</t>
    </rPh>
    <rPh sb="14" eb="16">
      <t>センタク</t>
    </rPh>
    <phoneticPr fontId="2"/>
  </si>
  <si>
    <t>・緑色のセルは少数点第１位まで入力してください。</t>
    <rPh sb="1" eb="3">
      <t>ミドリイロ</t>
    </rPh>
    <rPh sb="7" eb="10">
      <t>ショウスウテン</t>
    </rPh>
    <rPh sb="10" eb="11">
      <t>ダイ</t>
    </rPh>
    <rPh sb="12" eb="13">
      <t>イ</t>
    </rPh>
    <rPh sb="15" eb="17">
      <t>ニュウリョク</t>
    </rPh>
    <phoneticPr fontId="2"/>
  </si>
  <si>
    <t>川崎市太陽光発電設備等設置費補助金算定表</t>
    <rPh sb="0" eb="3">
      <t>カワサキシ</t>
    </rPh>
    <rPh sb="3" eb="10">
      <t>タイヨウコウハツデンセツビ</t>
    </rPh>
    <rPh sb="10" eb="14">
      <t>トウセッチヒ</t>
    </rPh>
    <rPh sb="14" eb="17">
      <t>ホジョキン</t>
    </rPh>
    <rPh sb="17" eb="19">
      <t>サンテイ</t>
    </rPh>
    <rPh sb="19" eb="20">
      <t>ヒョウ</t>
    </rPh>
    <phoneticPr fontId="2"/>
  </si>
  <si>
    <t>④</t>
    <phoneticPr fontId="2"/>
  </si>
  <si>
    <r>
      <t>【</t>
    </r>
    <r>
      <rPr>
        <b/>
        <u/>
        <sz val="14"/>
        <color theme="1"/>
        <rFont val="游ゴシック"/>
        <family val="3"/>
        <charset val="128"/>
        <scheme val="minor"/>
      </rPr>
      <t>FIT適用しない</t>
    </r>
    <r>
      <rPr>
        <sz val="14"/>
        <color theme="1"/>
        <rFont val="游ゴシック"/>
        <family val="2"/>
        <scheme val="minor"/>
      </rPr>
      <t>太陽光発電設備と連系】</t>
    </r>
    <rPh sb="4" eb="6">
      <t>テキヨウ</t>
    </rPh>
    <rPh sb="9" eb="12">
      <t>タイヨウコウ</t>
    </rPh>
    <rPh sb="12" eb="14">
      <t>ハツデン</t>
    </rPh>
    <rPh sb="14" eb="16">
      <t>セツビ</t>
    </rPh>
    <rPh sb="17" eb="19">
      <t>レンケイ</t>
    </rPh>
    <phoneticPr fontId="2"/>
  </si>
  <si>
    <r>
      <t>【</t>
    </r>
    <r>
      <rPr>
        <b/>
        <u/>
        <sz val="14"/>
        <color theme="1"/>
        <rFont val="游ゴシック"/>
        <family val="3"/>
        <charset val="128"/>
        <scheme val="minor"/>
      </rPr>
      <t>FITを適用する</t>
    </r>
    <r>
      <rPr>
        <sz val="14"/>
        <color theme="1"/>
        <rFont val="游ゴシック"/>
        <family val="2"/>
        <scheme val="minor"/>
      </rPr>
      <t>太陽光発電設備と連系】</t>
    </r>
    <rPh sb="5" eb="7">
      <t>テキヨウ</t>
    </rPh>
    <rPh sb="9" eb="12">
      <t>タイヨウコウ</t>
    </rPh>
    <rPh sb="12" eb="14">
      <t>ハツデン</t>
    </rPh>
    <rPh sb="14" eb="16">
      <t>セツビ</t>
    </rPh>
    <rPh sb="17" eb="19">
      <t>レンケイ</t>
    </rPh>
    <phoneticPr fontId="2"/>
  </si>
  <si>
    <t>設備費</t>
    <rPh sb="0" eb="2">
      <t>セツビ</t>
    </rPh>
    <rPh sb="2" eb="3">
      <t>ヒ</t>
    </rPh>
    <phoneticPr fontId="2"/>
  </si>
  <si>
    <t>費用名称</t>
    <rPh sb="0" eb="2">
      <t>ヒヨウ</t>
    </rPh>
    <rPh sb="2" eb="4">
      <t>メイショウ</t>
    </rPh>
    <phoneticPr fontId="2"/>
  </si>
  <si>
    <t>工事費</t>
    <rPh sb="0" eb="3">
      <t>コウジヒ</t>
    </rPh>
    <phoneticPr fontId="2"/>
  </si>
  <si>
    <t>・水色のセルは円単位で設備費と工事費（契約書等の内容と一致するよう注意してください。消費税は含みません。）を入力してください。</t>
    <rPh sb="1" eb="2">
      <t>ミズ</t>
    </rPh>
    <rPh sb="7" eb="10">
      <t>エンタンイ</t>
    </rPh>
    <rPh sb="11" eb="13">
      <t>セツビ</t>
    </rPh>
    <rPh sb="13" eb="14">
      <t>ヒ</t>
    </rPh>
    <rPh sb="15" eb="17">
      <t>コウジ</t>
    </rPh>
    <rPh sb="17" eb="18">
      <t>ヒ</t>
    </rPh>
    <rPh sb="24" eb="26">
      <t>ナイヨウ</t>
    </rPh>
    <rPh sb="33" eb="35">
      <t>チュウイ</t>
    </rPh>
    <rPh sb="54" eb="56">
      <t>ニュウリョク</t>
    </rPh>
    <phoneticPr fontId="2"/>
  </si>
  <si>
    <t>蓄電池</t>
    <rPh sb="0" eb="3">
      <t>チクデンチ</t>
    </rPh>
    <phoneticPr fontId="2"/>
  </si>
  <si>
    <t>太陽光発電設備：設置工事に係る費用（配線・配線器具の購入・電気工事・足場経費等を含む）</t>
    <rPh sb="0" eb="3">
      <t>タイヨウコウ</t>
    </rPh>
    <rPh sb="3" eb="5">
      <t>ハツデン</t>
    </rPh>
    <rPh sb="5" eb="7">
      <t>セツビ</t>
    </rPh>
    <phoneticPr fontId="2"/>
  </si>
  <si>
    <t>太陽光発電設備：太陽電池モジュール、架台、パワーコンディショナー（インバータ・保護装置）、その他付属機器（計測・表示装置、接続箱、直流側開閉器、交流側開閉器等）</t>
    <rPh sb="0" eb="3">
      <t>タイヨウコウ</t>
    </rPh>
    <rPh sb="3" eb="5">
      <t>ハツデン</t>
    </rPh>
    <rPh sb="5" eb="7">
      <t>セツビ</t>
    </rPh>
    <phoneticPr fontId="2"/>
  </si>
  <si>
    <t>蓄電池：設備本体（蓄電池部、電力変換装置、蓄電システム制御装置等）及び付属品（計測・表示装置、キュービクル等）</t>
    <rPh sb="0" eb="3">
      <t>チクデンチ</t>
    </rPh>
    <phoneticPr fontId="2"/>
  </si>
  <si>
    <t>蓄電池：据付、工事に関する費用（配線・配線器具含む）</t>
    <rPh sb="0" eb="3">
      <t>チクデンチ</t>
    </rPh>
    <phoneticPr fontId="2"/>
  </si>
  <si>
    <t>◎他の補助金の交付（見込み）状況</t>
    <rPh sb="1" eb="2">
      <t>タ</t>
    </rPh>
    <rPh sb="3" eb="6">
      <t>ホジョキン</t>
    </rPh>
    <rPh sb="7" eb="9">
      <t>コウフ</t>
    </rPh>
    <rPh sb="10" eb="12">
      <t>ミコ</t>
    </rPh>
    <rPh sb="14" eb="16">
      <t>ジョウキョウ</t>
    </rPh>
    <phoneticPr fontId="2"/>
  </si>
  <si>
    <t>補助制度　名称</t>
    <rPh sb="0" eb="2">
      <t>ホジョ</t>
    </rPh>
    <rPh sb="2" eb="4">
      <t>セイド</t>
    </rPh>
    <rPh sb="5" eb="7">
      <t>メイショウ</t>
    </rPh>
    <phoneticPr fontId="2"/>
  </si>
  <si>
    <t>補助額（円）</t>
    <rPh sb="0" eb="3">
      <t>ホジョガク</t>
    </rPh>
    <rPh sb="4" eb="5">
      <t>エン</t>
    </rPh>
    <phoneticPr fontId="2"/>
  </si>
  <si>
    <t>補助対象設備</t>
    <rPh sb="0" eb="4">
      <t>ホジョタイショウ</t>
    </rPh>
    <rPh sb="4" eb="6">
      <t>セツビ</t>
    </rPh>
    <phoneticPr fontId="2"/>
  </si>
  <si>
    <t>ZEHまたはZEH Oriented</t>
    <phoneticPr fontId="2"/>
  </si>
  <si>
    <t>太陽光</t>
    <rPh sb="0" eb="3">
      <t>タイヨウコウ</t>
    </rPh>
    <phoneticPr fontId="2"/>
  </si>
  <si>
    <t>（例）</t>
    <rPh sb="1" eb="2">
      <t>レイ</t>
    </rPh>
    <phoneticPr fontId="2"/>
  </si>
  <si>
    <t>交付決定に関する管理番号</t>
    <rPh sb="0" eb="2">
      <t>コウフ</t>
    </rPh>
    <rPh sb="2" eb="4">
      <t>ケッテイ</t>
    </rPh>
    <rPh sb="5" eb="6">
      <t>カン</t>
    </rPh>
    <rPh sb="8" eb="10">
      <t>カンリ</t>
    </rPh>
    <rPh sb="10" eb="12">
      <t>バンゴウ</t>
    </rPh>
    <phoneticPr fontId="2"/>
  </si>
  <si>
    <t>K123456789</t>
    <phoneticPr fontId="2"/>
  </si>
  <si>
    <r>
      <t>入力項目に必要事項を入力すると、補助金額が自動計算されるので、計算結果を申請書</t>
    </r>
    <r>
      <rPr>
        <sz val="16"/>
        <color theme="1"/>
        <rFont val="游ゴシック"/>
        <family val="2"/>
        <scheme val="minor"/>
      </rPr>
      <t>に転記してください。</t>
    </r>
    <rPh sb="0" eb="2">
      <t>ニュウリョク</t>
    </rPh>
    <rPh sb="2" eb="4">
      <t>コウモク</t>
    </rPh>
    <rPh sb="5" eb="7">
      <t>ヒツヨウ</t>
    </rPh>
    <rPh sb="7" eb="9">
      <t>ジコウ</t>
    </rPh>
    <rPh sb="10" eb="12">
      <t>ニュウリョク</t>
    </rPh>
    <rPh sb="16" eb="20">
      <t>ホジョキンガク</t>
    </rPh>
    <rPh sb="21" eb="23">
      <t>ジドウ</t>
    </rPh>
    <rPh sb="23" eb="25">
      <t>ケイサン</t>
    </rPh>
    <rPh sb="31" eb="35">
      <t>ケイサンケッカ</t>
    </rPh>
    <rPh sb="36" eb="39">
      <t>シンセイショ</t>
    </rPh>
    <rPh sb="40" eb="42">
      <t>テンキ</t>
    </rPh>
    <phoneticPr fontId="2"/>
  </si>
  <si>
    <t>・オレンジ色のセルは国・県等による補助の名称や円単位で金額を入力してください。</t>
    <rPh sb="5" eb="6">
      <t>イロ</t>
    </rPh>
    <rPh sb="10" eb="11">
      <t>クニ</t>
    </rPh>
    <rPh sb="12" eb="14">
      <t>ケントウ</t>
    </rPh>
    <rPh sb="17" eb="19">
      <t>ホジョ</t>
    </rPh>
    <rPh sb="20" eb="22">
      <t>メイショウ</t>
    </rPh>
    <rPh sb="27" eb="28">
      <t>キン</t>
    </rPh>
    <rPh sb="28" eb="29">
      <t>ガク</t>
    </rPh>
    <rPh sb="30" eb="32">
      <t>ニュウリョク</t>
    </rPh>
    <phoneticPr fontId="2"/>
  </si>
  <si>
    <t>⑤</t>
    <phoneticPr fontId="2"/>
  </si>
  <si>
    <t>⑥-1</t>
    <phoneticPr fontId="2"/>
  </si>
  <si>
    <t>⑥-2</t>
    <phoneticPr fontId="2"/>
  </si>
  <si>
    <t>蓄電池</t>
    <rPh sb="0" eb="3">
      <t>チクデンチ</t>
    </rPh>
    <phoneticPr fontId="2"/>
  </si>
  <si>
    <r>
      <t>【</t>
    </r>
    <r>
      <rPr>
        <b/>
        <u/>
        <sz val="14"/>
        <color theme="1"/>
        <rFont val="游ゴシック"/>
        <family val="3"/>
        <charset val="128"/>
        <scheme val="minor"/>
      </rPr>
      <t>すでに設置済みの</t>
    </r>
    <r>
      <rPr>
        <sz val="14"/>
        <color theme="1"/>
        <rFont val="游ゴシック"/>
        <family val="2"/>
        <scheme val="minor"/>
      </rPr>
      <t>太陽光発電設備と連系】</t>
    </r>
    <rPh sb="4" eb="7">
      <t>セッチズ</t>
    </rPh>
    <rPh sb="9" eb="12">
      <t>タイヨウコウ</t>
    </rPh>
    <rPh sb="12" eb="14">
      <t>ハツデン</t>
    </rPh>
    <rPh sb="14" eb="16">
      <t>セツビ</t>
    </rPh>
    <rPh sb="17" eb="19">
      <t>レンケイ</t>
    </rPh>
    <phoneticPr fontId="2"/>
  </si>
  <si>
    <t>FITあり</t>
    <phoneticPr fontId="2"/>
  </si>
  <si>
    <t>FITなし</t>
    <phoneticPr fontId="2"/>
  </si>
  <si>
    <t>区分</t>
    <rPh sb="0" eb="2">
      <t>クブン</t>
    </rPh>
    <phoneticPr fontId="2"/>
  </si>
  <si>
    <t>区分</t>
    <rPh sb="0" eb="2">
      <t>クブン</t>
    </rPh>
    <phoneticPr fontId="2"/>
  </si>
  <si>
    <t>太陽光設置済み</t>
    <rPh sb="0" eb="3">
      <t>タイヨウコウ</t>
    </rPh>
    <rPh sb="3" eb="6">
      <t>セッチズ</t>
    </rPh>
    <phoneticPr fontId="2"/>
  </si>
  <si>
    <t>子育てグリーン住宅支援事業</t>
    <rPh sb="0" eb="2">
      <t>コソダ</t>
    </rPh>
    <rPh sb="7" eb="9">
      <t>ジュウタク</t>
    </rPh>
    <rPh sb="9" eb="11">
      <t>シエン</t>
    </rPh>
    <rPh sb="11" eb="13">
      <t>ジギョウ</t>
    </rPh>
    <phoneticPr fontId="2"/>
  </si>
  <si>
    <t>小計</t>
    <rPh sb="0" eb="2">
      <t>ショウケイ</t>
    </rPh>
    <phoneticPr fontId="2"/>
  </si>
  <si>
    <t>設備費</t>
    <phoneticPr fontId="2"/>
  </si>
  <si>
    <t>工事費</t>
    <phoneticPr fontId="2"/>
  </si>
  <si>
    <t>（例）</t>
    <rPh sb="1" eb="2">
      <t>レイ</t>
    </rPh>
    <phoneticPr fontId="2"/>
  </si>
  <si>
    <t>補助対象</t>
    <rPh sb="0" eb="4">
      <t>ホジョタイショウ</t>
    </rPh>
    <phoneticPr fontId="2"/>
  </si>
  <si>
    <t>補助対象外（上記以外の費用）</t>
    <rPh sb="0" eb="5">
      <t>ホジョタイショウガイ</t>
    </rPh>
    <rPh sb="6" eb="8">
      <t>ジョウキ</t>
    </rPh>
    <rPh sb="8" eb="10">
      <t>イガイ</t>
    </rPh>
    <rPh sb="11" eb="13">
      <t>ヒヨウ</t>
    </rPh>
    <phoneticPr fontId="2"/>
  </si>
  <si>
    <t>その他の費用一式</t>
    <rPh sb="2" eb="3">
      <t>タ</t>
    </rPh>
    <rPh sb="4" eb="6">
      <t>ヒヨウ</t>
    </rPh>
    <rPh sb="6" eb="8">
      <t>イッシキ</t>
    </rPh>
    <phoneticPr fontId="2"/>
  </si>
  <si>
    <t>C　補助対象外の費用を含めた契約金額</t>
    <rPh sb="2" eb="7">
      <t>ホジョタイショウガイ</t>
    </rPh>
    <rPh sb="8" eb="10">
      <t>ヒヨウ</t>
    </rPh>
    <rPh sb="11" eb="12">
      <t>フク</t>
    </rPh>
    <rPh sb="14" eb="18">
      <t>ケイヤクキンガク</t>
    </rPh>
    <phoneticPr fontId="2"/>
  </si>
  <si>
    <t>契約金額合計</t>
    <rPh sb="0" eb="2">
      <t>ケイヤク</t>
    </rPh>
    <rPh sb="2" eb="4">
      <t>キンガク</t>
    </rPh>
    <rPh sb="4" eb="6">
      <t>ゴウケイ</t>
    </rPh>
    <phoneticPr fontId="2"/>
  </si>
  <si>
    <r>
      <t>HEMS関連費用、太陽光発電設備・蓄電池の製品延長保証料、産業廃棄物処理料、</t>
    </r>
    <r>
      <rPr>
        <sz val="14"/>
        <rFont val="游ゴシック"/>
        <family val="3"/>
        <charset val="128"/>
        <scheme val="minor"/>
      </rPr>
      <t>一般管理費、建物工事費等</t>
    </r>
    <rPh sb="4" eb="6">
      <t>カンレン</t>
    </rPh>
    <rPh sb="6" eb="8">
      <t>ヒヨウ</t>
    </rPh>
    <rPh sb="9" eb="12">
      <t>タイヨウコウ</t>
    </rPh>
    <rPh sb="12" eb="14">
      <t>ハツデン</t>
    </rPh>
    <rPh sb="14" eb="16">
      <t>セツビ</t>
    </rPh>
    <rPh sb="17" eb="20">
      <t>チクデンチ</t>
    </rPh>
    <rPh sb="21" eb="23">
      <t>セイヒン</t>
    </rPh>
    <rPh sb="23" eb="25">
      <t>エンチョウ</t>
    </rPh>
    <rPh sb="25" eb="27">
      <t>ホショウ</t>
    </rPh>
    <rPh sb="27" eb="28">
      <t>リョウ</t>
    </rPh>
    <rPh sb="29" eb="31">
      <t>サンギョウ</t>
    </rPh>
    <rPh sb="31" eb="34">
      <t>ハイキブツ</t>
    </rPh>
    <rPh sb="34" eb="36">
      <t>ショリ</t>
    </rPh>
    <rPh sb="36" eb="37">
      <t>リョウ</t>
    </rPh>
    <rPh sb="38" eb="43">
      <t>イッパンカンリヒ</t>
    </rPh>
    <rPh sb="44" eb="48">
      <t>タテモノコウジ</t>
    </rPh>
    <rPh sb="48" eb="49">
      <t>ヒ</t>
    </rPh>
    <rPh sb="49" eb="50">
      <t>ナド</t>
    </rPh>
    <phoneticPr fontId="2"/>
  </si>
  <si>
    <t>金額（円）</t>
    <rPh sb="0" eb="2">
      <t>キンガク</t>
    </rPh>
    <rPh sb="1" eb="2">
      <t>ゼイキン</t>
    </rPh>
    <rPh sb="3" eb="4">
      <t>エン</t>
    </rPh>
    <phoneticPr fontId="2"/>
  </si>
  <si>
    <t>・補助対象設備等の本体購入に係る費用及び設置工事に係る費用のうち、消費税額を除いた額が補助対象となります。HEMS、製品の延長保証、産業廃棄物の処理料、一般管理費等は補助対象外になります。</t>
    <rPh sb="33" eb="37">
      <t>ショウヒゼイガク</t>
    </rPh>
    <rPh sb="38" eb="39">
      <t>ノゾ</t>
    </rPh>
    <rPh sb="41" eb="42">
      <t>ガク</t>
    </rPh>
    <rPh sb="76" eb="81">
      <t>イッパンカンリヒ</t>
    </rPh>
    <rPh sb="81" eb="82">
      <t>ナド</t>
    </rPh>
    <phoneticPr fontId="2"/>
  </si>
  <si>
    <t>A　太陽光発電設備に係る費用（補助対象）</t>
    <rPh sb="2" eb="5">
      <t>タイヨウコウ</t>
    </rPh>
    <rPh sb="5" eb="9">
      <t>ハツデンセツビ</t>
    </rPh>
    <rPh sb="10" eb="11">
      <t>カカ</t>
    </rPh>
    <rPh sb="12" eb="14">
      <t>ヒヨウ</t>
    </rPh>
    <rPh sb="15" eb="17">
      <t>ホジョ</t>
    </rPh>
    <rPh sb="17" eb="19">
      <t>タイショウ</t>
    </rPh>
    <phoneticPr fontId="2"/>
  </si>
  <si>
    <t>B　蓄電池に係る費用（補助対象）</t>
    <rPh sb="2" eb="5">
      <t>チクデンチ</t>
    </rPh>
    <phoneticPr fontId="2"/>
  </si>
  <si>
    <t>◎太陽光発電設備と蓄電池に係る経費内訳</t>
    <rPh sb="1" eb="4">
      <t>タイヨウコウ</t>
    </rPh>
    <rPh sb="4" eb="6">
      <t>ハツデン</t>
    </rPh>
    <rPh sb="6" eb="8">
      <t>セツビ</t>
    </rPh>
    <rPh sb="9" eb="12">
      <t>チクデンチ</t>
    </rPh>
    <rPh sb="13" eb="14">
      <t>カカ</t>
    </rPh>
    <rPh sb="15" eb="17">
      <t>ケイヒ</t>
    </rPh>
    <rPh sb="17" eb="19">
      <t>ウチワケ</t>
    </rPh>
    <phoneticPr fontId="2"/>
  </si>
  <si>
    <t>・以下のA～Cに契約金額の内訳（消費税除く）を入力してください（ZEH/ZEH OrientedまたはZEH＋のみ申請する場合は入力不要です）。</t>
    <rPh sb="1" eb="3">
      <t>イカ</t>
    </rPh>
    <rPh sb="8" eb="12">
      <t>ケイヤクキンガク</t>
    </rPh>
    <rPh sb="13" eb="15">
      <t>ウチワケ</t>
    </rPh>
    <rPh sb="16" eb="19">
      <t>ショウヒゼイ</t>
    </rPh>
    <rPh sb="19" eb="20">
      <t>ノゾ</t>
    </rPh>
    <rPh sb="23" eb="25">
      <t>ニュウリョク</t>
    </rPh>
    <rPh sb="57" eb="59">
      <t>シンセイ</t>
    </rPh>
    <rPh sb="61" eb="63">
      <t>バアイ</t>
    </rPh>
    <rPh sb="66" eb="68">
      <t>フヨウ</t>
    </rPh>
    <phoneticPr fontId="2"/>
  </si>
  <si>
    <t>見出しを「◎契約書の写しから転記」から「◎太陽光発電設備と蓄電池に係る経費内訳」に修正</t>
    <rPh sb="0" eb="2">
      <t>ミダ</t>
    </rPh>
    <rPh sb="6" eb="9">
      <t>ケイヤクショ</t>
    </rPh>
    <rPh sb="10" eb="11">
      <t>ウツ</t>
    </rPh>
    <rPh sb="14" eb="16">
      <t>テンキ</t>
    </rPh>
    <rPh sb="37" eb="39">
      <t>ウチワケ</t>
    </rPh>
    <rPh sb="41" eb="43">
      <t>シュウセイ</t>
    </rPh>
    <phoneticPr fontId="2"/>
  </si>
  <si>
    <t>補助対象外となる費用の記載欄を追加</t>
    <rPh sb="0" eb="5">
      <t>ホジョタイショウガイ</t>
    </rPh>
    <rPh sb="8" eb="10">
      <t>ヒヨウ</t>
    </rPh>
    <rPh sb="11" eb="14">
      <t>キサイラン</t>
    </rPh>
    <rPh sb="15" eb="17">
      <t>ツイカ</t>
    </rPh>
    <phoneticPr fontId="2"/>
  </si>
  <si>
    <t>更新内容</t>
    <rPh sb="0" eb="2">
      <t>コウシン</t>
    </rPh>
    <rPh sb="2" eb="4">
      <t>ナイヨウ</t>
    </rPh>
    <phoneticPr fontId="2"/>
  </si>
  <si>
    <t>更新日</t>
    <rPh sb="0" eb="3">
      <t>コウシンビ</t>
    </rPh>
    <phoneticPr fontId="2"/>
  </si>
  <si>
    <t>更新箇所</t>
    <rPh sb="0" eb="4">
      <t>コウシンカショ</t>
    </rPh>
    <phoneticPr fontId="2"/>
  </si>
  <si>
    <t>２ページ目</t>
    <rPh sb="4" eb="5">
      <t>メ</t>
    </rPh>
    <phoneticPr fontId="2"/>
  </si>
  <si>
    <t>ファイル名</t>
    <rPh sb="4" eb="5">
      <t>メイ</t>
    </rPh>
    <phoneticPr fontId="2"/>
  </si>
  <si>
    <t>公開</t>
    <rPh sb="0" eb="2">
      <t>コウカイ</t>
    </rPh>
    <phoneticPr fontId="2"/>
  </si>
  <si>
    <t>ー</t>
    <phoneticPr fontId="2"/>
  </si>
  <si>
    <t>r7_price_calc.xlsx</t>
    <phoneticPr fontId="2"/>
  </si>
  <si>
    <t>r7_price_calc_v2.xlsx</t>
  </si>
  <si>
    <t>r7_price_calc_v2.xlsx</t>
    <phoneticPr fontId="2"/>
  </si>
  <si>
    <t>r7_price_calc_v3.xlsx</t>
    <phoneticPr fontId="2"/>
  </si>
  <si>
    <t>１ページ目</t>
    <rPh sb="4" eb="5">
      <t>メ</t>
    </rPh>
    <phoneticPr fontId="2"/>
  </si>
  <si>
    <r>
      <t>【</t>
    </r>
    <r>
      <rPr>
        <b/>
        <u/>
        <sz val="14"/>
        <color theme="1"/>
        <rFont val="游ゴシック"/>
        <family val="3"/>
        <charset val="128"/>
        <scheme val="minor"/>
      </rPr>
      <t>FITを適用しない</t>
    </r>
    <r>
      <rPr>
        <sz val="14"/>
        <color theme="1"/>
        <rFont val="游ゴシック"/>
        <family val="2"/>
        <scheme val="minor"/>
      </rPr>
      <t>太陽光発電設備と連系】</t>
    </r>
    <rPh sb="5" eb="7">
      <t>テキヨウ</t>
    </rPh>
    <rPh sb="10" eb="13">
      <t>タイヨウコウ</t>
    </rPh>
    <rPh sb="13" eb="15">
      <t>ハツデン</t>
    </rPh>
    <rPh sb="15" eb="17">
      <t>セツビ</t>
    </rPh>
    <rPh sb="18" eb="20">
      <t>レンケイ</t>
    </rPh>
    <phoneticPr fontId="2"/>
  </si>
  <si>
    <t>V11セル（補助金額 総額）に蓄電池の補助金額が反映されない不具合を修正</t>
    <rPh sb="6" eb="10">
      <t>ホジョキンガク</t>
    </rPh>
    <rPh sb="11" eb="13">
      <t>ソウガク</t>
    </rPh>
    <rPh sb="15" eb="18">
      <t>チクデンチ</t>
    </rPh>
    <rPh sb="19" eb="23">
      <t>ホジョキンガク</t>
    </rPh>
    <rPh sb="24" eb="26">
      <t>ハンエイ</t>
    </rPh>
    <rPh sb="30" eb="33">
      <t>フグアイ</t>
    </rPh>
    <rPh sb="34" eb="36">
      <t>シュウセイ</t>
    </rPh>
    <phoneticPr fontId="2"/>
  </si>
  <si>
    <t>r7_price_calc_v4.xlsx</t>
    <phoneticPr fontId="2"/>
  </si>
  <si>
    <t>【最大出力】</t>
    <rPh sb="1" eb="5">
      <t>サイダイシュツリョク</t>
    </rPh>
    <phoneticPr fontId="2"/>
  </si>
  <si>
    <t>【初期実効容量】</t>
    <rPh sb="3" eb="5">
      <t>ジッコウ</t>
    </rPh>
    <phoneticPr fontId="2"/>
  </si>
  <si>
    <t>G15セルに「【最大出力】」の文言を追記</t>
    <rPh sb="8" eb="12">
      <t>サイダイシュツリョク</t>
    </rPh>
    <rPh sb="15" eb="17">
      <t>モンゴン</t>
    </rPh>
    <rPh sb="18" eb="20">
      <t>ツイキ</t>
    </rPh>
    <phoneticPr fontId="2"/>
  </si>
  <si>
    <t>G21セル、G24セル、G27セルの文言を「【定格容量】」から「【初期実効容量】」に修正</t>
    <rPh sb="18" eb="20">
      <t>モンゴン</t>
    </rPh>
    <rPh sb="23" eb="25">
      <t>テイカク</t>
    </rPh>
    <rPh sb="25" eb="27">
      <t>ヨウリョウ</t>
    </rPh>
    <rPh sb="33" eb="35">
      <t>ショキ</t>
    </rPh>
    <rPh sb="35" eb="37">
      <t>ジッコウ</t>
    </rPh>
    <rPh sb="37" eb="39">
      <t>ヨウリョウ</t>
    </rPh>
    <rPh sb="42" eb="44">
      <t>シュウセイ</t>
    </rPh>
    <phoneticPr fontId="2"/>
  </si>
  <si>
    <t>※本市の補助金の交付申請時点において、申請を行っているものを記載してください。</t>
    <rPh sb="1" eb="3">
      <t>ホンシ</t>
    </rPh>
    <rPh sb="4" eb="7">
      <t>ホジョキン</t>
    </rPh>
    <rPh sb="8" eb="10">
      <t>コウフ</t>
    </rPh>
    <rPh sb="10" eb="12">
      <t>シンセイ</t>
    </rPh>
    <rPh sb="12" eb="14">
      <t>ジテン</t>
    </rPh>
    <rPh sb="19" eb="21">
      <t>シンセイ</t>
    </rPh>
    <rPh sb="22" eb="23">
      <t>オコナ</t>
    </rPh>
    <rPh sb="30" eb="32">
      <t>キサイ</t>
    </rPh>
    <phoneticPr fontId="2"/>
  </si>
  <si>
    <t>※設置に係る経費から他の補助金額を除いた額が、本市での補助対象経費となります。</t>
    <rPh sb="1" eb="3">
      <t>セッチ</t>
    </rPh>
    <rPh sb="4" eb="5">
      <t>カカ</t>
    </rPh>
    <rPh sb="6" eb="8">
      <t>ケイヒ</t>
    </rPh>
    <rPh sb="17" eb="18">
      <t>ノゾ</t>
    </rPh>
    <rPh sb="20" eb="21">
      <t>ガク</t>
    </rPh>
    <rPh sb="27" eb="31">
      <t>ホジョタイショウ</t>
    </rPh>
    <rPh sb="31" eb="33">
      <t>ケイヒ</t>
    </rPh>
    <phoneticPr fontId="2"/>
  </si>
  <si>
    <t>　本市の補助金の交付申請後に、他の補助金の申請を行った場合は、本市の補助金における設置完了届の際に、補助金算定表（別様式）に記載してください。</t>
    <rPh sb="12" eb="13">
      <t>ゴ</t>
    </rPh>
    <rPh sb="15" eb="16">
      <t>タ</t>
    </rPh>
    <rPh sb="17" eb="20">
      <t>ホジョキン</t>
    </rPh>
    <rPh sb="21" eb="23">
      <t>シンセイ</t>
    </rPh>
    <rPh sb="24" eb="25">
      <t>オコナ</t>
    </rPh>
    <rPh sb="27" eb="29">
      <t>バアイ</t>
    </rPh>
    <rPh sb="31" eb="33">
      <t>ホンシ</t>
    </rPh>
    <rPh sb="34" eb="37">
      <t>ホジョキン</t>
    </rPh>
    <rPh sb="41" eb="43">
      <t>セッチ</t>
    </rPh>
    <rPh sb="43" eb="45">
      <t>カンリョウ</t>
    </rPh>
    <rPh sb="45" eb="46">
      <t>トド</t>
    </rPh>
    <rPh sb="47" eb="48">
      <t>サイ</t>
    </rPh>
    <rPh sb="50" eb="53">
      <t>ホジョキン</t>
    </rPh>
    <rPh sb="53" eb="56">
      <t>サンテイヒョウ</t>
    </rPh>
    <rPh sb="57" eb="60">
      <t>ベツヨウシキ</t>
    </rPh>
    <rPh sb="62" eb="64">
      <t>キサイ</t>
    </rPh>
    <phoneticPr fontId="2"/>
  </si>
  <si>
    <t>K14セルの文言「（交付決定額又は確定額）」を削除</t>
    <rPh sb="6" eb="8">
      <t>モンゴン</t>
    </rPh>
    <rPh sb="23" eb="25">
      <t>サクジョ</t>
    </rPh>
    <phoneticPr fontId="2"/>
  </si>
  <si>
    <t>３ページ目</t>
    <rPh sb="4" eb="5">
      <t>メ</t>
    </rPh>
    <phoneticPr fontId="2"/>
  </si>
  <si>
    <t>C82～84セルに文言を追加</t>
    <rPh sb="9" eb="11">
      <t>モンゴン</t>
    </rPh>
    <rPh sb="12" eb="1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</si>
</sst>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2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2"/>
      <scheme val="minor"/>
    </font>
    <font>
      <sz val="14"/>
      <color theme="1"/>
      <name val="游ゴシック"/>
      <family val="3"/>
      <charset val="128"/>
      <scheme val="minor"/>
    </font>
    <font>
      <b/>
      <u/>
      <sz val="14"/>
      <color theme="1"/>
      <name val="游ゴシック"/>
      <family val="3"/>
      <charset val="128"/>
      <scheme val="minor"/>
    </font>
    <font>
      <b/>
      <sz val="16"/>
      <color theme="1"/>
      <name val="游ゴシック"/>
      <family val="3"/>
      <charset val="128"/>
      <scheme val="minor"/>
    </font>
    <font>
      <b/>
      <sz val="17"/>
      <color theme="1"/>
      <name val="游ゴシック"/>
      <family val="3"/>
      <charset val="128"/>
      <scheme val="minor"/>
    </font>
    <font>
      <u/>
      <sz val="12"/>
      <color theme="1"/>
      <name val="游ゴシック"/>
      <family val="2"/>
      <scheme val="minor"/>
    </font>
    <font>
      <b/>
      <sz val="16"/>
      <color theme="0"/>
      <name val="游ゴシック"/>
      <family val="3"/>
      <charset val="128"/>
      <scheme val="minor"/>
    </font>
    <font>
      <sz val="16"/>
      <color theme="1"/>
      <name val="游ゴシック"/>
      <family val="2"/>
      <scheme val="minor"/>
    </font>
    <font>
      <b/>
      <sz val="20"/>
      <color theme="1"/>
      <name val="游ゴシック"/>
      <family val="3"/>
      <charset val="128"/>
      <scheme val="minor"/>
    </font>
    <font>
      <sz val="14"/>
      <color rgb="FFFF0000"/>
      <name val="游ゴシック"/>
      <family val="2"/>
      <scheme val="minor"/>
    </font>
    <font>
      <sz val="14"/>
      <color rgb="FFFF0000"/>
      <name val="游ゴシック"/>
      <family val="3"/>
      <charset val="128"/>
      <scheme val="minor"/>
    </font>
    <font>
      <b/>
      <sz val="14"/>
      <color theme="1"/>
      <name val="游ゴシック"/>
      <family val="3"/>
      <charset val="128"/>
      <scheme val="minor"/>
    </font>
    <font>
      <sz val="14"/>
      <name val="游ゴシック"/>
      <family val="2"/>
      <scheme val="minor"/>
    </font>
    <font>
      <sz val="14"/>
      <name val="游ゴシック"/>
      <family val="3"/>
      <charset val="128"/>
      <scheme val="minor"/>
    </font>
    <font>
      <b/>
      <u/>
      <sz val="22"/>
      <color theme="1"/>
      <name val="游ゴシック"/>
      <family val="3"/>
      <charset val="128"/>
      <scheme val="minor"/>
    </font>
    <font>
      <b/>
      <sz val="14"/>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66">
    <xf numFmtId="0" fontId="0" fillId="0" borderId="0" xfId="0"/>
    <xf numFmtId="0" fontId="5" fillId="0" borderId="0" xfId="0" applyFont="1"/>
    <xf numFmtId="0" fontId="5" fillId="0" borderId="1" xfId="0" applyFont="1" applyBorder="1" applyAlignment="1">
      <alignment horizontal="center"/>
    </xf>
    <xf numFmtId="0" fontId="5" fillId="4" borderId="0" xfId="0" applyFont="1" applyFill="1"/>
    <xf numFmtId="38" fontId="5" fillId="0" borderId="1" xfId="1" applyFont="1" applyBorder="1" applyAlignment="1"/>
    <xf numFmtId="38" fontId="5" fillId="0" borderId="1" xfId="1" applyFont="1" applyBorder="1" applyAlignment="1">
      <alignment horizontal="right"/>
    </xf>
    <xf numFmtId="176" fontId="6" fillId="4" borderId="0" xfId="0" applyNumberFormat="1" applyFont="1" applyFill="1" applyBorder="1"/>
    <xf numFmtId="0" fontId="6" fillId="4" borderId="0" xfId="0" applyFont="1" applyFill="1" applyBorder="1"/>
    <xf numFmtId="0" fontId="5" fillId="6" borderId="0" xfId="0" applyFont="1" applyFill="1"/>
    <xf numFmtId="0" fontId="0" fillId="6" borderId="0" xfId="0" applyFill="1"/>
    <xf numFmtId="0" fontId="6" fillId="6" borderId="0" xfId="0" applyFont="1" applyFill="1"/>
    <xf numFmtId="38" fontId="0" fillId="6" borderId="0" xfId="1" applyFont="1" applyFill="1" applyAlignment="1"/>
    <xf numFmtId="0" fontId="5" fillId="4" borderId="11" xfId="0" applyFont="1" applyFill="1" applyBorder="1"/>
    <xf numFmtId="0" fontId="9" fillId="4" borderId="0" xfId="0" applyFont="1" applyFill="1" applyAlignment="1">
      <alignment vertical="center"/>
    </xf>
    <xf numFmtId="0" fontId="8" fillId="0" borderId="0" xfId="0" applyFont="1" applyAlignment="1">
      <alignment horizontal="center"/>
    </xf>
    <xf numFmtId="0" fontId="10" fillId="4" borderId="0" xfId="0" applyFont="1" applyFill="1"/>
    <xf numFmtId="0" fontId="4" fillId="4" borderId="0" xfId="0" applyFont="1" applyFill="1" applyBorder="1" applyAlignment="1">
      <alignment horizontal="center"/>
    </xf>
    <xf numFmtId="0" fontId="4" fillId="4" borderId="0" xfId="0" applyFont="1" applyFill="1" applyBorder="1" applyAlignment="1"/>
    <xf numFmtId="38" fontId="5" fillId="0" borderId="1" xfId="0" applyNumberFormat="1" applyFont="1" applyFill="1" applyBorder="1"/>
    <xf numFmtId="0" fontId="6" fillId="2" borderId="1" xfId="0" applyFont="1" applyFill="1" applyBorder="1" applyProtection="1">
      <protection locked="0"/>
    </xf>
    <xf numFmtId="176" fontId="6" fillId="5" borderId="1" xfId="0" applyNumberFormat="1" applyFont="1" applyFill="1" applyBorder="1" applyProtection="1">
      <protection locked="0"/>
    </xf>
    <xf numFmtId="0" fontId="8" fillId="0" borderId="0" xfId="0" applyFont="1" applyAlignment="1">
      <alignment horizontal="center" vertical="center"/>
    </xf>
    <xf numFmtId="0" fontId="12" fillId="0" borderId="0" xfId="0" applyFont="1"/>
    <xf numFmtId="0" fontId="11" fillId="0" borderId="0" xfId="0" applyFont="1" applyAlignment="1">
      <alignment wrapText="1"/>
    </xf>
    <xf numFmtId="0" fontId="5" fillId="0" borderId="0" xfId="0" applyFont="1" applyAlignment="1">
      <alignment horizontal="right"/>
    </xf>
    <xf numFmtId="0" fontId="5" fillId="4" borderId="0" xfId="0" applyFont="1" applyFill="1" applyAlignment="1">
      <alignment horizontal="left"/>
    </xf>
    <xf numFmtId="0" fontId="14" fillId="0" borderId="0" xfId="0" applyFont="1" applyAlignment="1"/>
    <xf numFmtId="0" fontId="15" fillId="0" borderId="0" xfId="0" applyFont="1" applyAlignment="1"/>
    <xf numFmtId="38" fontId="6" fillId="0" borderId="1" xfId="1" applyFont="1" applyFill="1" applyBorder="1" applyAlignment="1" applyProtection="1"/>
    <xf numFmtId="0" fontId="16" fillId="0" borderId="0" xfId="0" applyFont="1"/>
    <xf numFmtId="3" fontId="5" fillId="0" borderId="1" xfId="0" applyNumberFormat="1" applyFont="1" applyFill="1" applyBorder="1" applyProtection="1"/>
    <xf numFmtId="0" fontId="5" fillId="2" borderId="3" xfId="0" applyFont="1" applyFill="1" applyBorder="1" applyProtection="1">
      <protection locked="0"/>
    </xf>
    <xf numFmtId="0" fontId="5" fillId="0" borderId="0" xfId="0" applyFont="1" applyProtection="1"/>
    <xf numFmtId="0" fontId="5" fillId="0" borderId="0" xfId="0" applyFont="1" applyBorder="1" applyAlignment="1" applyProtection="1"/>
    <xf numFmtId="0" fontId="5" fillId="0" borderId="0" xfId="0" applyFont="1" applyFill="1" applyBorder="1" applyAlignment="1" applyProtection="1"/>
    <xf numFmtId="177" fontId="5" fillId="0" borderId="0" xfId="0" applyNumberFormat="1" applyFont="1" applyFill="1" applyBorder="1" applyAlignment="1" applyProtection="1"/>
    <xf numFmtId="0" fontId="5" fillId="0" borderId="0" xfId="0" applyFont="1" applyBorder="1" applyProtection="1"/>
    <xf numFmtId="0" fontId="16" fillId="0" borderId="0" xfId="0" applyFont="1" applyProtection="1"/>
    <xf numFmtId="0" fontId="5" fillId="0" borderId="0" xfId="0" applyFont="1" applyFill="1" applyBorder="1" applyAlignment="1" applyProtection="1">
      <alignment vertical="center"/>
    </xf>
    <xf numFmtId="177" fontId="5" fillId="0" borderId="0" xfId="0" applyNumberFormat="1" applyFont="1" applyFill="1" applyBorder="1" applyAlignment="1" applyProtection="1">
      <alignment vertical="center"/>
    </xf>
    <xf numFmtId="0" fontId="5" fillId="0" borderId="0" xfId="0" applyFont="1" applyFill="1" applyBorder="1" applyProtection="1"/>
    <xf numFmtId="0" fontId="8" fillId="0" borderId="0" xfId="0" applyFont="1" applyProtection="1"/>
    <xf numFmtId="0" fontId="20" fillId="0" borderId="0" xfId="0" applyFont="1" applyProtection="1"/>
    <xf numFmtId="0" fontId="5" fillId="0" borderId="2" xfId="0" applyFont="1" applyBorder="1" applyAlignment="1" applyProtection="1">
      <alignment horizontal="right"/>
    </xf>
    <xf numFmtId="0" fontId="0" fillId="0" borderId="38" xfId="0" applyBorder="1" applyProtection="1"/>
    <xf numFmtId="0" fontId="0" fillId="0" borderId="0" xfId="0" applyProtection="1"/>
    <xf numFmtId="14" fontId="0" fillId="0" borderId="38" xfId="0" applyNumberFormat="1" applyBorder="1" applyAlignment="1" applyProtection="1">
      <alignment horizontal="left" vertical="top"/>
    </xf>
    <xf numFmtId="0" fontId="3" fillId="4" borderId="0" xfId="0" applyFont="1" applyFill="1" applyAlignment="1">
      <alignment horizontal="center"/>
    </xf>
    <xf numFmtId="0" fontId="0" fillId="4" borderId="0" xfId="0" applyFont="1" applyFill="1" applyAlignment="1">
      <alignment horizontal="center"/>
    </xf>
    <xf numFmtId="0" fontId="21" fillId="4" borderId="0" xfId="0" applyFont="1" applyFill="1" applyAlignment="1">
      <alignment horizontal="center"/>
    </xf>
    <xf numFmtId="177" fontId="5" fillId="0" borderId="25" xfId="0" applyNumberFormat="1" applyFont="1" applyFill="1" applyBorder="1" applyAlignment="1" applyProtection="1"/>
    <xf numFmtId="177" fontId="5" fillId="0" borderId="23" xfId="0" applyNumberFormat="1" applyFont="1" applyFill="1" applyBorder="1" applyAlignment="1" applyProtection="1"/>
    <xf numFmtId="177" fontId="5" fillId="0" borderId="26" xfId="0" applyNumberFormat="1" applyFont="1" applyFill="1" applyBorder="1" applyAlignment="1" applyProtection="1"/>
    <xf numFmtId="0" fontId="5" fillId="0" borderId="22" xfId="0" applyFont="1" applyFill="1" applyBorder="1" applyAlignment="1" applyProtection="1">
      <alignment horizontal="right"/>
    </xf>
    <xf numFmtId="0" fontId="5" fillId="0" borderId="23" xfId="0" applyFont="1" applyFill="1" applyBorder="1" applyAlignment="1" applyProtection="1">
      <alignment horizontal="right"/>
    </xf>
    <xf numFmtId="0" fontId="5" fillId="0" borderId="24" xfId="0" applyFont="1" applyFill="1" applyBorder="1" applyAlignment="1" applyProtection="1">
      <alignment horizontal="right"/>
    </xf>
    <xf numFmtId="0" fontId="5" fillId="3" borderId="20"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177" fontId="5" fillId="3" borderId="14" xfId="0" applyNumberFormat="1" applyFont="1" applyFill="1" applyBorder="1" applyAlignment="1" applyProtection="1">
      <alignment horizontal="right" vertical="center"/>
      <protection locked="0"/>
    </xf>
    <xf numFmtId="177" fontId="5" fillId="3" borderId="15" xfId="0" applyNumberFormat="1" applyFont="1" applyFill="1" applyBorder="1" applyAlignment="1" applyProtection="1">
      <alignment horizontal="right" vertical="center"/>
      <protection locked="0"/>
    </xf>
    <xf numFmtId="177" fontId="5" fillId="3" borderId="21" xfId="0" applyNumberFormat="1" applyFont="1" applyFill="1" applyBorder="1" applyAlignment="1" applyProtection="1">
      <alignment horizontal="right" vertical="center"/>
      <protection locked="0"/>
    </xf>
    <xf numFmtId="177" fontId="5" fillId="3" borderId="30" xfId="0" applyNumberFormat="1" applyFont="1" applyFill="1" applyBorder="1" applyAlignment="1" applyProtection="1">
      <alignment horizontal="right" vertical="center"/>
      <protection locked="0"/>
    </xf>
    <xf numFmtId="177" fontId="5" fillId="3" borderId="28" xfId="0" applyNumberFormat="1" applyFont="1" applyFill="1" applyBorder="1" applyAlignment="1" applyProtection="1">
      <alignment horizontal="right" vertical="center"/>
      <protection locked="0"/>
    </xf>
    <xf numFmtId="177" fontId="5" fillId="3" borderId="31" xfId="0" applyNumberFormat="1" applyFont="1" applyFill="1" applyBorder="1" applyAlignment="1" applyProtection="1">
      <alignment horizontal="right"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29" xfId="0" applyFont="1" applyFill="1" applyBorder="1" applyAlignment="1" applyProtection="1">
      <alignment horizontal="left" vertical="center"/>
      <protection locked="0"/>
    </xf>
    <xf numFmtId="0" fontId="16" fillId="0" borderId="17" xfId="0" applyFont="1" applyBorder="1" applyAlignment="1" applyProtection="1">
      <alignment horizontal="center"/>
    </xf>
    <xf numFmtId="0" fontId="16" fillId="0" borderId="18" xfId="0" applyFont="1" applyBorder="1" applyAlignment="1" applyProtection="1">
      <alignment horizontal="center"/>
    </xf>
    <xf numFmtId="0" fontId="16" fillId="0" borderId="19" xfId="0" applyFont="1" applyBorder="1" applyAlignment="1" applyProtection="1">
      <alignment horizontal="center"/>
    </xf>
    <xf numFmtId="0" fontId="5" fillId="0" borderId="38" xfId="0" applyFont="1" applyBorder="1" applyAlignment="1" applyProtection="1">
      <alignment horizontal="center"/>
    </xf>
    <xf numFmtId="0" fontId="5" fillId="0" borderId="40" xfId="0" applyFont="1" applyBorder="1" applyAlignment="1" applyProtection="1">
      <alignment horizontal="center"/>
    </xf>
    <xf numFmtId="0" fontId="5" fillId="3" borderId="27" xfId="0" applyFont="1" applyFill="1" applyBorder="1" applyAlignment="1" applyProtection="1">
      <alignment horizontal="left"/>
      <protection locked="0"/>
    </xf>
    <xf numFmtId="0" fontId="5" fillId="3" borderId="28" xfId="0" applyFont="1" applyFill="1" applyBorder="1" applyAlignment="1" applyProtection="1">
      <alignment horizontal="left"/>
      <protection locked="0"/>
    </xf>
    <xf numFmtId="0" fontId="5" fillId="3" borderId="29" xfId="0" applyFont="1" applyFill="1" applyBorder="1" applyAlignment="1" applyProtection="1">
      <alignment horizontal="left"/>
      <protection locked="0"/>
    </xf>
    <xf numFmtId="0" fontId="5" fillId="0" borderId="20" xfId="0" applyFont="1" applyBorder="1" applyAlignment="1" applyProtection="1">
      <alignment horizontal="center"/>
    </xf>
    <xf numFmtId="0" fontId="5" fillId="0" borderId="15" xfId="0" applyFont="1" applyBorder="1" applyAlignment="1" applyProtection="1">
      <alignment horizontal="center"/>
    </xf>
    <xf numFmtId="0" fontId="5" fillId="0" borderId="16" xfId="0" applyFont="1" applyBorder="1" applyAlignment="1" applyProtection="1">
      <alignment horizontal="center"/>
    </xf>
    <xf numFmtId="0" fontId="6" fillId="8" borderId="38" xfId="0" applyFont="1" applyFill="1" applyBorder="1" applyAlignment="1" applyProtection="1">
      <alignment shrinkToFit="1"/>
      <protection locked="0"/>
    </xf>
    <xf numFmtId="177" fontId="6" fillId="8" borderId="38" xfId="0" applyNumberFormat="1" applyFont="1" applyFill="1" applyBorder="1" applyAlignment="1" applyProtection="1">
      <alignment horizontal="right"/>
      <protection locked="0"/>
    </xf>
    <xf numFmtId="0" fontId="6" fillId="2" borderId="38" xfId="0" applyFont="1" applyFill="1" applyBorder="1" applyAlignment="1" applyProtection="1">
      <alignment shrinkToFit="1"/>
      <protection locked="0"/>
    </xf>
    <xf numFmtId="0" fontId="6" fillId="8" borderId="14" xfId="0" applyFont="1" applyFill="1" applyBorder="1" applyAlignment="1" applyProtection="1">
      <alignment shrinkToFit="1"/>
      <protection locked="0"/>
    </xf>
    <xf numFmtId="0" fontId="6" fillId="8" borderId="15" xfId="0" applyFont="1" applyFill="1" applyBorder="1" applyAlignment="1" applyProtection="1">
      <alignment shrinkToFit="1"/>
      <protection locked="0"/>
    </xf>
    <xf numFmtId="0" fontId="6" fillId="8" borderId="16" xfId="0" applyFont="1" applyFill="1" applyBorder="1" applyAlignment="1" applyProtection="1">
      <alignment shrinkToFit="1"/>
      <protection locked="0"/>
    </xf>
    <xf numFmtId="177" fontId="6" fillId="8" borderId="14" xfId="0" applyNumberFormat="1" applyFont="1" applyFill="1" applyBorder="1" applyAlignment="1" applyProtection="1">
      <protection locked="0"/>
    </xf>
    <xf numFmtId="177" fontId="6" fillId="8" borderId="15" xfId="0" applyNumberFormat="1" applyFont="1" applyFill="1" applyBorder="1" applyAlignment="1" applyProtection="1">
      <protection locked="0"/>
    </xf>
    <xf numFmtId="177" fontId="6" fillId="8" borderId="16" xfId="0" applyNumberFormat="1" applyFont="1" applyFill="1" applyBorder="1" applyAlignment="1" applyProtection="1">
      <protection locked="0"/>
    </xf>
    <xf numFmtId="0" fontId="16" fillId="0" borderId="38" xfId="0" applyFont="1" applyBorder="1" applyAlignment="1">
      <alignment horizontal="center"/>
    </xf>
    <xf numFmtId="0" fontId="16" fillId="0" borderId="38" xfId="0" applyFont="1" applyFill="1" applyBorder="1" applyAlignment="1">
      <alignment shrinkToFit="1"/>
    </xf>
    <xf numFmtId="177" fontId="16" fillId="0" borderId="38" xfId="0" applyNumberFormat="1" applyFont="1" applyFill="1" applyBorder="1" applyAlignment="1">
      <alignment horizontal="right"/>
    </xf>
    <xf numFmtId="0" fontId="16" fillId="0" borderId="14"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6" fillId="0" borderId="14" xfId="0" applyFont="1" applyFill="1" applyBorder="1" applyAlignment="1">
      <alignment shrinkToFit="1"/>
    </xf>
    <xf numFmtId="0" fontId="16" fillId="0" borderId="15" xfId="0" applyFont="1" applyFill="1" applyBorder="1" applyAlignment="1">
      <alignment shrinkToFit="1"/>
    </xf>
    <xf numFmtId="0" fontId="16" fillId="0" borderId="16" xfId="0" applyFont="1" applyFill="1" applyBorder="1" applyAlignment="1">
      <alignment shrinkToFit="1"/>
    </xf>
    <xf numFmtId="0" fontId="6" fillId="2" borderId="14" xfId="0" applyFont="1" applyFill="1" applyBorder="1" applyAlignment="1" applyProtection="1">
      <alignment shrinkToFit="1"/>
      <protection locked="0"/>
    </xf>
    <xf numFmtId="0" fontId="6" fillId="2" borderId="15" xfId="0" applyFont="1" applyFill="1" applyBorder="1" applyAlignment="1" applyProtection="1">
      <alignment shrinkToFit="1"/>
      <protection locked="0"/>
    </xf>
    <xf numFmtId="0" fontId="6" fillId="2" borderId="16" xfId="0" applyFont="1" applyFill="1" applyBorder="1" applyAlignment="1" applyProtection="1">
      <alignment shrinkToFit="1"/>
      <protection locked="0"/>
    </xf>
    <xf numFmtId="177" fontId="6" fillId="8" borderId="14" xfId="0" applyNumberFormat="1" applyFont="1" applyFill="1" applyBorder="1" applyAlignment="1" applyProtection="1">
      <alignment horizontal="right"/>
      <protection locked="0"/>
    </xf>
    <xf numFmtId="177" fontId="6" fillId="8" borderId="15" xfId="0" applyNumberFormat="1" applyFont="1" applyFill="1" applyBorder="1" applyAlignment="1" applyProtection="1">
      <alignment horizontal="right"/>
      <protection locked="0"/>
    </xf>
    <xf numFmtId="177" fontId="6" fillId="8" borderId="16" xfId="0" applyNumberFormat="1" applyFont="1" applyFill="1" applyBorder="1" applyAlignment="1" applyProtection="1">
      <alignment horizontal="right"/>
      <protection locked="0"/>
    </xf>
    <xf numFmtId="0" fontId="9" fillId="6" borderId="0" xfId="0" applyFont="1" applyFill="1" applyAlignment="1">
      <alignment horizontal="center" vertical="center"/>
    </xf>
    <xf numFmtId="0" fontId="16" fillId="0" borderId="35" xfId="0" applyFont="1" applyBorder="1" applyAlignment="1" applyProtection="1">
      <alignment horizontal="center"/>
    </xf>
    <xf numFmtId="0" fontId="16" fillId="0" borderId="36" xfId="0" applyFont="1" applyBorder="1" applyAlignment="1" applyProtection="1">
      <alignment horizontal="center"/>
    </xf>
    <xf numFmtId="0" fontId="16" fillId="0" borderId="37" xfId="0" applyFont="1" applyBorder="1" applyAlignment="1" applyProtection="1">
      <alignment horizontal="center"/>
    </xf>
    <xf numFmtId="0" fontId="5" fillId="0" borderId="39" xfId="0" applyFont="1" applyBorder="1" applyAlignment="1" applyProtection="1">
      <alignment horizontal="center"/>
    </xf>
    <xf numFmtId="177" fontId="5" fillId="0" borderId="33" xfId="0" applyNumberFormat="1" applyFont="1" applyFill="1" applyBorder="1" applyAlignment="1" applyProtection="1"/>
    <xf numFmtId="177" fontId="5" fillId="0" borderId="32" xfId="0" applyNumberFormat="1" applyFont="1" applyFill="1" applyBorder="1" applyAlignment="1" applyProtection="1"/>
    <xf numFmtId="177" fontId="5" fillId="0" borderId="34" xfId="0" applyNumberFormat="1" applyFont="1" applyFill="1" applyBorder="1" applyAlignment="1" applyProtection="1"/>
    <xf numFmtId="0" fontId="5" fillId="3" borderId="20" xfId="0" applyFont="1" applyFill="1" applyBorder="1" applyAlignment="1" applyProtection="1">
      <alignment horizontal="left"/>
      <protection locked="0"/>
    </xf>
    <xf numFmtId="0" fontId="5" fillId="3" borderId="15" xfId="0" applyFont="1" applyFill="1" applyBorder="1" applyAlignment="1" applyProtection="1">
      <alignment horizontal="left"/>
      <protection locked="0"/>
    </xf>
    <xf numFmtId="0" fontId="5" fillId="3" borderId="16" xfId="0" applyFont="1" applyFill="1" applyBorder="1" applyAlignment="1" applyProtection="1">
      <alignment horizontal="left"/>
      <protection locked="0"/>
    </xf>
    <xf numFmtId="0" fontId="5" fillId="2" borderId="4"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3" fillId="0" borderId="0" xfId="0" applyFont="1" applyAlignment="1">
      <alignment horizontal="center" vertical="center"/>
    </xf>
    <xf numFmtId="0" fontId="5" fillId="7" borderId="2" xfId="0" applyFont="1" applyFill="1" applyBorder="1" applyAlignment="1">
      <alignment horizontal="center"/>
    </xf>
    <xf numFmtId="0" fontId="5" fillId="7" borderId="4" xfId="0" applyFont="1" applyFill="1" applyBorder="1" applyAlignment="1">
      <alignment horizontal="center"/>
    </xf>
    <xf numFmtId="0" fontId="5" fillId="7" borderId="3" xfId="0" applyFont="1" applyFill="1" applyBorder="1" applyAlignment="1">
      <alignment horizontal="center"/>
    </xf>
    <xf numFmtId="0" fontId="19" fillId="0" borderId="5"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8" xfId="0" applyFont="1" applyFill="1" applyBorder="1" applyAlignment="1">
      <alignment horizontal="center" vertical="center"/>
    </xf>
    <xf numFmtId="38" fontId="19" fillId="0" borderId="9" xfId="0" applyNumberFormat="1" applyFont="1" applyFill="1" applyBorder="1" applyAlignment="1">
      <alignment horizontal="right" vertical="center"/>
    </xf>
    <xf numFmtId="0" fontId="19" fillId="0" borderId="10" xfId="0" applyFont="1" applyFill="1" applyBorder="1" applyAlignment="1">
      <alignment horizontal="right" vertical="center"/>
    </xf>
    <xf numFmtId="0" fontId="9" fillId="4" borderId="0" xfId="0" applyFont="1" applyFill="1" applyAlignment="1">
      <alignment horizontal="center" vertical="center"/>
    </xf>
    <xf numFmtId="0" fontId="9" fillId="4" borderId="13" xfId="0" applyFont="1" applyFill="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8" fillId="6" borderId="0" xfId="0" applyFont="1" applyFill="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0" fillId="0" borderId="7" xfId="0" applyFont="1" applyBorder="1" applyAlignment="1">
      <alignment horizontal="center" vertical="top"/>
    </xf>
    <xf numFmtId="0" fontId="0" fillId="0" borderId="8" xfId="0" applyFont="1" applyBorder="1" applyAlignment="1">
      <alignment horizontal="center" vertical="top"/>
    </xf>
    <xf numFmtId="0" fontId="12" fillId="0" borderId="0" xfId="0" applyFont="1" applyAlignment="1">
      <alignment horizontal="left"/>
    </xf>
    <xf numFmtId="0" fontId="12" fillId="0" borderId="0" xfId="0" applyFont="1" applyAlignment="1"/>
    <xf numFmtId="0" fontId="5" fillId="0" borderId="27"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5" fillId="0" borderId="35" xfId="0" applyFont="1" applyBorder="1" applyAlignment="1" applyProtection="1">
      <alignment horizontal="center"/>
    </xf>
    <xf numFmtId="0" fontId="5" fillId="0" borderId="36" xfId="0" applyFont="1" applyBorder="1" applyAlignment="1" applyProtection="1">
      <alignment horizontal="center"/>
    </xf>
    <xf numFmtId="0" fontId="5" fillId="0" borderId="45" xfId="0" applyFont="1" applyBorder="1" applyAlignment="1" applyProtection="1">
      <alignment horizontal="center"/>
    </xf>
    <xf numFmtId="0" fontId="5" fillId="0" borderId="18" xfId="0" applyFont="1" applyBorder="1" applyAlignment="1" applyProtection="1">
      <alignment horizontal="center"/>
    </xf>
    <xf numFmtId="0" fontId="5" fillId="0" borderId="19" xfId="0" applyFont="1" applyBorder="1" applyAlignment="1" applyProtection="1">
      <alignment horizontal="center"/>
    </xf>
    <xf numFmtId="0" fontId="5" fillId="0" borderId="42" xfId="0" applyFont="1" applyBorder="1" applyAlignment="1" applyProtection="1">
      <alignment horizontal="center" vertical="center" textRotation="255"/>
    </xf>
    <xf numFmtId="0" fontId="5" fillId="0" borderId="43" xfId="0" applyFont="1" applyBorder="1" applyAlignment="1" applyProtection="1">
      <alignment horizontal="center" vertical="center" textRotation="255"/>
    </xf>
    <xf numFmtId="0" fontId="5" fillId="0" borderId="44" xfId="0" applyFont="1" applyBorder="1" applyAlignment="1" applyProtection="1">
      <alignment horizontal="center" vertical="center" textRotation="255"/>
    </xf>
    <xf numFmtId="0" fontId="5" fillId="0" borderId="33"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9" xfId="0" applyFont="1" applyBorder="1" applyAlignment="1" applyProtection="1">
      <alignment horizontal="center" vertical="center"/>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3" fillId="0" borderId="16" xfId="0" applyFont="1" applyBorder="1" applyAlignment="1" applyProtection="1">
      <alignment horizontal="center"/>
    </xf>
    <xf numFmtId="0" fontId="5" fillId="0" borderId="38" xfId="0" applyFont="1" applyBorder="1" applyAlignment="1" applyProtection="1">
      <alignment horizontal="left"/>
    </xf>
    <xf numFmtId="0" fontId="5" fillId="0" borderId="38" xfId="0" applyFont="1" applyBorder="1" applyAlignment="1" applyProtection="1">
      <alignment horizontal="left" wrapText="1"/>
    </xf>
    <xf numFmtId="0" fontId="17" fillId="0" borderId="38" xfId="0" applyFont="1" applyBorder="1" applyAlignment="1" applyProtection="1">
      <alignment horizontal="left"/>
    </xf>
    <xf numFmtId="0" fontId="6"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1023936</xdr:colOff>
      <xdr:row>29</xdr:row>
      <xdr:rowOff>250031</xdr:rowOff>
    </xdr:from>
    <xdr:to>
      <xdr:col>5</xdr:col>
      <xdr:colOff>202406</xdr:colOff>
      <xdr:row>34</xdr:row>
      <xdr:rowOff>68580</xdr:rowOff>
    </xdr:to>
    <xdr:sp macro="" textlink="">
      <xdr:nvSpPr>
        <xdr:cNvPr id="2" name="右中かっこ 1"/>
        <xdr:cNvSpPr/>
      </xdr:nvSpPr>
      <xdr:spPr>
        <a:xfrm>
          <a:off x="2957511" y="7965281"/>
          <a:ext cx="197645" cy="1313974"/>
        </a:xfrm>
        <a:prstGeom prst="rightBrac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259556</xdr:colOff>
      <xdr:row>30</xdr:row>
      <xdr:rowOff>134262</xdr:rowOff>
    </xdr:from>
    <xdr:to>
      <xdr:col>8</xdr:col>
      <xdr:colOff>847990</xdr:colOff>
      <xdr:row>33</xdr:row>
      <xdr:rowOff>142875</xdr:rowOff>
    </xdr:to>
    <xdr:sp macro="" textlink="">
      <xdr:nvSpPr>
        <xdr:cNvPr id="3" name="テキスト ボックス 2"/>
        <xdr:cNvSpPr txBox="1"/>
      </xdr:nvSpPr>
      <xdr:spPr>
        <a:xfrm>
          <a:off x="3212306" y="8097162"/>
          <a:ext cx="2112434" cy="94206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該当する方のみ選択してください。</a:t>
          </a:r>
          <a:endParaRPr lang="ja-JP" altLang="ja-JP" sz="12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latin typeface="ＭＳ Ｐゴシック" panose="020B0600070205080204" pitchFamily="50" charset="-128"/>
              <a:ea typeface="ＭＳ Ｐゴシック" panose="020B0600070205080204" pitchFamily="50" charset="-128"/>
            </a:rPr>
            <a:t>・各々の</a:t>
          </a:r>
          <a:r>
            <a:rPr kumimoji="1" lang="ja-JP" altLang="ja-JP" sz="1200" b="0">
              <a:solidFill>
                <a:schemeClr val="dk1"/>
              </a:solidFill>
              <a:effectLst/>
              <a:latin typeface="ＭＳ Ｐゴシック" panose="020B0600070205080204" pitchFamily="50" charset="-128"/>
              <a:ea typeface="ＭＳ Ｐゴシック" panose="020B0600070205080204" pitchFamily="50" charset="-128"/>
              <a:cs typeface="+mn-cs"/>
            </a:rPr>
            <a:t>補助金額は定額</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167822</xdr:colOff>
      <xdr:row>18</xdr:row>
      <xdr:rowOff>298396</xdr:rowOff>
    </xdr:from>
    <xdr:to>
      <xdr:col>16</xdr:col>
      <xdr:colOff>281017</xdr:colOff>
      <xdr:row>21</xdr:row>
      <xdr:rowOff>28471</xdr:rowOff>
    </xdr:to>
    <xdr:sp macro="" textlink="">
      <xdr:nvSpPr>
        <xdr:cNvPr id="4" name="右矢印 3"/>
        <xdr:cNvSpPr/>
      </xdr:nvSpPr>
      <xdr:spPr>
        <a:xfrm>
          <a:off x="9561853" y="5739552"/>
          <a:ext cx="2970695" cy="6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74083</xdr:colOff>
      <xdr:row>17</xdr:row>
      <xdr:rowOff>59819</xdr:rowOff>
    </xdr:from>
    <xdr:to>
      <xdr:col>7</xdr:col>
      <xdr:colOff>465667</xdr:colOff>
      <xdr:row>19</xdr:row>
      <xdr:rowOff>285751</xdr:rowOff>
    </xdr:to>
    <xdr:sp macro="" textlink="">
      <xdr:nvSpPr>
        <xdr:cNvPr id="5" name="テキスト ボックス 4"/>
        <xdr:cNvSpPr txBox="1"/>
      </xdr:nvSpPr>
      <xdr:spPr>
        <a:xfrm>
          <a:off x="3026833" y="5231894"/>
          <a:ext cx="1372659" cy="87363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0" rtlCol="0" anchor="ctr"/>
        <a:lstStyle/>
        <a:p>
          <a:pPr algn="l"/>
          <a:r>
            <a:rPr kumimoji="1" lang="ja-JP" altLang="en-US" sz="1200" b="0">
              <a:latin typeface="ＭＳ Ｐゴシック" panose="020B0600070205080204" pitchFamily="50" charset="-128"/>
              <a:ea typeface="ＭＳ Ｐゴシック" panose="020B0600070205080204" pitchFamily="50" charset="-128"/>
            </a:rPr>
            <a:t>・補助金額は設備</a:t>
          </a:r>
          <a:endParaRPr kumimoji="1" lang="en-US" altLang="ja-JP" sz="1200" b="0">
            <a:latin typeface="ＭＳ Ｐゴシック" panose="020B0600070205080204" pitchFamily="50" charset="-128"/>
            <a:ea typeface="ＭＳ Ｐゴシック" panose="020B0600070205080204" pitchFamily="50" charset="-128"/>
          </a:endParaRPr>
        </a:p>
        <a:p>
          <a:pPr algn="l"/>
          <a:r>
            <a:rPr kumimoji="1" lang="ja-JP" altLang="en-US" sz="1200" b="0">
              <a:latin typeface="ＭＳ Ｐゴシック" panose="020B0600070205080204" pitchFamily="50" charset="-128"/>
              <a:ea typeface="ＭＳ Ｐゴシック" panose="020B0600070205080204" pitchFamily="50" charset="-128"/>
            </a:rPr>
            <a:t>容量に関わらず定額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tabSelected="1" view="pageBreakPreview" zoomScale="85" zoomScaleNormal="70" zoomScaleSheetLayoutView="85" workbookViewId="0">
      <selection activeCell="B3" sqref="B3:V3"/>
    </sheetView>
  </sheetViews>
  <sheetFormatPr defaultColWidth="8.75" defaultRowHeight="24" x14ac:dyDescent="0.5"/>
  <cols>
    <col min="1" max="1" width="2.5" style="1" customWidth="1"/>
    <col min="2" max="2" width="5.375" style="1" customWidth="1"/>
    <col min="3" max="4" width="8.75" style="1"/>
    <col min="5" max="5" width="13.375" style="1" bestFit="1" customWidth="1"/>
    <col min="6" max="6" width="4" style="1" customWidth="1"/>
    <col min="7" max="7" width="8.875" style="1" bestFit="1" customWidth="1"/>
    <col min="8" max="8" width="7.125" style="1" customWidth="1"/>
    <col min="9" max="9" width="12.875" style="1" bestFit="1" customWidth="1"/>
    <col min="10" max="10" width="8.75" style="1" customWidth="1"/>
    <col min="11" max="11" width="14.75" style="1" customWidth="1"/>
    <col min="12" max="12" width="8.25" style="1" customWidth="1"/>
    <col min="13" max="13" width="12.5" style="1" customWidth="1"/>
    <col min="14" max="14" width="7.375" style="1" customWidth="1"/>
    <col min="15" max="15" width="24.125" style="1" customWidth="1"/>
    <col min="16" max="16" width="13.5" style="1" customWidth="1"/>
    <col min="17" max="17" width="7.125" style="1" customWidth="1"/>
    <col min="18" max="21" width="8.75" style="1"/>
    <col min="22" max="22" width="27.5" style="1" customWidth="1"/>
    <col min="23" max="24" width="6.375" style="1" customWidth="1"/>
    <col min="25" max="27" width="8.75" style="1"/>
    <col min="28" max="28" width="8.75" style="1" hidden="1" customWidth="1"/>
    <col min="29" max="16384" width="8.75" style="1"/>
  </cols>
  <sheetData>
    <row r="1" spans="2:28" x14ac:dyDescent="0.5">
      <c r="V1" s="24"/>
    </row>
    <row r="2" spans="2:28" ht="11.25" customHeight="1" x14ac:dyDescent="0.5"/>
    <row r="3" spans="2:28" s="21" customFormat="1" ht="32.450000000000003" customHeight="1" x14ac:dyDescent="0.4">
      <c r="B3" s="116" t="s">
        <v>33</v>
      </c>
      <c r="C3" s="116"/>
      <c r="D3" s="116"/>
      <c r="E3" s="116"/>
      <c r="F3" s="116"/>
      <c r="G3" s="116"/>
      <c r="H3" s="116"/>
      <c r="I3" s="116"/>
      <c r="J3" s="116"/>
      <c r="K3" s="116"/>
      <c r="L3" s="116"/>
      <c r="M3" s="116"/>
      <c r="N3" s="116"/>
      <c r="O3" s="116"/>
      <c r="P3" s="116"/>
      <c r="Q3" s="116"/>
      <c r="R3" s="116"/>
      <c r="S3" s="116"/>
      <c r="T3" s="116"/>
      <c r="U3" s="116"/>
      <c r="V3" s="116"/>
    </row>
    <row r="4" spans="2:28" ht="26.1" customHeight="1" x14ac:dyDescent="0.5"/>
    <row r="5" spans="2:28" ht="24.95" customHeight="1" x14ac:dyDescent="0.5">
      <c r="B5" s="22" t="s">
        <v>55</v>
      </c>
      <c r="Q5" s="23"/>
      <c r="R5" s="23"/>
      <c r="S5" s="23"/>
      <c r="T5" s="23"/>
      <c r="U5" s="23"/>
      <c r="V5" s="23"/>
    </row>
    <row r="6" spans="2:28" ht="24.95" customHeight="1" x14ac:dyDescent="0.5">
      <c r="B6" s="142" t="s">
        <v>31</v>
      </c>
      <c r="C6" s="142"/>
      <c r="D6" s="142"/>
      <c r="E6" s="142"/>
      <c r="F6" s="142"/>
      <c r="G6" s="142"/>
      <c r="H6" s="142"/>
      <c r="I6" s="142"/>
      <c r="J6" s="142"/>
      <c r="K6" s="142"/>
      <c r="L6" s="142"/>
      <c r="M6" s="142"/>
      <c r="N6" s="142"/>
      <c r="O6" s="142"/>
      <c r="P6" s="142"/>
      <c r="Q6" s="142"/>
      <c r="R6" s="142"/>
      <c r="S6" s="142"/>
      <c r="T6" s="142"/>
      <c r="U6" s="142"/>
      <c r="V6" s="142"/>
    </row>
    <row r="7" spans="2:28" ht="24.95" customHeight="1" x14ac:dyDescent="0.5">
      <c r="B7" s="143" t="s">
        <v>32</v>
      </c>
      <c r="C7" s="143"/>
      <c r="D7" s="143"/>
      <c r="E7" s="143"/>
      <c r="F7" s="143"/>
      <c r="G7" s="143"/>
      <c r="H7" s="143"/>
      <c r="I7" s="143"/>
      <c r="J7" s="143"/>
      <c r="K7" s="143"/>
      <c r="L7" s="143"/>
      <c r="M7" s="143"/>
      <c r="N7" s="143"/>
      <c r="O7" s="143"/>
      <c r="P7" s="143"/>
      <c r="Q7" s="143"/>
      <c r="R7" s="143"/>
      <c r="S7" s="143"/>
      <c r="T7" s="143"/>
      <c r="U7" s="143"/>
      <c r="V7" s="143"/>
    </row>
    <row r="8" spans="2:28" ht="24.95" customHeight="1" x14ac:dyDescent="0.5">
      <c r="B8" s="143" t="s">
        <v>40</v>
      </c>
      <c r="C8" s="143"/>
      <c r="D8" s="143"/>
      <c r="E8" s="143"/>
      <c r="F8" s="143"/>
      <c r="G8" s="143"/>
      <c r="H8" s="143"/>
      <c r="I8" s="143"/>
      <c r="J8" s="143"/>
      <c r="K8" s="143"/>
      <c r="L8" s="143"/>
      <c r="M8" s="143"/>
      <c r="N8" s="143"/>
      <c r="O8" s="143"/>
      <c r="P8" s="143"/>
      <c r="Q8" s="143"/>
      <c r="R8" s="143"/>
      <c r="S8" s="143"/>
      <c r="T8" s="143"/>
      <c r="U8" s="143"/>
      <c r="V8" s="143"/>
    </row>
    <row r="9" spans="2:28" ht="24.95" customHeight="1" x14ac:dyDescent="0.5">
      <c r="B9" s="143" t="s">
        <v>56</v>
      </c>
      <c r="C9" s="143"/>
      <c r="D9" s="143"/>
      <c r="E9" s="143"/>
      <c r="F9" s="143"/>
      <c r="G9" s="143"/>
      <c r="H9" s="143"/>
      <c r="I9" s="143"/>
      <c r="J9" s="143"/>
      <c r="K9" s="143"/>
      <c r="L9" s="143"/>
      <c r="M9" s="143"/>
      <c r="N9" s="143"/>
      <c r="O9" s="143"/>
      <c r="P9" s="143"/>
      <c r="Q9" s="143"/>
      <c r="R9" s="143"/>
      <c r="S9" s="143"/>
      <c r="T9" s="143"/>
      <c r="U9" s="143"/>
      <c r="V9" s="143"/>
    </row>
    <row r="10" spans="2:28" ht="28.5" thickBot="1" x14ac:dyDescent="0.55000000000000004">
      <c r="B10" s="26"/>
      <c r="C10" s="27"/>
      <c r="D10" s="27"/>
      <c r="E10" s="27"/>
      <c r="F10" s="27"/>
      <c r="G10" s="27"/>
      <c r="H10" s="27"/>
      <c r="I10" s="27"/>
      <c r="J10" s="27"/>
      <c r="K10" s="27"/>
      <c r="L10" s="27"/>
      <c r="M10" s="27"/>
      <c r="N10" s="27"/>
      <c r="O10" s="27"/>
      <c r="Q10" s="103" t="s">
        <v>20</v>
      </c>
      <c r="R10" s="103"/>
      <c r="S10" s="103"/>
      <c r="T10" s="103"/>
      <c r="U10" s="103"/>
      <c r="V10" s="103"/>
    </row>
    <row r="11" spans="2:28" x14ac:dyDescent="0.5">
      <c r="Q11" s="8"/>
      <c r="R11" s="120" t="s">
        <v>22</v>
      </c>
      <c r="S11" s="121"/>
      <c r="T11" s="121"/>
      <c r="U11" s="122"/>
      <c r="V11" s="126">
        <f>V16+V19+V22+V25+V28+V31+V34</f>
        <v>0</v>
      </c>
    </row>
    <row r="12" spans="2:28" ht="11.25" customHeight="1" thickBot="1" x14ac:dyDescent="0.55000000000000004">
      <c r="Q12" s="8"/>
      <c r="R12" s="123"/>
      <c r="S12" s="124"/>
      <c r="T12" s="124"/>
      <c r="U12" s="125"/>
      <c r="V12" s="127"/>
    </row>
    <row r="13" spans="2:28" ht="28.5" thickBot="1" x14ac:dyDescent="0.55000000000000004">
      <c r="B13" s="128" t="s">
        <v>23</v>
      </c>
      <c r="C13" s="128"/>
      <c r="D13" s="128"/>
      <c r="E13" s="128"/>
      <c r="F13" s="128"/>
      <c r="G13" s="128"/>
      <c r="H13" s="129"/>
      <c r="I13" s="130" t="s">
        <v>10</v>
      </c>
      <c r="J13" s="131"/>
      <c r="K13" s="132" t="s">
        <v>29</v>
      </c>
      <c r="L13" s="133"/>
      <c r="M13" s="132" t="s">
        <v>30</v>
      </c>
      <c r="N13" s="133"/>
      <c r="O13" s="13"/>
      <c r="Q13" s="136"/>
      <c r="R13" s="136"/>
      <c r="S13" s="136"/>
      <c r="T13" s="136"/>
      <c r="U13" s="136"/>
      <c r="V13" s="136"/>
    </row>
    <row r="14" spans="2:28" ht="24.75" thickBot="1" x14ac:dyDescent="0.55000000000000004">
      <c r="B14" s="137" t="s">
        <v>12</v>
      </c>
      <c r="C14" s="138"/>
      <c r="D14" s="139"/>
      <c r="E14" s="2" t="s">
        <v>13</v>
      </c>
      <c r="F14" s="3"/>
      <c r="G14" s="137" t="s">
        <v>17</v>
      </c>
      <c r="H14" s="139"/>
      <c r="I14" s="140" t="s">
        <v>18</v>
      </c>
      <c r="J14" s="141"/>
      <c r="K14" s="134"/>
      <c r="L14" s="135"/>
      <c r="M14" s="134"/>
      <c r="N14" s="135"/>
      <c r="O14" s="16"/>
      <c r="Q14" s="8"/>
      <c r="R14" s="117" t="s">
        <v>12</v>
      </c>
      <c r="S14" s="118"/>
      <c r="T14" s="119"/>
      <c r="U14" s="9"/>
      <c r="V14" s="2" t="s">
        <v>21</v>
      </c>
    </row>
    <row r="15" spans="2:28" ht="24.75" thickBot="1" x14ac:dyDescent="0.55000000000000004">
      <c r="B15" s="3"/>
      <c r="C15" s="3"/>
      <c r="D15" s="3"/>
      <c r="E15" s="3"/>
      <c r="F15" s="3"/>
      <c r="G15" s="47" t="s">
        <v>101</v>
      </c>
      <c r="H15" s="3"/>
      <c r="I15" s="3"/>
      <c r="J15" s="12"/>
      <c r="K15" s="17"/>
      <c r="L15" s="16"/>
      <c r="M15" s="16"/>
      <c r="N15" s="16"/>
      <c r="O15" s="16"/>
      <c r="Q15" s="8"/>
      <c r="R15" s="8"/>
      <c r="S15" s="8"/>
      <c r="T15" s="8"/>
      <c r="U15" s="8"/>
      <c r="V15" s="8"/>
    </row>
    <row r="16" spans="2:28" ht="24.75" thickBot="1" x14ac:dyDescent="0.55000000000000004">
      <c r="B16" s="3" t="s">
        <v>0</v>
      </c>
      <c r="C16" s="3" t="s">
        <v>14</v>
      </c>
      <c r="D16" s="3"/>
      <c r="E16" s="19" t="s">
        <v>5</v>
      </c>
      <c r="F16" s="3"/>
      <c r="G16" s="20"/>
      <c r="H16" s="3" t="s">
        <v>6</v>
      </c>
      <c r="I16" s="28">
        <f>IF(E16="申請する",IF(K46="FITなし",I54+I62,0),0)</f>
        <v>0</v>
      </c>
      <c r="J16" s="3" t="s">
        <v>11</v>
      </c>
      <c r="K16" s="30">
        <f>IF(E16="申請する",IF(K46="FITなし",SUMIF($C$75:$U$81,"太陽光",$Q$75:$U$81),0),0)</f>
        <v>0</v>
      </c>
      <c r="L16" s="3" t="s">
        <v>11</v>
      </c>
      <c r="M16" s="18">
        <f>I16-K16</f>
        <v>0</v>
      </c>
      <c r="N16" s="3" t="s">
        <v>11</v>
      </c>
      <c r="O16" s="3"/>
      <c r="Q16" s="8"/>
      <c r="R16" s="8" t="s">
        <v>0</v>
      </c>
      <c r="S16" s="10" t="s">
        <v>14</v>
      </c>
      <c r="T16" s="10"/>
      <c r="U16" s="9"/>
      <c r="V16" s="4">
        <f>IF(E16="申請しない",0,IF(算定表!E16="申請する",IF(280000&lt;IF(ROUNDDOWN(70000*算定表!G16,-3)&lt;ROUNDDOWN(M16/2,-3),ROUNDDOWN(70000*G16,-3),ROUNDDOWN(M16/2,-3)),280000,IF(ROUNDDOWN(70000*算定表!G16,-3)&lt;ROUNDDOWN(M16/2,-3),ROUNDDOWN(70000*G16,-3),ROUNDDOWN(M16/2,-3)))))</f>
        <v>0</v>
      </c>
      <c r="AB16" s="1" t="s">
        <v>4</v>
      </c>
    </row>
    <row r="17" spans="2:28" x14ac:dyDescent="0.5">
      <c r="B17" s="3"/>
      <c r="C17" s="3" t="s">
        <v>25</v>
      </c>
      <c r="D17" s="3"/>
      <c r="E17" s="3"/>
      <c r="F17" s="3"/>
      <c r="G17" s="3"/>
      <c r="H17" s="3"/>
      <c r="I17" s="15" t="s">
        <v>19</v>
      </c>
      <c r="J17" s="3"/>
      <c r="K17" s="3"/>
      <c r="L17" s="3"/>
      <c r="M17" s="3"/>
      <c r="N17" s="3"/>
      <c r="O17" s="3"/>
      <c r="Q17" s="8"/>
      <c r="R17" s="9"/>
      <c r="S17" s="8" t="s">
        <v>27</v>
      </c>
      <c r="T17" s="9"/>
      <c r="U17" s="9"/>
      <c r="V17" s="11"/>
      <c r="AB17" s="1" t="s">
        <v>5</v>
      </c>
    </row>
    <row r="18" spans="2:28" ht="24.75" thickBot="1" x14ac:dyDescent="0.55000000000000004">
      <c r="B18" s="3"/>
      <c r="C18" s="3"/>
      <c r="D18" s="3"/>
      <c r="E18" s="3"/>
      <c r="F18" s="3"/>
      <c r="G18" s="3"/>
      <c r="H18" s="3"/>
      <c r="I18" s="3"/>
      <c r="J18" s="3"/>
      <c r="K18" s="3"/>
      <c r="L18" s="3"/>
      <c r="M18" s="3"/>
      <c r="N18" s="3"/>
      <c r="O18" s="3"/>
      <c r="Q18" s="8"/>
      <c r="R18" s="9"/>
      <c r="S18" s="9"/>
      <c r="T18" s="9"/>
      <c r="U18" s="9"/>
      <c r="V18" s="11"/>
      <c r="AB18" s="1" t="s">
        <v>62</v>
      </c>
    </row>
    <row r="19" spans="2:28" ht="26.25" thickBot="1" x14ac:dyDescent="0.55000000000000004">
      <c r="B19" s="3" t="s">
        <v>1</v>
      </c>
      <c r="C19" s="3" t="s">
        <v>14</v>
      </c>
      <c r="D19" s="3"/>
      <c r="E19" s="19" t="s">
        <v>5</v>
      </c>
      <c r="F19" s="3"/>
      <c r="G19" s="6"/>
      <c r="H19" s="3"/>
      <c r="I19" s="28">
        <f>IF(E19="申請する",IF(K46="FITあり",I54+I62,0),0)</f>
        <v>0</v>
      </c>
      <c r="J19" s="3" t="s">
        <v>11</v>
      </c>
      <c r="K19" s="30">
        <f>IF(E19="申請する",IF(K46="FITあり",SUMIF($C$75:$U$81,"太陽光",$Q$75:$U$81),0),0)</f>
        <v>0</v>
      </c>
      <c r="L19" s="3" t="s">
        <v>11</v>
      </c>
      <c r="M19" s="18">
        <f>I19-K19</f>
        <v>0</v>
      </c>
      <c r="N19" s="3" t="s">
        <v>11</v>
      </c>
      <c r="O19" s="3"/>
      <c r="P19" s="14" t="s">
        <v>24</v>
      </c>
      <c r="Q19" s="8"/>
      <c r="R19" s="8" t="s">
        <v>1</v>
      </c>
      <c r="S19" s="8" t="s">
        <v>14</v>
      </c>
      <c r="T19" s="8"/>
      <c r="U19" s="9"/>
      <c r="V19" s="5">
        <f>IF(算定表!E19="申請する",IF(M19&gt;=40000,40000,M19),0)</f>
        <v>0</v>
      </c>
      <c r="AB19" s="1" t="s">
        <v>63</v>
      </c>
    </row>
    <row r="20" spans="2:28" x14ac:dyDescent="0.5">
      <c r="B20" s="3"/>
      <c r="C20" s="3" t="s">
        <v>26</v>
      </c>
      <c r="D20" s="3"/>
      <c r="E20" s="3"/>
      <c r="F20" s="3"/>
      <c r="G20" s="3"/>
      <c r="H20" s="3"/>
      <c r="I20" s="15" t="s">
        <v>19</v>
      </c>
      <c r="J20" s="3"/>
      <c r="K20" s="3"/>
      <c r="L20" s="3"/>
      <c r="M20" s="3"/>
      <c r="N20" s="3"/>
      <c r="O20" s="3"/>
      <c r="Q20" s="8"/>
      <c r="R20" s="8"/>
      <c r="S20" s="8" t="s">
        <v>28</v>
      </c>
      <c r="T20" s="8"/>
      <c r="U20" s="9"/>
      <c r="V20" s="11"/>
      <c r="AB20" s="1" t="s">
        <v>66</v>
      </c>
    </row>
    <row r="21" spans="2:28" ht="24.75" thickBot="1" x14ac:dyDescent="0.55000000000000004">
      <c r="B21" s="3"/>
      <c r="C21" s="3"/>
      <c r="D21" s="3"/>
      <c r="E21" s="3"/>
      <c r="F21" s="3"/>
      <c r="G21" s="48" t="s">
        <v>102</v>
      </c>
      <c r="H21" s="3"/>
      <c r="I21" s="3"/>
      <c r="J21" s="3"/>
      <c r="K21" s="3"/>
      <c r="L21" s="3"/>
      <c r="M21" s="3"/>
      <c r="N21" s="3"/>
      <c r="O21" s="3"/>
      <c r="Q21" s="8"/>
      <c r="R21" s="8"/>
      <c r="S21" s="8"/>
      <c r="T21" s="8"/>
      <c r="U21" s="9"/>
      <c r="V21" s="11"/>
      <c r="AB21" s="1" t="s">
        <v>51</v>
      </c>
    </row>
    <row r="22" spans="2:28" ht="24.75" thickBot="1" x14ac:dyDescent="0.55000000000000004">
      <c r="B22" s="3" t="s">
        <v>2</v>
      </c>
      <c r="C22" s="3" t="s">
        <v>3</v>
      </c>
      <c r="D22" s="3"/>
      <c r="E22" s="19" t="s">
        <v>5</v>
      </c>
      <c r="F22" s="3"/>
      <c r="G22" s="20"/>
      <c r="H22" s="3" t="s">
        <v>7</v>
      </c>
      <c r="I22" s="28">
        <f>IF(E22="申請する",IF(T46="FITなし",S54+S62,0),0)</f>
        <v>0</v>
      </c>
      <c r="J22" s="3" t="s">
        <v>11</v>
      </c>
      <c r="K22" s="30">
        <f>IF(E22="申請する",IF(T46="FITなし",SUMIF($C$75:$U$81,"蓄電池",$Q$75:$U$81),0),0)</f>
        <v>0</v>
      </c>
      <c r="L22" s="3" t="s">
        <v>11</v>
      </c>
      <c r="M22" s="18">
        <f>I22-K22</f>
        <v>0</v>
      </c>
      <c r="N22" s="3" t="s">
        <v>11</v>
      </c>
      <c r="O22" s="3"/>
      <c r="Q22" s="8"/>
      <c r="R22" s="8" t="s">
        <v>2</v>
      </c>
      <c r="S22" s="8" t="s">
        <v>3</v>
      </c>
      <c r="T22" s="8"/>
      <c r="U22" s="9"/>
      <c r="V22" s="4">
        <f>IF(E22="申請しない",0,IF(算定表!E22="申請する",IF(700000&lt;IF(ROUNDDOWN(100000*算定表!G22,-3)&lt;ROUNDDOWN(算定表!M22/2,-3),ROUNDDOWN(100000*算定表!G22,-3),ROUNDDOWN(算定表!M22/2,-3)),700000,IF(ROUNDDOWN(100000*算定表!G22,-3)&lt;ROUNDDOWN(算定表!M22/2,-3),ROUNDDOWN(100000*算定表!G22,-3),ROUNDDOWN(算定表!M22/2,-3)))))</f>
        <v>0</v>
      </c>
      <c r="AB22" s="1" t="s">
        <v>41</v>
      </c>
    </row>
    <row r="23" spans="2:28" x14ac:dyDescent="0.5">
      <c r="B23" s="25" t="s">
        <v>98</v>
      </c>
      <c r="C23" s="25"/>
      <c r="D23" s="3"/>
      <c r="E23" s="3"/>
      <c r="F23" s="3"/>
      <c r="G23" s="3"/>
      <c r="H23" s="3"/>
      <c r="I23" s="15" t="s">
        <v>19</v>
      </c>
      <c r="J23" s="3"/>
      <c r="K23" s="3"/>
      <c r="L23" s="3"/>
      <c r="M23" s="3"/>
      <c r="N23" s="3"/>
      <c r="O23" s="3"/>
      <c r="Q23" s="8"/>
      <c r="R23" s="8"/>
      <c r="S23" s="8" t="s">
        <v>35</v>
      </c>
      <c r="T23" s="8"/>
      <c r="U23" s="9"/>
      <c r="V23" s="11"/>
      <c r="AB23" s="1" t="s">
        <v>50</v>
      </c>
    </row>
    <row r="24" spans="2:28" ht="24.75" thickBot="1" x14ac:dyDescent="0.55000000000000004">
      <c r="B24" s="3"/>
      <c r="C24" s="3"/>
      <c r="D24" s="3"/>
      <c r="E24" s="3"/>
      <c r="F24" s="3"/>
      <c r="G24" s="49" t="s">
        <v>102</v>
      </c>
      <c r="H24" s="3"/>
      <c r="I24" s="3"/>
      <c r="J24" s="3"/>
      <c r="K24" s="3"/>
      <c r="L24" s="3"/>
      <c r="M24" s="3"/>
      <c r="N24" s="3"/>
      <c r="O24" s="3"/>
      <c r="Q24" s="8"/>
      <c r="R24" s="8"/>
      <c r="S24" s="8"/>
      <c r="T24" s="8"/>
      <c r="U24" s="9"/>
      <c r="V24" s="11"/>
      <c r="AB24" s="1" t="s">
        <v>9</v>
      </c>
    </row>
    <row r="25" spans="2:28" ht="24.75" thickBot="1" x14ac:dyDescent="0.55000000000000004">
      <c r="B25" s="3" t="s">
        <v>34</v>
      </c>
      <c r="C25" s="3" t="s">
        <v>3</v>
      </c>
      <c r="D25" s="3"/>
      <c r="E25" s="19" t="s">
        <v>5</v>
      </c>
      <c r="F25" s="3"/>
      <c r="G25" s="20"/>
      <c r="H25" s="3" t="s">
        <v>7</v>
      </c>
      <c r="I25" s="28">
        <f>IF(E25="申請する",IF(T46="FITあり",S54+S62,0),0)</f>
        <v>0</v>
      </c>
      <c r="J25" s="3" t="s">
        <v>11</v>
      </c>
      <c r="K25" s="30">
        <f>IF(E25="申請する",IF(T46="FITあり",SUMIF($C$75:$U$81,"蓄電池",$Q$75:$U$81),0),0)</f>
        <v>0</v>
      </c>
      <c r="L25" s="3" t="s">
        <v>11</v>
      </c>
      <c r="M25" s="18">
        <f>I25-K25</f>
        <v>0</v>
      </c>
      <c r="N25" s="3" t="s">
        <v>11</v>
      </c>
      <c r="O25" s="3"/>
      <c r="Q25" s="8"/>
      <c r="R25" s="8" t="s">
        <v>34</v>
      </c>
      <c r="S25" s="8" t="s">
        <v>3</v>
      </c>
      <c r="T25" s="8"/>
      <c r="U25" s="9"/>
      <c r="V25" s="4">
        <f>IF(E25="申請しない",0,IF(算定表!E25="申請する",IF(300000&lt;IF(ROUNDDOWN(100000*算定表!G25,-3)&lt;ROUNDDOWN(算定表!M25/2,-3),ROUNDDOWN(100000*算定表!G25,-3),ROUNDDOWN(算定表!M25/2,-3)),300000,IF(ROUNDDOWN(100000*算定表!G25,-3)&lt;ROUNDDOWN(算定表!M25/2,-3),ROUNDDOWN(100000*算定表!G25,-3),ROUNDDOWN(算定表!M25/2,-3)))))</f>
        <v>0</v>
      </c>
    </row>
    <row r="26" spans="2:28" x14ac:dyDescent="0.5">
      <c r="B26" s="25" t="s">
        <v>36</v>
      </c>
      <c r="C26" s="3"/>
      <c r="D26" s="3"/>
      <c r="E26" s="3"/>
      <c r="F26" s="3"/>
      <c r="G26" s="3"/>
      <c r="H26" s="3"/>
      <c r="I26" s="15" t="s">
        <v>19</v>
      </c>
      <c r="J26" s="3"/>
      <c r="K26" s="3"/>
      <c r="L26" s="3"/>
      <c r="M26" s="3"/>
      <c r="N26" s="3"/>
      <c r="O26" s="3"/>
      <c r="Q26" s="8"/>
      <c r="R26" s="8"/>
      <c r="S26" s="8" t="s">
        <v>36</v>
      </c>
      <c r="T26" s="8"/>
      <c r="U26" s="9"/>
      <c r="V26" s="11"/>
    </row>
    <row r="27" spans="2:28" ht="24.75" customHeight="1" thickBot="1" x14ac:dyDescent="0.55000000000000004">
      <c r="B27" s="25"/>
      <c r="C27" s="3"/>
      <c r="D27" s="3"/>
      <c r="E27" s="3"/>
      <c r="F27" s="3"/>
      <c r="G27" s="49" t="s">
        <v>102</v>
      </c>
      <c r="H27" s="3"/>
      <c r="I27" s="15"/>
      <c r="J27" s="3"/>
      <c r="K27" s="3"/>
      <c r="L27" s="3"/>
      <c r="M27" s="3"/>
      <c r="N27" s="3"/>
      <c r="O27" s="3"/>
      <c r="Q27" s="8"/>
      <c r="R27" s="8"/>
      <c r="S27" s="8"/>
      <c r="T27" s="8"/>
      <c r="U27" s="9"/>
      <c r="V27" s="11"/>
    </row>
    <row r="28" spans="2:28" ht="24.75" thickBot="1" x14ac:dyDescent="0.55000000000000004">
      <c r="B28" s="25" t="s">
        <v>57</v>
      </c>
      <c r="C28" s="3" t="s">
        <v>60</v>
      </c>
      <c r="D28" s="3"/>
      <c r="E28" s="19" t="s">
        <v>5</v>
      </c>
      <c r="F28" s="3"/>
      <c r="G28" s="20"/>
      <c r="H28" s="3" t="s">
        <v>7</v>
      </c>
      <c r="I28" s="28">
        <f>IF(E28="申請する",IF(T46="太陽光設置済み",S54+S62,0),0)</f>
        <v>0</v>
      </c>
      <c r="J28" s="3" t="s">
        <v>11</v>
      </c>
      <c r="K28" s="30">
        <f>IF(E28="申請する",IF(T46="太陽光設置済み",SUMIF($C$75:$U$81,"蓄電池",$Q$75:$U$81),0),0)</f>
        <v>0</v>
      </c>
      <c r="L28" s="3" t="s">
        <v>11</v>
      </c>
      <c r="M28" s="18">
        <f>I28-K28</f>
        <v>0</v>
      </c>
      <c r="N28" s="3" t="s">
        <v>11</v>
      </c>
      <c r="O28" s="3"/>
      <c r="Q28" s="8"/>
      <c r="R28" s="8" t="s">
        <v>57</v>
      </c>
      <c r="S28" s="8" t="s">
        <v>60</v>
      </c>
      <c r="T28" s="8"/>
      <c r="U28" s="9"/>
      <c r="V28" s="4">
        <f>IF(E28="申請しない",0,IF(算定表!E28="申請する",IF(300000&lt;IF(ROUNDDOWN(100000*算定表!G28,-3)&lt;ROUNDDOWN(算定表!M28/2,-3),ROUNDDOWN(100000*算定表!G28,-3),ROUNDDOWN(算定表!M28/2,-3)),300000,IF(ROUNDDOWN(100000*算定表!G28,-3)&lt;ROUNDDOWN(算定表!M28/2,-3),ROUNDDOWN(100000*算定表!G28,-3),ROUNDDOWN(算定表!M28/2,-3)))))</f>
        <v>0</v>
      </c>
    </row>
    <row r="29" spans="2:28" x14ac:dyDescent="0.5">
      <c r="B29" s="25" t="s">
        <v>61</v>
      </c>
      <c r="C29" s="3"/>
      <c r="D29" s="3"/>
      <c r="E29" s="3"/>
      <c r="F29" s="3"/>
      <c r="G29" s="3"/>
      <c r="H29" s="3"/>
      <c r="I29" s="15" t="s">
        <v>19</v>
      </c>
      <c r="J29" s="3"/>
      <c r="K29" s="3"/>
      <c r="L29" s="3"/>
      <c r="M29" s="3"/>
      <c r="N29" s="3"/>
      <c r="O29" s="3"/>
      <c r="Q29" s="8"/>
      <c r="R29" s="8"/>
      <c r="S29" s="8" t="s">
        <v>61</v>
      </c>
      <c r="T29" s="8"/>
      <c r="U29" s="9"/>
      <c r="V29" s="11"/>
    </row>
    <row r="30" spans="2:28" ht="11.45" customHeight="1" thickBot="1" x14ac:dyDescent="0.55000000000000004">
      <c r="B30" s="3"/>
      <c r="C30" s="3"/>
      <c r="D30" s="3"/>
      <c r="E30" s="3"/>
      <c r="F30" s="3"/>
      <c r="G30" s="3"/>
      <c r="H30" s="3"/>
      <c r="I30" s="15"/>
      <c r="J30" s="3"/>
      <c r="K30" s="3"/>
      <c r="L30" s="3"/>
      <c r="M30" s="3"/>
      <c r="N30" s="3"/>
      <c r="O30" s="3"/>
      <c r="Q30" s="8"/>
      <c r="R30" s="8"/>
      <c r="S30" s="8"/>
      <c r="T30" s="8"/>
      <c r="U30" s="9"/>
      <c r="V30" s="11"/>
    </row>
    <row r="31" spans="2:28" ht="24.75" thickBot="1" x14ac:dyDescent="0.55000000000000004">
      <c r="B31" s="3" t="s">
        <v>58</v>
      </c>
      <c r="C31" s="3" t="s">
        <v>15</v>
      </c>
      <c r="D31" s="3"/>
      <c r="E31" s="19" t="s">
        <v>5</v>
      </c>
      <c r="F31" s="3"/>
      <c r="G31" s="7"/>
      <c r="H31" s="3"/>
      <c r="I31" s="3"/>
      <c r="J31" s="3"/>
      <c r="K31" s="3"/>
      <c r="L31" s="3"/>
      <c r="M31" s="3"/>
      <c r="N31" s="3"/>
      <c r="O31" s="3"/>
      <c r="Q31" s="8"/>
      <c r="R31" s="8" t="s">
        <v>58</v>
      </c>
      <c r="S31" s="8" t="s">
        <v>8</v>
      </c>
      <c r="T31" s="8"/>
      <c r="U31" s="9"/>
      <c r="V31" s="4">
        <f>IF(算定表!E31="申請する",ROUNDUP(250000,-2),0)</f>
        <v>0</v>
      </c>
    </row>
    <row r="32" spans="2:28" x14ac:dyDescent="0.5">
      <c r="B32" s="3"/>
      <c r="C32" s="3" t="s">
        <v>16</v>
      </c>
      <c r="D32" s="3"/>
      <c r="E32" s="3"/>
      <c r="F32" s="3"/>
      <c r="G32" s="3"/>
      <c r="H32" s="3"/>
      <c r="I32" s="3"/>
      <c r="J32" s="3"/>
      <c r="K32" s="3"/>
      <c r="L32" s="3"/>
      <c r="M32" s="3"/>
      <c r="N32" s="3"/>
      <c r="O32" s="3"/>
      <c r="Q32" s="8"/>
      <c r="R32" s="8"/>
      <c r="S32" s="8"/>
      <c r="T32" s="8"/>
      <c r="U32" s="8"/>
      <c r="V32" s="8"/>
    </row>
    <row r="33" spans="1:22" ht="24.75" thickBot="1" x14ac:dyDescent="0.55000000000000004">
      <c r="B33" s="3"/>
      <c r="C33" s="3"/>
      <c r="D33" s="3"/>
      <c r="E33" s="3"/>
      <c r="F33" s="3"/>
      <c r="G33" s="3"/>
      <c r="H33" s="3"/>
      <c r="I33" s="3"/>
      <c r="J33" s="3"/>
      <c r="K33" s="3"/>
      <c r="L33" s="3"/>
      <c r="M33" s="3"/>
      <c r="N33" s="3"/>
      <c r="O33" s="3"/>
      <c r="Q33" s="8"/>
      <c r="R33" s="8"/>
      <c r="S33" s="8"/>
      <c r="T33" s="8"/>
      <c r="U33" s="9"/>
      <c r="V33" s="11"/>
    </row>
    <row r="34" spans="1:22" ht="24.75" thickBot="1" x14ac:dyDescent="0.55000000000000004">
      <c r="B34" s="3" t="s">
        <v>59</v>
      </c>
      <c r="C34" s="3" t="s">
        <v>9</v>
      </c>
      <c r="D34" s="3"/>
      <c r="E34" s="19" t="s">
        <v>5</v>
      </c>
      <c r="F34" s="3"/>
      <c r="G34" s="3"/>
      <c r="H34" s="3"/>
      <c r="I34" s="3"/>
      <c r="J34" s="3"/>
      <c r="K34" s="3"/>
      <c r="L34" s="3"/>
      <c r="M34" s="3"/>
      <c r="N34" s="3"/>
      <c r="O34" s="3"/>
      <c r="Q34" s="8"/>
      <c r="R34" s="8" t="s">
        <v>59</v>
      </c>
      <c r="S34" s="8" t="s">
        <v>9</v>
      </c>
      <c r="T34" s="8"/>
      <c r="U34" s="9"/>
      <c r="V34" s="4">
        <f>IF(算定表!E34="申請する",ROUNDUP(400000,-2),0)</f>
        <v>0</v>
      </c>
    </row>
    <row r="35" spans="1:22" x14ac:dyDescent="0.5">
      <c r="B35" s="3"/>
      <c r="C35" s="3"/>
      <c r="D35" s="3"/>
      <c r="E35" s="3"/>
      <c r="F35" s="3"/>
      <c r="G35" s="3"/>
      <c r="H35" s="3"/>
      <c r="I35" s="3"/>
      <c r="J35" s="3"/>
      <c r="K35" s="3"/>
      <c r="L35" s="3"/>
      <c r="M35" s="3"/>
      <c r="N35" s="3"/>
      <c r="O35" s="3"/>
      <c r="Q35" s="8"/>
      <c r="R35" s="8"/>
      <c r="S35" s="8"/>
      <c r="T35" s="8"/>
      <c r="U35" s="8"/>
      <c r="V35" s="8"/>
    </row>
    <row r="36" spans="1:22" ht="25.5" x14ac:dyDescent="0.5">
      <c r="A36" s="32"/>
      <c r="B36" s="32"/>
      <c r="C36" s="41" t="s">
        <v>82</v>
      </c>
      <c r="D36" s="32"/>
      <c r="E36" s="32"/>
      <c r="F36" s="32"/>
      <c r="G36" s="32"/>
      <c r="H36" s="32"/>
      <c r="I36" s="32"/>
      <c r="J36" s="32"/>
      <c r="K36" s="32"/>
      <c r="L36" s="32"/>
      <c r="M36" s="32"/>
      <c r="N36" s="32"/>
      <c r="O36" s="32"/>
      <c r="P36" s="32"/>
      <c r="Q36" s="32"/>
      <c r="R36" s="32"/>
      <c r="S36" s="32"/>
      <c r="T36" s="32"/>
      <c r="U36" s="32"/>
      <c r="V36" s="32"/>
    </row>
    <row r="37" spans="1:22" x14ac:dyDescent="0.5">
      <c r="A37" s="32"/>
      <c r="B37" s="32"/>
      <c r="C37" s="42" t="s">
        <v>79</v>
      </c>
      <c r="D37" s="32"/>
      <c r="E37" s="32"/>
      <c r="F37" s="32"/>
      <c r="G37" s="32"/>
      <c r="H37" s="32"/>
      <c r="I37" s="32"/>
      <c r="J37" s="32"/>
      <c r="K37" s="32"/>
      <c r="L37" s="32"/>
      <c r="M37" s="32"/>
      <c r="N37" s="32"/>
      <c r="O37" s="32"/>
      <c r="P37" s="32"/>
      <c r="Q37" s="32"/>
      <c r="R37" s="32"/>
      <c r="S37" s="32"/>
      <c r="T37" s="32"/>
      <c r="U37" s="32"/>
      <c r="V37" s="32"/>
    </row>
    <row r="38" spans="1:22" x14ac:dyDescent="0.5">
      <c r="A38" s="32"/>
      <c r="B38" s="32"/>
      <c r="C38" s="32" t="s">
        <v>71</v>
      </c>
      <c r="D38" s="32"/>
      <c r="E38" s="32"/>
      <c r="F38" s="32"/>
      <c r="G38" s="32"/>
      <c r="H38" s="32"/>
      <c r="I38" s="32"/>
      <c r="J38" s="32"/>
      <c r="K38" s="32"/>
      <c r="L38" s="32"/>
      <c r="M38" s="32"/>
      <c r="N38" s="32"/>
      <c r="O38" s="32"/>
      <c r="P38" s="32"/>
      <c r="Q38" s="32"/>
      <c r="R38" s="32"/>
      <c r="S38" s="32"/>
      <c r="T38" s="32"/>
      <c r="U38" s="32"/>
      <c r="V38" s="32"/>
    </row>
    <row r="39" spans="1:22" ht="24.75" customHeight="1" x14ac:dyDescent="0.5">
      <c r="A39" s="32"/>
      <c r="B39" s="32"/>
      <c r="C39" s="152" t="s">
        <v>72</v>
      </c>
      <c r="D39" s="155" t="s">
        <v>69</v>
      </c>
      <c r="E39" s="156"/>
      <c r="F39" s="162" t="s">
        <v>43</v>
      </c>
      <c r="G39" s="162"/>
      <c r="H39" s="162"/>
      <c r="I39" s="162"/>
      <c r="J39" s="162"/>
      <c r="K39" s="162"/>
      <c r="L39" s="162"/>
      <c r="M39" s="162"/>
      <c r="N39" s="162"/>
      <c r="O39" s="162"/>
      <c r="P39" s="162"/>
      <c r="Q39" s="162"/>
      <c r="R39" s="162"/>
      <c r="S39" s="162"/>
      <c r="T39" s="162"/>
      <c r="U39" s="162"/>
      <c r="V39" s="162"/>
    </row>
    <row r="40" spans="1:22" ht="24" customHeight="1" x14ac:dyDescent="0.5">
      <c r="A40" s="32"/>
      <c r="B40" s="32"/>
      <c r="C40" s="153"/>
      <c r="D40" s="157"/>
      <c r="E40" s="158"/>
      <c r="F40" s="163" t="s">
        <v>44</v>
      </c>
      <c r="G40" s="163"/>
      <c r="H40" s="163"/>
      <c r="I40" s="163"/>
      <c r="J40" s="163"/>
      <c r="K40" s="163"/>
      <c r="L40" s="163"/>
      <c r="M40" s="163"/>
      <c r="N40" s="163"/>
      <c r="O40" s="163"/>
      <c r="P40" s="163"/>
      <c r="Q40" s="163"/>
      <c r="R40" s="163"/>
      <c r="S40" s="163"/>
      <c r="T40" s="163"/>
      <c r="U40" s="163"/>
      <c r="V40" s="163"/>
    </row>
    <row r="41" spans="1:22" ht="24" customHeight="1" x14ac:dyDescent="0.5">
      <c r="A41" s="32"/>
      <c r="B41" s="32"/>
      <c r="C41" s="153"/>
      <c r="D41" s="155" t="s">
        <v>70</v>
      </c>
      <c r="E41" s="156"/>
      <c r="F41" s="162" t="s">
        <v>42</v>
      </c>
      <c r="G41" s="162"/>
      <c r="H41" s="162"/>
      <c r="I41" s="162"/>
      <c r="J41" s="162"/>
      <c r="K41" s="162"/>
      <c r="L41" s="162"/>
      <c r="M41" s="162"/>
      <c r="N41" s="162"/>
      <c r="O41" s="162"/>
      <c r="P41" s="162"/>
      <c r="Q41" s="162"/>
      <c r="R41" s="162"/>
      <c r="S41" s="162"/>
      <c r="T41" s="162"/>
      <c r="U41" s="162"/>
      <c r="V41" s="162"/>
    </row>
    <row r="42" spans="1:22" x14ac:dyDescent="0.5">
      <c r="A42" s="32"/>
      <c r="B42" s="32"/>
      <c r="C42" s="154"/>
      <c r="D42" s="157"/>
      <c r="E42" s="158"/>
      <c r="F42" s="162" t="s">
        <v>45</v>
      </c>
      <c r="G42" s="162"/>
      <c r="H42" s="162"/>
      <c r="I42" s="162"/>
      <c r="J42" s="162"/>
      <c r="K42" s="162"/>
      <c r="L42" s="162"/>
      <c r="M42" s="162"/>
      <c r="N42" s="162"/>
      <c r="O42" s="162"/>
      <c r="P42" s="162"/>
      <c r="Q42" s="162"/>
      <c r="R42" s="162"/>
      <c r="S42" s="162"/>
      <c r="T42" s="162"/>
      <c r="U42" s="162"/>
      <c r="V42" s="162"/>
    </row>
    <row r="43" spans="1:22" x14ac:dyDescent="0.5">
      <c r="A43" s="32"/>
      <c r="B43" s="32"/>
      <c r="C43" s="159" t="s">
        <v>73</v>
      </c>
      <c r="D43" s="160"/>
      <c r="E43" s="161"/>
      <c r="F43" s="164" t="s">
        <v>77</v>
      </c>
      <c r="G43" s="164"/>
      <c r="H43" s="164"/>
      <c r="I43" s="164"/>
      <c r="J43" s="164"/>
      <c r="K43" s="164"/>
      <c r="L43" s="164"/>
      <c r="M43" s="164"/>
      <c r="N43" s="164"/>
      <c r="O43" s="164"/>
      <c r="P43" s="164"/>
      <c r="Q43" s="164"/>
      <c r="R43" s="164"/>
      <c r="S43" s="164"/>
      <c r="T43" s="164"/>
      <c r="U43" s="164"/>
      <c r="V43" s="164"/>
    </row>
    <row r="44" spans="1:22" x14ac:dyDescent="0.5">
      <c r="A44" s="32"/>
      <c r="B44" s="32"/>
      <c r="C44" s="32"/>
      <c r="D44" s="32"/>
      <c r="E44" s="32"/>
      <c r="F44" s="32"/>
      <c r="G44" s="32"/>
      <c r="H44" s="32"/>
      <c r="I44" s="32"/>
      <c r="J44" s="32"/>
      <c r="K44" s="32"/>
      <c r="L44" s="32"/>
      <c r="M44" s="32"/>
      <c r="N44" s="32"/>
      <c r="O44" s="32"/>
      <c r="P44" s="32"/>
      <c r="Q44" s="32"/>
      <c r="R44" s="32"/>
      <c r="S44" s="32"/>
      <c r="T44" s="32"/>
      <c r="U44" s="32"/>
      <c r="V44" s="32"/>
    </row>
    <row r="45" spans="1:22" ht="24.75" thickBot="1" x14ac:dyDescent="0.55000000000000004">
      <c r="A45" s="32"/>
      <c r="B45" s="32"/>
      <c r="C45" s="42" t="s">
        <v>83</v>
      </c>
      <c r="D45" s="32"/>
      <c r="E45" s="32"/>
      <c r="F45" s="32"/>
      <c r="G45" s="32"/>
      <c r="H45" s="32"/>
      <c r="I45" s="32"/>
      <c r="J45" s="32"/>
      <c r="K45" s="32"/>
      <c r="L45" s="32"/>
      <c r="M45" s="32"/>
      <c r="N45" s="32"/>
      <c r="O45" s="32"/>
      <c r="P45" s="32"/>
      <c r="Q45" s="32"/>
      <c r="R45" s="32"/>
      <c r="S45" s="32"/>
      <c r="T45" s="32"/>
      <c r="U45" s="32"/>
      <c r="V45" s="32"/>
    </row>
    <row r="46" spans="1:22" ht="24.75" thickBot="1" x14ac:dyDescent="0.55000000000000004">
      <c r="A46" s="32"/>
      <c r="B46" s="32"/>
      <c r="C46" s="37" t="s">
        <v>80</v>
      </c>
      <c r="D46" s="32"/>
      <c r="E46" s="32"/>
      <c r="F46" s="32"/>
      <c r="G46" s="32"/>
      <c r="H46" s="32"/>
      <c r="I46" s="32"/>
      <c r="J46" s="43" t="s">
        <v>64</v>
      </c>
      <c r="K46" s="31"/>
      <c r="L46" s="32"/>
      <c r="M46" s="37" t="s">
        <v>81</v>
      </c>
      <c r="N46" s="32"/>
      <c r="O46" s="32"/>
      <c r="P46" s="32"/>
      <c r="Q46" s="32"/>
      <c r="R46" s="32"/>
      <c r="S46" s="43" t="s">
        <v>65</v>
      </c>
      <c r="T46" s="114"/>
      <c r="U46" s="115"/>
      <c r="V46" s="32"/>
    </row>
    <row r="47" spans="1:22" x14ac:dyDescent="0.5">
      <c r="A47" s="32"/>
      <c r="B47" s="32"/>
      <c r="C47" s="104" t="s">
        <v>37</v>
      </c>
      <c r="D47" s="105"/>
      <c r="E47" s="105"/>
      <c r="F47" s="105"/>
      <c r="G47" s="105"/>
      <c r="H47" s="105"/>
      <c r="I47" s="105"/>
      <c r="J47" s="105"/>
      <c r="K47" s="106"/>
      <c r="L47" s="32"/>
      <c r="M47" s="104" t="s">
        <v>37</v>
      </c>
      <c r="N47" s="105"/>
      <c r="O47" s="105"/>
      <c r="P47" s="105"/>
      <c r="Q47" s="105"/>
      <c r="R47" s="105"/>
      <c r="S47" s="105"/>
      <c r="T47" s="105"/>
      <c r="U47" s="106"/>
      <c r="V47" s="32"/>
    </row>
    <row r="48" spans="1:22" x14ac:dyDescent="0.5">
      <c r="A48" s="32"/>
      <c r="B48" s="32"/>
      <c r="C48" s="107" t="s">
        <v>38</v>
      </c>
      <c r="D48" s="71"/>
      <c r="E48" s="71"/>
      <c r="F48" s="71"/>
      <c r="G48" s="71"/>
      <c r="H48" s="71"/>
      <c r="I48" s="71" t="s">
        <v>78</v>
      </c>
      <c r="J48" s="71"/>
      <c r="K48" s="72"/>
      <c r="L48" s="32"/>
      <c r="M48" s="107" t="s">
        <v>38</v>
      </c>
      <c r="N48" s="71"/>
      <c r="O48" s="71"/>
      <c r="P48" s="71"/>
      <c r="Q48" s="71"/>
      <c r="R48" s="71"/>
      <c r="S48" s="71" t="s">
        <v>78</v>
      </c>
      <c r="T48" s="71"/>
      <c r="U48" s="72"/>
      <c r="V48" s="32"/>
    </row>
    <row r="49" spans="1:22" x14ac:dyDescent="0.5">
      <c r="A49" s="32"/>
      <c r="B49" s="32"/>
      <c r="C49" s="65"/>
      <c r="D49" s="66"/>
      <c r="E49" s="66"/>
      <c r="F49" s="66"/>
      <c r="G49" s="66"/>
      <c r="H49" s="67"/>
      <c r="I49" s="62"/>
      <c r="J49" s="63"/>
      <c r="K49" s="64"/>
      <c r="L49" s="32"/>
      <c r="M49" s="65"/>
      <c r="N49" s="66"/>
      <c r="O49" s="66"/>
      <c r="P49" s="66"/>
      <c r="Q49" s="66"/>
      <c r="R49" s="67"/>
      <c r="S49" s="62"/>
      <c r="T49" s="63"/>
      <c r="U49" s="64"/>
      <c r="V49" s="32"/>
    </row>
    <row r="50" spans="1:22" x14ac:dyDescent="0.5">
      <c r="A50" s="32"/>
      <c r="B50" s="32"/>
      <c r="C50" s="56"/>
      <c r="D50" s="57"/>
      <c r="E50" s="57"/>
      <c r="F50" s="57"/>
      <c r="G50" s="57"/>
      <c r="H50" s="58"/>
      <c r="I50" s="59"/>
      <c r="J50" s="60"/>
      <c r="K50" s="61"/>
      <c r="L50" s="32"/>
      <c r="M50" s="56"/>
      <c r="N50" s="57"/>
      <c r="O50" s="57"/>
      <c r="P50" s="57"/>
      <c r="Q50" s="57"/>
      <c r="R50" s="58"/>
      <c r="S50" s="59"/>
      <c r="T50" s="60"/>
      <c r="U50" s="61"/>
      <c r="V50" s="32"/>
    </row>
    <row r="51" spans="1:22" x14ac:dyDescent="0.5">
      <c r="A51" s="32"/>
      <c r="B51" s="32"/>
      <c r="C51" s="56"/>
      <c r="D51" s="57"/>
      <c r="E51" s="57"/>
      <c r="F51" s="57"/>
      <c r="G51" s="57"/>
      <c r="H51" s="58"/>
      <c r="I51" s="59"/>
      <c r="J51" s="60"/>
      <c r="K51" s="61"/>
      <c r="L51" s="32"/>
      <c r="M51" s="56"/>
      <c r="N51" s="57"/>
      <c r="O51" s="57"/>
      <c r="P51" s="57"/>
      <c r="Q51" s="57"/>
      <c r="R51" s="58"/>
      <c r="S51" s="59"/>
      <c r="T51" s="60"/>
      <c r="U51" s="61"/>
      <c r="V51" s="32"/>
    </row>
    <row r="52" spans="1:22" x14ac:dyDescent="0.5">
      <c r="A52" s="32"/>
      <c r="B52" s="32"/>
      <c r="C52" s="56"/>
      <c r="D52" s="57"/>
      <c r="E52" s="57"/>
      <c r="F52" s="57"/>
      <c r="G52" s="57"/>
      <c r="H52" s="58"/>
      <c r="I52" s="59"/>
      <c r="J52" s="60"/>
      <c r="K52" s="61"/>
      <c r="L52" s="32"/>
      <c r="M52" s="56"/>
      <c r="N52" s="57"/>
      <c r="O52" s="57"/>
      <c r="P52" s="57"/>
      <c r="Q52" s="57"/>
      <c r="R52" s="58"/>
      <c r="S52" s="59"/>
      <c r="T52" s="60"/>
      <c r="U52" s="61"/>
      <c r="V52" s="32"/>
    </row>
    <row r="53" spans="1:22" x14ac:dyDescent="0.5">
      <c r="A53" s="32"/>
      <c r="B53" s="32"/>
      <c r="C53" s="56"/>
      <c r="D53" s="57"/>
      <c r="E53" s="57"/>
      <c r="F53" s="57"/>
      <c r="G53" s="57"/>
      <c r="H53" s="58"/>
      <c r="I53" s="59"/>
      <c r="J53" s="60"/>
      <c r="K53" s="61"/>
      <c r="L53" s="32"/>
      <c r="M53" s="56"/>
      <c r="N53" s="57"/>
      <c r="O53" s="57"/>
      <c r="P53" s="57"/>
      <c r="Q53" s="57"/>
      <c r="R53" s="58"/>
      <c r="S53" s="59"/>
      <c r="T53" s="60"/>
      <c r="U53" s="61"/>
      <c r="V53" s="32"/>
    </row>
    <row r="54" spans="1:22" ht="24.75" thickBot="1" x14ac:dyDescent="0.55000000000000004">
      <c r="A54" s="32"/>
      <c r="B54" s="32"/>
      <c r="C54" s="53" t="s">
        <v>68</v>
      </c>
      <c r="D54" s="54"/>
      <c r="E54" s="54"/>
      <c r="F54" s="54"/>
      <c r="G54" s="54"/>
      <c r="H54" s="55"/>
      <c r="I54" s="50">
        <f>SUM(I49:K53)</f>
        <v>0</v>
      </c>
      <c r="J54" s="51"/>
      <c r="K54" s="52"/>
      <c r="L54" s="32"/>
      <c r="M54" s="53" t="s">
        <v>68</v>
      </c>
      <c r="N54" s="54"/>
      <c r="O54" s="54"/>
      <c r="P54" s="54"/>
      <c r="Q54" s="54"/>
      <c r="R54" s="55"/>
      <c r="S54" s="108">
        <f>SUM(S49:U53)</f>
        <v>0</v>
      </c>
      <c r="T54" s="109"/>
      <c r="U54" s="110"/>
      <c r="V54" s="32"/>
    </row>
    <row r="55" spans="1:22" x14ac:dyDescent="0.5">
      <c r="A55" s="32"/>
      <c r="B55" s="32"/>
      <c r="C55" s="68" t="s">
        <v>39</v>
      </c>
      <c r="D55" s="69"/>
      <c r="E55" s="69"/>
      <c r="F55" s="69"/>
      <c r="G55" s="69"/>
      <c r="H55" s="69"/>
      <c r="I55" s="69"/>
      <c r="J55" s="69"/>
      <c r="K55" s="70"/>
      <c r="L55" s="32"/>
      <c r="M55" s="68" t="s">
        <v>39</v>
      </c>
      <c r="N55" s="69"/>
      <c r="O55" s="69"/>
      <c r="P55" s="69"/>
      <c r="Q55" s="69"/>
      <c r="R55" s="69"/>
      <c r="S55" s="69"/>
      <c r="T55" s="69"/>
      <c r="U55" s="70"/>
      <c r="V55" s="32"/>
    </row>
    <row r="56" spans="1:22" x14ac:dyDescent="0.5">
      <c r="A56" s="32"/>
      <c r="B56" s="32"/>
      <c r="C56" s="76" t="s">
        <v>38</v>
      </c>
      <c r="D56" s="77"/>
      <c r="E56" s="77"/>
      <c r="F56" s="77"/>
      <c r="G56" s="77"/>
      <c r="H56" s="78"/>
      <c r="I56" s="71" t="s">
        <v>78</v>
      </c>
      <c r="J56" s="71"/>
      <c r="K56" s="72"/>
      <c r="L56" s="32"/>
      <c r="M56" s="76" t="s">
        <v>38</v>
      </c>
      <c r="N56" s="77"/>
      <c r="O56" s="77"/>
      <c r="P56" s="77"/>
      <c r="Q56" s="77"/>
      <c r="R56" s="78"/>
      <c r="S56" s="71" t="s">
        <v>78</v>
      </c>
      <c r="T56" s="71"/>
      <c r="U56" s="72"/>
      <c r="V56" s="32"/>
    </row>
    <row r="57" spans="1:22" x14ac:dyDescent="0.5">
      <c r="A57" s="32"/>
      <c r="B57" s="32"/>
      <c r="C57" s="65"/>
      <c r="D57" s="66"/>
      <c r="E57" s="66"/>
      <c r="F57" s="66"/>
      <c r="G57" s="66"/>
      <c r="H57" s="67"/>
      <c r="I57" s="62"/>
      <c r="J57" s="63"/>
      <c r="K57" s="64"/>
      <c r="L57" s="32"/>
      <c r="M57" s="73"/>
      <c r="N57" s="74"/>
      <c r="O57" s="74"/>
      <c r="P57" s="74"/>
      <c r="Q57" s="74"/>
      <c r="R57" s="75"/>
      <c r="S57" s="62"/>
      <c r="T57" s="63"/>
      <c r="U57" s="64"/>
      <c r="V57" s="32"/>
    </row>
    <row r="58" spans="1:22" x14ac:dyDescent="0.5">
      <c r="A58" s="32"/>
      <c r="B58" s="32"/>
      <c r="C58" s="56"/>
      <c r="D58" s="57"/>
      <c r="E58" s="57"/>
      <c r="F58" s="57"/>
      <c r="G58" s="57"/>
      <c r="H58" s="58"/>
      <c r="I58" s="59"/>
      <c r="J58" s="60"/>
      <c r="K58" s="61"/>
      <c r="L58" s="32"/>
      <c r="M58" s="111"/>
      <c r="N58" s="112"/>
      <c r="O58" s="112"/>
      <c r="P58" s="112"/>
      <c r="Q58" s="112"/>
      <c r="R58" s="113"/>
      <c r="S58" s="59"/>
      <c r="T58" s="60"/>
      <c r="U58" s="61"/>
      <c r="V58" s="32"/>
    </row>
    <row r="59" spans="1:22" x14ac:dyDescent="0.5">
      <c r="A59" s="32"/>
      <c r="B59" s="32"/>
      <c r="C59" s="56"/>
      <c r="D59" s="57"/>
      <c r="E59" s="57"/>
      <c r="F59" s="57"/>
      <c r="G59" s="57"/>
      <c r="H59" s="58"/>
      <c r="I59" s="59"/>
      <c r="J59" s="60"/>
      <c r="K59" s="61"/>
      <c r="L59" s="32"/>
      <c r="M59" s="111"/>
      <c r="N59" s="112"/>
      <c r="O59" s="112"/>
      <c r="P59" s="112"/>
      <c r="Q59" s="112"/>
      <c r="R59" s="113"/>
      <c r="S59" s="59"/>
      <c r="T59" s="60"/>
      <c r="U59" s="61"/>
      <c r="V59" s="32"/>
    </row>
    <row r="60" spans="1:22" x14ac:dyDescent="0.5">
      <c r="A60" s="32"/>
      <c r="B60" s="32"/>
      <c r="C60" s="56"/>
      <c r="D60" s="57"/>
      <c r="E60" s="57"/>
      <c r="F60" s="57"/>
      <c r="G60" s="57"/>
      <c r="H60" s="58"/>
      <c r="I60" s="59"/>
      <c r="J60" s="60"/>
      <c r="K60" s="61"/>
      <c r="L60" s="32"/>
      <c r="M60" s="111"/>
      <c r="N60" s="112"/>
      <c r="O60" s="112"/>
      <c r="P60" s="112"/>
      <c r="Q60" s="112"/>
      <c r="R60" s="113"/>
      <c r="S60" s="59"/>
      <c r="T60" s="60"/>
      <c r="U60" s="61"/>
      <c r="V60" s="32"/>
    </row>
    <row r="61" spans="1:22" x14ac:dyDescent="0.5">
      <c r="A61" s="32"/>
      <c r="B61" s="32"/>
      <c r="C61" s="56"/>
      <c r="D61" s="57"/>
      <c r="E61" s="57"/>
      <c r="F61" s="57"/>
      <c r="G61" s="57"/>
      <c r="H61" s="58"/>
      <c r="I61" s="59"/>
      <c r="J61" s="60"/>
      <c r="K61" s="61"/>
      <c r="L61" s="32"/>
      <c r="M61" s="111"/>
      <c r="N61" s="112"/>
      <c r="O61" s="112"/>
      <c r="P61" s="112"/>
      <c r="Q61" s="112"/>
      <c r="R61" s="113"/>
      <c r="S61" s="59"/>
      <c r="T61" s="60"/>
      <c r="U61" s="61"/>
      <c r="V61" s="32"/>
    </row>
    <row r="62" spans="1:22" ht="24.75" thickBot="1" x14ac:dyDescent="0.55000000000000004">
      <c r="A62" s="32"/>
      <c r="B62" s="32"/>
      <c r="C62" s="53" t="s">
        <v>68</v>
      </c>
      <c r="D62" s="54"/>
      <c r="E62" s="54"/>
      <c r="F62" s="54"/>
      <c r="G62" s="54"/>
      <c r="H62" s="55"/>
      <c r="I62" s="50">
        <f>SUM(I57:K61)</f>
        <v>0</v>
      </c>
      <c r="J62" s="51"/>
      <c r="K62" s="52"/>
      <c r="L62" s="32"/>
      <c r="M62" s="53" t="s">
        <v>68</v>
      </c>
      <c r="N62" s="54"/>
      <c r="O62" s="54"/>
      <c r="P62" s="54"/>
      <c r="Q62" s="54"/>
      <c r="R62" s="55"/>
      <c r="S62" s="50">
        <f>SUM(S57:U61)</f>
        <v>0</v>
      </c>
      <c r="T62" s="51"/>
      <c r="U62" s="52"/>
      <c r="V62" s="32"/>
    </row>
    <row r="63" spans="1:22" x14ac:dyDescent="0.5">
      <c r="A63" s="32"/>
      <c r="B63" s="32"/>
      <c r="C63" s="33"/>
      <c r="D63" s="33"/>
      <c r="E63" s="33"/>
      <c r="F63" s="33"/>
      <c r="G63" s="33"/>
      <c r="H63" s="33"/>
      <c r="I63" s="33"/>
      <c r="J63" s="33"/>
      <c r="K63" s="33"/>
      <c r="L63" s="36"/>
      <c r="M63" s="33"/>
      <c r="N63" s="33"/>
      <c r="O63" s="33"/>
      <c r="P63" s="33"/>
      <c r="Q63" s="33"/>
      <c r="R63" s="33"/>
      <c r="S63" s="33"/>
      <c r="T63" s="33"/>
      <c r="U63" s="33"/>
      <c r="V63" s="32"/>
    </row>
    <row r="64" spans="1:22" ht="24.75" thickBot="1" x14ac:dyDescent="0.55000000000000004">
      <c r="A64" s="32"/>
      <c r="B64" s="32"/>
      <c r="C64" s="32"/>
      <c r="D64" s="33"/>
      <c r="E64" s="33"/>
      <c r="F64" s="33"/>
      <c r="G64" s="33"/>
      <c r="H64" s="33"/>
      <c r="I64" s="33"/>
      <c r="J64" s="33"/>
      <c r="K64" s="33"/>
      <c r="L64" s="36"/>
      <c r="M64" s="37" t="s">
        <v>75</v>
      </c>
      <c r="N64" s="33"/>
      <c r="O64" s="33"/>
      <c r="P64" s="33"/>
      <c r="Q64" s="33"/>
      <c r="R64" s="33"/>
      <c r="S64" s="33"/>
      <c r="T64" s="33"/>
      <c r="U64" s="33"/>
      <c r="V64" s="32"/>
    </row>
    <row r="65" spans="1:22" x14ac:dyDescent="0.5">
      <c r="A65" s="32"/>
      <c r="B65" s="32"/>
      <c r="C65" s="38"/>
      <c r="D65" s="38"/>
      <c r="E65" s="38"/>
      <c r="F65" s="38"/>
      <c r="G65" s="38"/>
      <c r="H65" s="38"/>
      <c r="I65" s="39"/>
      <c r="J65" s="39"/>
      <c r="K65" s="39"/>
      <c r="L65" s="40"/>
      <c r="M65" s="147" t="s">
        <v>38</v>
      </c>
      <c r="N65" s="148"/>
      <c r="O65" s="148"/>
      <c r="P65" s="148"/>
      <c r="Q65" s="148"/>
      <c r="R65" s="148"/>
      <c r="S65" s="149" t="s">
        <v>78</v>
      </c>
      <c r="T65" s="150"/>
      <c r="U65" s="151"/>
      <c r="V65" s="32"/>
    </row>
    <row r="66" spans="1:22" x14ac:dyDescent="0.5">
      <c r="A66" s="32"/>
      <c r="B66" s="32"/>
      <c r="C66" s="38"/>
      <c r="D66" s="38"/>
      <c r="E66" s="38"/>
      <c r="F66" s="38"/>
      <c r="G66" s="38"/>
      <c r="H66" s="38"/>
      <c r="I66" s="39"/>
      <c r="J66" s="39"/>
      <c r="K66" s="39"/>
      <c r="L66" s="40"/>
      <c r="M66" s="144" t="s">
        <v>74</v>
      </c>
      <c r="N66" s="145"/>
      <c r="O66" s="145"/>
      <c r="P66" s="145"/>
      <c r="Q66" s="145"/>
      <c r="R66" s="146"/>
      <c r="S66" s="62"/>
      <c r="T66" s="63"/>
      <c r="U66" s="64"/>
      <c r="V66" s="32"/>
    </row>
    <row r="67" spans="1:22" ht="24.75" thickBot="1" x14ac:dyDescent="0.55000000000000004">
      <c r="A67" s="32"/>
      <c r="B67" s="32"/>
      <c r="C67" s="38"/>
      <c r="D67" s="38"/>
      <c r="E67" s="38"/>
      <c r="F67" s="38"/>
      <c r="G67" s="38"/>
      <c r="H67" s="38"/>
      <c r="I67" s="39"/>
      <c r="J67" s="39"/>
      <c r="K67" s="39"/>
      <c r="L67" s="40"/>
      <c r="M67" s="53" t="s">
        <v>68</v>
      </c>
      <c r="N67" s="54"/>
      <c r="O67" s="54"/>
      <c r="P67" s="54"/>
      <c r="Q67" s="54"/>
      <c r="R67" s="55"/>
      <c r="S67" s="50">
        <f>SUM(S66)</f>
        <v>0</v>
      </c>
      <c r="T67" s="51"/>
      <c r="U67" s="52"/>
      <c r="V67" s="32"/>
    </row>
    <row r="68" spans="1:22" ht="24.75" thickBot="1" x14ac:dyDescent="0.55000000000000004">
      <c r="A68" s="32"/>
      <c r="B68" s="32"/>
      <c r="C68" s="34"/>
      <c r="D68" s="34"/>
      <c r="E68" s="34"/>
      <c r="F68" s="34"/>
      <c r="G68" s="34"/>
      <c r="H68" s="34"/>
      <c r="I68" s="35"/>
      <c r="J68" s="35"/>
      <c r="K68" s="35"/>
      <c r="L68" s="40"/>
      <c r="M68" s="53" t="s">
        <v>76</v>
      </c>
      <c r="N68" s="54"/>
      <c r="O68" s="54"/>
      <c r="P68" s="54"/>
      <c r="Q68" s="54"/>
      <c r="R68" s="55"/>
      <c r="S68" s="50">
        <f>I54+I62+S54+S62+S67</f>
        <v>0</v>
      </c>
      <c r="T68" s="51"/>
      <c r="U68" s="52"/>
      <c r="V68" s="32"/>
    </row>
    <row r="69" spans="1:22" x14ac:dyDescent="0.5">
      <c r="A69" s="32"/>
      <c r="B69" s="32"/>
      <c r="C69" s="34"/>
      <c r="D69" s="34"/>
      <c r="E69" s="34"/>
      <c r="F69" s="34"/>
      <c r="G69" s="34"/>
      <c r="H69" s="34"/>
      <c r="I69" s="35"/>
      <c r="J69" s="35"/>
      <c r="K69" s="35"/>
      <c r="L69" s="36"/>
      <c r="M69" s="34"/>
      <c r="N69" s="34"/>
      <c r="O69" s="34"/>
      <c r="P69" s="34"/>
      <c r="Q69" s="34"/>
      <c r="R69" s="34"/>
      <c r="S69" s="35"/>
      <c r="T69" s="35"/>
      <c r="U69" s="35"/>
      <c r="V69" s="32"/>
    </row>
    <row r="70" spans="1:22" x14ac:dyDescent="0.5">
      <c r="A70" s="32"/>
      <c r="B70" s="32"/>
      <c r="C70" s="32"/>
      <c r="D70" s="32"/>
      <c r="E70" s="32"/>
      <c r="F70" s="32"/>
      <c r="G70" s="32"/>
      <c r="H70" s="32"/>
      <c r="I70" s="32"/>
      <c r="J70" s="32"/>
      <c r="K70" s="32"/>
      <c r="L70" s="32"/>
      <c r="M70" s="32"/>
      <c r="N70" s="32"/>
      <c r="O70" s="32"/>
      <c r="P70" s="32"/>
      <c r="Q70" s="32"/>
      <c r="R70" s="32"/>
      <c r="S70" s="32"/>
      <c r="T70" s="32"/>
      <c r="U70" s="32"/>
      <c r="V70" s="32"/>
    </row>
    <row r="72" spans="1:22" x14ac:dyDescent="0.5">
      <c r="C72" s="29" t="s">
        <v>46</v>
      </c>
    </row>
    <row r="73" spans="1:22" x14ac:dyDescent="0.5">
      <c r="C73" s="88" t="s">
        <v>49</v>
      </c>
      <c r="D73" s="88"/>
      <c r="E73" s="88"/>
      <c r="F73" s="91" t="s">
        <v>47</v>
      </c>
      <c r="G73" s="92"/>
      <c r="H73" s="92"/>
      <c r="I73" s="92"/>
      <c r="J73" s="92"/>
      <c r="K73" s="93"/>
      <c r="L73" s="88" t="s">
        <v>53</v>
      </c>
      <c r="M73" s="88"/>
      <c r="N73" s="88"/>
      <c r="O73" s="88"/>
      <c r="P73" s="88"/>
      <c r="Q73" s="88" t="s">
        <v>48</v>
      </c>
      <c r="R73" s="88"/>
      <c r="S73" s="88"/>
      <c r="T73" s="88"/>
      <c r="U73" s="88"/>
    </row>
    <row r="74" spans="1:22" x14ac:dyDescent="0.5">
      <c r="B74" s="24" t="s">
        <v>52</v>
      </c>
      <c r="C74" s="89" t="s">
        <v>41</v>
      </c>
      <c r="D74" s="89"/>
      <c r="E74" s="89"/>
      <c r="F74" s="94" t="s">
        <v>67</v>
      </c>
      <c r="G74" s="95"/>
      <c r="H74" s="95"/>
      <c r="I74" s="95"/>
      <c r="J74" s="95"/>
      <c r="K74" s="96"/>
      <c r="L74" s="89" t="s">
        <v>54</v>
      </c>
      <c r="M74" s="89"/>
      <c r="N74" s="89"/>
      <c r="O74" s="89"/>
      <c r="P74" s="89"/>
      <c r="Q74" s="90">
        <v>64000</v>
      </c>
      <c r="R74" s="90"/>
      <c r="S74" s="90"/>
      <c r="T74" s="90"/>
      <c r="U74" s="90"/>
    </row>
    <row r="75" spans="1:22" x14ac:dyDescent="0.5">
      <c r="C75" s="81"/>
      <c r="D75" s="81"/>
      <c r="E75" s="81"/>
      <c r="F75" s="82"/>
      <c r="G75" s="83"/>
      <c r="H75" s="83"/>
      <c r="I75" s="83"/>
      <c r="J75" s="83"/>
      <c r="K75" s="84"/>
      <c r="L75" s="79"/>
      <c r="M75" s="79"/>
      <c r="N75" s="79"/>
      <c r="O75" s="79"/>
      <c r="P75" s="79"/>
      <c r="Q75" s="80"/>
      <c r="R75" s="80"/>
      <c r="S75" s="80"/>
      <c r="T75" s="80"/>
      <c r="U75" s="80"/>
    </row>
    <row r="76" spans="1:22" x14ac:dyDescent="0.5">
      <c r="C76" s="81"/>
      <c r="D76" s="81"/>
      <c r="E76" s="81"/>
      <c r="F76" s="82"/>
      <c r="G76" s="83"/>
      <c r="H76" s="83"/>
      <c r="I76" s="83"/>
      <c r="J76" s="83"/>
      <c r="K76" s="84"/>
      <c r="L76" s="79"/>
      <c r="M76" s="79"/>
      <c r="N76" s="79"/>
      <c r="O76" s="79"/>
      <c r="P76" s="79"/>
      <c r="Q76" s="80"/>
      <c r="R76" s="80"/>
      <c r="S76" s="80"/>
      <c r="T76" s="80"/>
      <c r="U76" s="80"/>
    </row>
    <row r="77" spans="1:22" x14ac:dyDescent="0.5">
      <c r="C77" s="97"/>
      <c r="D77" s="98"/>
      <c r="E77" s="99"/>
      <c r="F77" s="82"/>
      <c r="G77" s="83"/>
      <c r="H77" s="83"/>
      <c r="I77" s="83"/>
      <c r="J77" s="83"/>
      <c r="K77" s="84"/>
      <c r="L77" s="82"/>
      <c r="M77" s="83"/>
      <c r="N77" s="83"/>
      <c r="O77" s="83"/>
      <c r="P77" s="84"/>
      <c r="Q77" s="100"/>
      <c r="R77" s="101"/>
      <c r="S77" s="101"/>
      <c r="T77" s="101"/>
      <c r="U77" s="102"/>
    </row>
    <row r="78" spans="1:22" x14ac:dyDescent="0.5">
      <c r="C78" s="97"/>
      <c r="D78" s="98"/>
      <c r="E78" s="99"/>
      <c r="F78" s="82"/>
      <c r="G78" s="83"/>
      <c r="H78" s="83"/>
      <c r="I78" s="83"/>
      <c r="J78" s="83"/>
      <c r="K78" s="84"/>
      <c r="L78" s="82"/>
      <c r="M78" s="83"/>
      <c r="N78" s="83"/>
      <c r="O78" s="83"/>
      <c r="P78" s="84"/>
      <c r="Q78" s="85"/>
      <c r="R78" s="86"/>
      <c r="S78" s="86"/>
      <c r="T78" s="86"/>
      <c r="U78" s="87"/>
    </row>
    <row r="79" spans="1:22" x14ac:dyDescent="0.5">
      <c r="C79" s="81"/>
      <c r="D79" s="81"/>
      <c r="E79" s="81"/>
      <c r="F79" s="82"/>
      <c r="G79" s="83"/>
      <c r="H79" s="83"/>
      <c r="I79" s="83"/>
      <c r="J79" s="83"/>
      <c r="K79" s="84"/>
      <c r="L79" s="79"/>
      <c r="M79" s="79"/>
      <c r="N79" s="79"/>
      <c r="O79" s="79"/>
      <c r="P79" s="79"/>
      <c r="Q79" s="80"/>
      <c r="R79" s="80"/>
      <c r="S79" s="80"/>
      <c r="T79" s="80"/>
      <c r="U79" s="80"/>
    </row>
    <row r="80" spans="1:22" x14ac:dyDescent="0.5">
      <c r="C80" s="81"/>
      <c r="D80" s="81"/>
      <c r="E80" s="81"/>
      <c r="F80" s="82"/>
      <c r="G80" s="83"/>
      <c r="H80" s="83"/>
      <c r="I80" s="83"/>
      <c r="J80" s="83"/>
      <c r="K80" s="84"/>
      <c r="L80" s="79"/>
      <c r="M80" s="79"/>
      <c r="N80" s="79"/>
      <c r="O80" s="79"/>
      <c r="P80" s="79"/>
      <c r="Q80" s="80"/>
      <c r="R80" s="80"/>
      <c r="S80" s="80"/>
      <c r="T80" s="80"/>
      <c r="U80" s="80"/>
    </row>
    <row r="81" spans="3:21" x14ac:dyDescent="0.5">
      <c r="C81" s="81"/>
      <c r="D81" s="81"/>
      <c r="E81" s="81"/>
      <c r="F81" s="82"/>
      <c r="G81" s="83"/>
      <c r="H81" s="83"/>
      <c r="I81" s="83"/>
      <c r="J81" s="83"/>
      <c r="K81" s="84"/>
      <c r="L81" s="79"/>
      <c r="M81" s="79"/>
      <c r="N81" s="79"/>
      <c r="O81" s="79"/>
      <c r="P81" s="79"/>
      <c r="Q81" s="80"/>
      <c r="R81" s="80"/>
      <c r="S81" s="80"/>
      <c r="T81" s="80"/>
      <c r="U81" s="80"/>
    </row>
    <row r="82" spans="3:21" x14ac:dyDescent="0.5">
      <c r="C82" s="165" t="s">
        <v>106</v>
      </c>
    </row>
    <row r="83" spans="3:21" x14ac:dyDescent="0.5">
      <c r="C83" s="1" t="s">
        <v>105</v>
      </c>
    </row>
    <row r="84" spans="3:21" x14ac:dyDescent="0.5">
      <c r="C84" s="1" t="s">
        <v>107</v>
      </c>
    </row>
  </sheetData>
  <sheetProtection password="C56A" sheet="1" objects="1" scenarios="1"/>
  <mergeCells count="131">
    <mergeCell ref="M47:U47"/>
    <mergeCell ref="M48:R48"/>
    <mergeCell ref="S48:U48"/>
    <mergeCell ref="M49:R49"/>
    <mergeCell ref="S49:U49"/>
    <mergeCell ref="M50:R50"/>
    <mergeCell ref="S50:U50"/>
    <mergeCell ref="M56:R56"/>
    <mergeCell ref="S56:U56"/>
    <mergeCell ref="C39:C42"/>
    <mergeCell ref="D39:E40"/>
    <mergeCell ref="D41:E42"/>
    <mergeCell ref="C43:E43"/>
    <mergeCell ref="F39:V39"/>
    <mergeCell ref="F40:V40"/>
    <mergeCell ref="F41:V41"/>
    <mergeCell ref="F42:V42"/>
    <mergeCell ref="F43:V43"/>
    <mergeCell ref="M66:R66"/>
    <mergeCell ref="S66:U66"/>
    <mergeCell ref="M67:R67"/>
    <mergeCell ref="S67:U67"/>
    <mergeCell ref="M59:R59"/>
    <mergeCell ref="S59:U59"/>
    <mergeCell ref="M60:R60"/>
    <mergeCell ref="S60:U60"/>
    <mergeCell ref="M65:R65"/>
    <mergeCell ref="S65:U65"/>
    <mergeCell ref="S61:U61"/>
    <mergeCell ref="M61:R61"/>
    <mergeCell ref="M62:R62"/>
    <mergeCell ref="B3:V3"/>
    <mergeCell ref="R14:T14"/>
    <mergeCell ref="R11:U12"/>
    <mergeCell ref="V11:V12"/>
    <mergeCell ref="B13:H13"/>
    <mergeCell ref="I13:J13"/>
    <mergeCell ref="M13:N14"/>
    <mergeCell ref="Q13:V13"/>
    <mergeCell ref="B14:D14"/>
    <mergeCell ref="G14:H14"/>
    <mergeCell ref="I14:J14"/>
    <mergeCell ref="B6:V6"/>
    <mergeCell ref="B7:V7"/>
    <mergeCell ref="B8:V8"/>
    <mergeCell ref="B9:V9"/>
    <mergeCell ref="K13:L14"/>
    <mergeCell ref="M68:R68"/>
    <mergeCell ref="S68:U68"/>
    <mergeCell ref="Q10:V10"/>
    <mergeCell ref="C47:K47"/>
    <mergeCell ref="C48:H48"/>
    <mergeCell ref="I48:K48"/>
    <mergeCell ref="C49:H49"/>
    <mergeCell ref="C50:H50"/>
    <mergeCell ref="C54:H54"/>
    <mergeCell ref="I49:K49"/>
    <mergeCell ref="I50:K50"/>
    <mergeCell ref="I54:K54"/>
    <mergeCell ref="M53:R53"/>
    <mergeCell ref="S62:U62"/>
    <mergeCell ref="M54:R54"/>
    <mergeCell ref="S54:U54"/>
    <mergeCell ref="M58:R58"/>
    <mergeCell ref="S58:U58"/>
    <mergeCell ref="C58:H58"/>
    <mergeCell ref="I58:K58"/>
    <mergeCell ref="C59:H59"/>
    <mergeCell ref="I59:K59"/>
    <mergeCell ref="T46:U46"/>
    <mergeCell ref="I61:K61"/>
    <mergeCell ref="Q76:U76"/>
    <mergeCell ref="C75:E75"/>
    <mergeCell ref="F75:K75"/>
    <mergeCell ref="C76:E76"/>
    <mergeCell ref="F76:K76"/>
    <mergeCell ref="F77:K77"/>
    <mergeCell ref="Q78:U78"/>
    <mergeCell ref="L73:P73"/>
    <mergeCell ref="Q73:U73"/>
    <mergeCell ref="L74:P74"/>
    <mergeCell ref="Q74:U74"/>
    <mergeCell ref="F73:K73"/>
    <mergeCell ref="C73:E73"/>
    <mergeCell ref="C74:E74"/>
    <mergeCell ref="F74:K74"/>
    <mergeCell ref="C77:E77"/>
    <mergeCell ref="L77:P77"/>
    <mergeCell ref="Q77:U77"/>
    <mergeCell ref="C78:E78"/>
    <mergeCell ref="F78:K78"/>
    <mergeCell ref="L78:P78"/>
    <mergeCell ref="L75:P75"/>
    <mergeCell ref="Q75:U75"/>
    <mergeCell ref="L76:P76"/>
    <mergeCell ref="L81:P81"/>
    <mergeCell ref="Q81:U81"/>
    <mergeCell ref="C81:E81"/>
    <mergeCell ref="F81:K81"/>
    <mergeCell ref="L79:P79"/>
    <mergeCell ref="Q79:U79"/>
    <mergeCell ref="L80:P80"/>
    <mergeCell ref="Q80:U80"/>
    <mergeCell ref="C79:E79"/>
    <mergeCell ref="F79:K79"/>
    <mergeCell ref="C80:E80"/>
    <mergeCell ref="F80:K80"/>
    <mergeCell ref="I62:K62"/>
    <mergeCell ref="C62:H62"/>
    <mergeCell ref="C61:H61"/>
    <mergeCell ref="I51:K51"/>
    <mergeCell ref="I52:K52"/>
    <mergeCell ref="I53:K53"/>
    <mergeCell ref="C52:H52"/>
    <mergeCell ref="C53:H53"/>
    <mergeCell ref="M51:R51"/>
    <mergeCell ref="M52:R52"/>
    <mergeCell ref="I57:K57"/>
    <mergeCell ref="C57:H57"/>
    <mergeCell ref="M55:U55"/>
    <mergeCell ref="I56:K56"/>
    <mergeCell ref="C60:H60"/>
    <mergeCell ref="I60:K60"/>
    <mergeCell ref="C51:H51"/>
    <mergeCell ref="S51:U51"/>
    <mergeCell ref="S52:U52"/>
    <mergeCell ref="S53:U53"/>
    <mergeCell ref="M57:R57"/>
    <mergeCell ref="S57:U57"/>
    <mergeCell ref="C55:K55"/>
    <mergeCell ref="C56:H56"/>
  </mergeCells>
  <phoneticPr fontId="2"/>
  <dataValidations count="5">
    <dataValidation type="list" allowBlank="1" showInputMessage="1" showErrorMessage="1" sqref="E16 E34 E31 E22 E19 E25 E28">
      <formula1>$AB$16:$AB$17</formula1>
    </dataValidation>
    <dataValidation type="list" allowBlank="1" showInputMessage="1" showErrorMessage="1" sqref="K46">
      <formula1>$AB$18:$AB$19</formula1>
    </dataValidation>
    <dataValidation type="list" allowBlank="1" showInputMessage="1" showErrorMessage="1" sqref="C74:E74">
      <formula1>$AB$21:$AB$23</formula1>
    </dataValidation>
    <dataValidation type="list" allowBlank="1" showInputMessage="1" showErrorMessage="1" sqref="T46:U46">
      <formula1>$AB$18:$AB$20</formula1>
    </dataValidation>
    <dataValidation type="list" allowBlank="1" showInputMessage="1" showErrorMessage="1" sqref="C75:E81">
      <formula1>$AB$21:$AB$24</formula1>
    </dataValidation>
  </dataValidations>
  <printOptions horizontalCentered="1"/>
  <pageMargins left="0" right="0" top="0.35433070866141736" bottom="0.35433070866141736" header="0.31496062992125984" footer="0.31496062992125984"/>
  <pageSetup paperSize="9" scale="57" orientation="landscape" r:id="rId1"/>
  <rowBreaks count="2" manualBreakCount="2">
    <brk id="35" max="21" man="1"/>
    <brk id="70"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17" sqref="D17"/>
    </sheetView>
  </sheetViews>
  <sheetFormatPr defaultRowHeight="18.75" x14ac:dyDescent="0.4"/>
  <cols>
    <col min="1" max="1" width="10.25" style="45" bestFit="1" customWidth="1"/>
    <col min="2" max="2" width="10.875" style="45" customWidth="1"/>
    <col min="3" max="3" width="85.125" style="45" bestFit="1" customWidth="1"/>
    <col min="4" max="4" width="20.25" style="45" customWidth="1"/>
    <col min="5" max="16384" width="9" style="45"/>
  </cols>
  <sheetData>
    <row r="1" spans="1:4" x14ac:dyDescent="0.4">
      <c r="A1" s="44" t="s">
        <v>87</v>
      </c>
      <c r="B1" s="44" t="s">
        <v>88</v>
      </c>
      <c r="C1" s="44" t="s">
        <v>86</v>
      </c>
      <c r="D1" s="44" t="s">
        <v>90</v>
      </c>
    </row>
    <row r="2" spans="1:4" x14ac:dyDescent="0.4">
      <c r="A2" s="46">
        <v>45756</v>
      </c>
      <c r="B2" s="44" t="s">
        <v>92</v>
      </c>
      <c r="C2" s="44" t="s">
        <v>91</v>
      </c>
      <c r="D2" s="44" t="s">
        <v>93</v>
      </c>
    </row>
    <row r="3" spans="1:4" x14ac:dyDescent="0.4">
      <c r="A3" s="46">
        <v>45757</v>
      </c>
      <c r="B3" s="44" t="s">
        <v>89</v>
      </c>
      <c r="C3" s="44" t="s">
        <v>84</v>
      </c>
      <c r="D3" s="44" t="s">
        <v>94</v>
      </c>
    </row>
    <row r="4" spans="1:4" x14ac:dyDescent="0.4">
      <c r="A4" s="46">
        <v>45757</v>
      </c>
      <c r="B4" s="44" t="s">
        <v>89</v>
      </c>
      <c r="C4" s="44" t="s">
        <v>85</v>
      </c>
      <c r="D4" s="44" t="s">
        <v>95</v>
      </c>
    </row>
    <row r="5" spans="1:4" x14ac:dyDescent="0.4">
      <c r="A5" s="46">
        <v>45757</v>
      </c>
      <c r="B5" s="44" t="s">
        <v>97</v>
      </c>
      <c r="C5" s="44" t="s">
        <v>99</v>
      </c>
      <c r="D5" s="44" t="s">
        <v>96</v>
      </c>
    </row>
    <row r="6" spans="1:4" x14ac:dyDescent="0.4">
      <c r="A6" s="46">
        <v>45758</v>
      </c>
      <c r="B6" s="44" t="s">
        <v>97</v>
      </c>
      <c r="C6" s="44" t="s">
        <v>103</v>
      </c>
      <c r="D6" s="44" t="s">
        <v>100</v>
      </c>
    </row>
    <row r="7" spans="1:4" x14ac:dyDescent="0.4">
      <c r="A7" s="46">
        <v>45758</v>
      </c>
      <c r="B7" s="44" t="s">
        <v>97</v>
      </c>
      <c r="C7" s="44" t="s">
        <v>104</v>
      </c>
      <c r="D7" s="44" t="s">
        <v>100</v>
      </c>
    </row>
    <row r="8" spans="1:4" x14ac:dyDescent="0.4">
      <c r="A8" s="46">
        <v>45758</v>
      </c>
      <c r="B8" s="44" t="s">
        <v>97</v>
      </c>
      <c r="C8" s="44" t="s">
        <v>108</v>
      </c>
      <c r="D8" s="44" t="s">
        <v>100</v>
      </c>
    </row>
    <row r="9" spans="1:4" x14ac:dyDescent="0.4">
      <c r="A9" s="46">
        <v>45758</v>
      </c>
      <c r="B9" s="44" t="s">
        <v>109</v>
      </c>
      <c r="C9" s="44" t="s">
        <v>110</v>
      </c>
      <c r="D9" s="44" t="s">
        <v>100</v>
      </c>
    </row>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算定表</vt:lpstr>
      <vt:lpstr>更新履歴</vt:lpstr>
      <vt:lpstr>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2025-04-11T05:36:59Z</dcterms:modified>
</cp:coreProperties>
</file>