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3/CD-R/13_地域保健/"/>
    </mc:Choice>
  </mc:AlternateContent>
  <xr:revisionPtr revIDLastSave="0" documentId="13_ncr:1_{4ED6D546-756D-164F-A448-78504B79B2D3}" xr6:coauthVersionLast="36" xr6:coauthVersionMax="36" xr10:uidLastSave="{00000000-0000-0000-0000-000000000000}"/>
  <bookViews>
    <workbookView xWindow="27320" yWindow="5120" windowWidth="17900" windowHeight="12360" xr2:uid="{00000000-000D-0000-FFFF-FFFF00000000}"/>
  </bookViews>
  <sheets>
    <sheet name="§１表１" sheetId="10" r:id="rId1"/>
    <sheet name="§１表２" sheetId="11" r:id="rId2"/>
    <sheet name="§１表３" sheetId="12" r:id="rId3"/>
    <sheet name="§１表４" sheetId="13" r:id="rId4"/>
    <sheet name="§１表５" sheetId="14" r:id="rId5"/>
    <sheet name="§１表６" sheetId="15" r:id="rId6"/>
    <sheet name="§１表７" sheetId="16" r:id="rId7"/>
    <sheet name="§１表８" sheetId="17" r:id="rId8"/>
    <sheet name="§１表９" sheetId="18" r:id="rId9"/>
    <sheet name="§１表10" sheetId="19" r:id="rId10"/>
    <sheet name="§１表11" sheetId="20" r:id="rId11"/>
    <sheet name="§１表12" sheetId="21" r:id="rId12"/>
    <sheet name="§１表13" sheetId="23" r:id="rId13"/>
    <sheet name="§１表14" sheetId="24" r:id="rId14"/>
    <sheet name="§１表15" sheetId="25" r:id="rId15"/>
    <sheet name="§１表16" sheetId="26" r:id="rId16"/>
    <sheet name="§１表17" sheetId="27" r:id="rId17"/>
    <sheet name="§１表18" sheetId="28" r:id="rId18"/>
    <sheet name="§１表19" sheetId="29" r:id="rId19"/>
  </sheets>
  <definedNames>
    <definedName name="_xlnm.Print_Area" localSheetId="0">§１表１!$A$1:$K$35</definedName>
    <definedName name="_xlnm.Print_Area" localSheetId="10">§１表11!$A$1:$L$37</definedName>
    <definedName name="_xlnm.Print_Area" localSheetId="11">§１表12!$A$1:$G$18</definedName>
    <definedName name="_xlnm.Print_Area" localSheetId="14">§１表15!$A$1:$L$5</definedName>
    <definedName name="_xlnm.Print_Area" localSheetId="18">§１表19!$A$1:$AA$121</definedName>
    <definedName name="_xlnm.Print_Area" localSheetId="1">§１表２!$A$1:$T$18</definedName>
    <definedName name="_xlnm.Print_Area" localSheetId="2">§１表３!$A$1:$P$24</definedName>
    <definedName name="_xlnm.Print_Area" localSheetId="4">§１表５!$A$1:$N$14</definedName>
    <definedName name="_xlnm.Print_Area" localSheetId="5">§１表６!$A$1:$F$19</definedName>
    <definedName name="_xlnm.Print_Area" localSheetId="6">§１表７!$A$1:$S$21</definedName>
    <definedName name="_xlnm.Print_Area" localSheetId="7">§１表８!$A$1:$L$36</definedName>
    <definedName name="_xlnm.Print_Area" localSheetId="8">§１表９!$A$1:$G$18</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A6" i="28" l="1"/>
  <c r="AA7" i="28"/>
  <c r="AA8" i="28"/>
  <c r="AA9" i="28"/>
  <c r="AA38" i="28" s="1"/>
  <c r="AA10" i="28"/>
  <c r="AA11" i="28"/>
  <c r="AA12" i="28"/>
  <c r="AA13" i="28"/>
  <c r="AA14" i="28"/>
  <c r="AA15" i="28"/>
  <c r="AA16" i="28"/>
  <c r="AA17" i="28"/>
  <c r="AA18" i="28"/>
  <c r="AA19" i="28"/>
  <c r="AA20" i="28"/>
  <c r="AA21" i="28"/>
  <c r="AA22" i="28"/>
  <c r="AA23" i="28"/>
  <c r="AA24" i="28"/>
  <c r="AA25" i="28"/>
  <c r="AA26" i="28"/>
  <c r="AA27" i="28"/>
  <c r="AA28" i="28"/>
  <c r="AA29" i="28"/>
  <c r="AA30" i="28"/>
  <c r="AA31" i="28"/>
  <c r="AA32" i="28"/>
  <c r="AA33" i="28"/>
  <c r="AA34" i="28"/>
  <c r="AA35" i="28"/>
  <c r="AA36" i="28"/>
  <c r="AA37" i="28"/>
  <c r="C38" i="28"/>
  <c r="D38" i="28"/>
  <c r="E38" i="28"/>
  <c r="F38" i="28"/>
  <c r="G38" i="28"/>
  <c r="H38" i="28"/>
  <c r="I38" i="28"/>
  <c r="J38" i="28"/>
  <c r="K38" i="28"/>
  <c r="L38" i="28"/>
  <c r="M38" i="28"/>
  <c r="N38" i="28"/>
  <c r="O38" i="28"/>
  <c r="P38" i="28"/>
  <c r="Q38" i="28"/>
  <c r="R38" i="28"/>
  <c r="S38" i="28"/>
  <c r="T38" i="28"/>
  <c r="U38" i="28"/>
  <c r="V38" i="28"/>
  <c r="W38" i="28"/>
  <c r="X38" i="28"/>
  <c r="Y38" i="28"/>
  <c r="Z38" i="28"/>
  <c r="B4" i="27" l="1"/>
  <c r="A4" i="27" s="1"/>
  <c r="A3" i="26" l="1"/>
  <c r="A3" i="25" l="1"/>
  <c r="F7" i="24" l="1"/>
  <c r="G8" i="24"/>
  <c r="F8" i="24" s="1"/>
  <c r="H8" i="24"/>
  <c r="I8" i="24"/>
  <c r="J8" i="24"/>
  <c r="K8" i="24"/>
  <c r="L8" i="24"/>
  <c r="M8" i="24"/>
  <c r="N8" i="24"/>
  <c r="F9" i="24"/>
  <c r="F10" i="24"/>
  <c r="F11" i="24"/>
  <c r="F12" i="24"/>
  <c r="E4" i="23" l="1"/>
  <c r="E3" i="23" s="1"/>
  <c r="F4" i="23"/>
  <c r="F3" i="23" s="1"/>
  <c r="D5" i="23"/>
  <c r="D6" i="23"/>
  <c r="D7" i="23"/>
  <c r="E7" i="23"/>
  <c r="F7" i="23"/>
  <c r="D8" i="23"/>
  <c r="D9" i="23"/>
  <c r="E10" i="23"/>
  <c r="D10" i="23" s="1"/>
  <c r="F10" i="23"/>
  <c r="D11" i="23"/>
  <c r="D12" i="23"/>
  <c r="D4" i="23" l="1"/>
  <c r="D3" i="23" s="1"/>
  <c r="E5" i="21"/>
  <c r="D5" i="21" s="1"/>
  <c r="D3" i="21" s="1"/>
  <c r="D4" i="21" s="1"/>
  <c r="F5" i="21"/>
  <c r="F3" i="21" s="1"/>
  <c r="F4" i="21" s="1"/>
  <c r="G5" i="21"/>
  <c r="G3" i="21" s="1"/>
  <c r="G4" i="21" s="1"/>
  <c r="D6" i="21"/>
  <c r="D7" i="21"/>
  <c r="D8" i="21"/>
  <c r="D9" i="21"/>
  <c r="D10" i="21"/>
  <c r="D11" i="21"/>
  <c r="D12" i="21"/>
  <c r="D13" i="21"/>
  <c r="E13" i="21"/>
  <c r="F13" i="21"/>
  <c r="G13" i="21"/>
  <c r="D14" i="21"/>
  <c r="D15" i="21"/>
  <c r="D16" i="21"/>
  <c r="D17" i="21"/>
  <c r="E3" i="21" l="1"/>
  <c r="E4" i="21" s="1"/>
  <c r="I8" i="20"/>
  <c r="J8" i="20"/>
  <c r="K8" i="20"/>
  <c r="L8" i="20"/>
  <c r="E9" i="20"/>
  <c r="F9" i="20"/>
  <c r="E10" i="20"/>
  <c r="E8" i="20" s="1"/>
  <c r="F10" i="20"/>
  <c r="F8" i="20" s="1"/>
  <c r="E11" i="20"/>
  <c r="F11" i="20"/>
  <c r="E12" i="20"/>
  <c r="F12" i="20"/>
  <c r="E13" i="20"/>
  <c r="F13" i="20"/>
  <c r="E14" i="20"/>
  <c r="F14" i="20"/>
  <c r="E15" i="20"/>
  <c r="F15" i="20"/>
  <c r="E16" i="20"/>
  <c r="F16" i="20"/>
  <c r="E17" i="20"/>
  <c r="F17" i="20"/>
  <c r="E18" i="20"/>
  <c r="F18" i="20"/>
  <c r="E19" i="20"/>
  <c r="F19" i="20"/>
  <c r="E20" i="20"/>
  <c r="F20" i="20"/>
  <c r="E21" i="20"/>
  <c r="F21" i="20"/>
  <c r="E22" i="20"/>
  <c r="F22" i="20"/>
  <c r="E23" i="20"/>
  <c r="F23" i="20"/>
  <c r="E24" i="20"/>
  <c r="F24" i="20"/>
  <c r="E25" i="20"/>
  <c r="F25" i="20"/>
  <c r="E26" i="20"/>
  <c r="F26" i="20"/>
  <c r="E28" i="20"/>
  <c r="F28" i="20"/>
  <c r="E29" i="20"/>
  <c r="F29" i="20"/>
  <c r="E30" i="20"/>
  <c r="F30" i="20"/>
  <c r="E31" i="20"/>
  <c r="F31" i="20"/>
  <c r="E32" i="20"/>
  <c r="F32" i="20"/>
  <c r="E33" i="20"/>
  <c r="F33" i="20"/>
  <c r="E34" i="20"/>
  <c r="F34" i="20"/>
  <c r="E35" i="20"/>
  <c r="F35" i="20"/>
  <c r="I38" i="20"/>
  <c r="I40" i="20" s="1"/>
  <c r="I36" i="20" s="1"/>
  <c r="J38" i="20"/>
  <c r="J40" i="20" s="1"/>
  <c r="J36" i="20" s="1"/>
  <c r="K38" i="20"/>
  <c r="L38" i="20"/>
  <c r="E40" i="20"/>
  <c r="F40" i="20"/>
  <c r="K40" i="20"/>
  <c r="K36" i="20" s="1"/>
  <c r="K27" i="20" s="1"/>
  <c r="L40" i="20"/>
  <c r="L36" i="20" s="1"/>
  <c r="L27" i="20" s="1"/>
  <c r="E7" i="20" l="1"/>
  <c r="K7" i="20"/>
  <c r="J27" i="20"/>
  <c r="J7" i="20" s="1"/>
  <c r="F36" i="20"/>
  <c r="F27" i="20"/>
  <c r="I27" i="20"/>
  <c r="I7" i="20" s="1"/>
  <c r="E36" i="20"/>
  <c r="E27" i="20"/>
  <c r="F7" i="20"/>
  <c r="L7" i="20"/>
  <c r="F38" i="20"/>
  <c r="E38" i="20"/>
  <c r="D4" i="19"/>
  <c r="E4" i="19"/>
  <c r="E3" i="19" s="1"/>
  <c r="F4" i="19"/>
  <c r="D5" i="19"/>
  <c r="D6" i="19"/>
  <c r="E7" i="19"/>
  <c r="F7" i="19"/>
  <c r="D7" i="19" s="1"/>
  <c r="D8" i="19"/>
  <c r="D9" i="19"/>
  <c r="E10" i="19"/>
  <c r="D10" i="19" s="1"/>
  <c r="F10" i="19"/>
  <c r="D11" i="19"/>
  <c r="D12" i="19"/>
  <c r="F3" i="19" l="1"/>
  <c r="D3" i="19" s="1"/>
  <c r="E5" i="18"/>
  <c r="E3" i="18" s="1"/>
  <c r="E4" i="18" s="1"/>
  <c r="F5" i="18"/>
  <c r="F3" i="18" s="1"/>
  <c r="F4" i="18" s="1"/>
  <c r="G5" i="18"/>
  <c r="G3" i="18" s="1"/>
  <c r="G4" i="18" s="1"/>
  <c r="D6" i="18"/>
  <c r="D5" i="18" s="1"/>
  <c r="D3" i="18" s="1"/>
  <c r="D4" i="18" s="1"/>
  <c r="D7" i="18"/>
  <c r="D8" i="18"/>
  <c r="D9" i="18"/>
  <c r="D10" i="18"/>
  <c r="D11" i="18"/>
  <c r="D12" i="18"/>
  <c r="D13" i="18"/>
  <c r="E13" i="18"/>
  <c r="F13" i="18"/>
  <c r="G13" i="18"/>
  <c r="D14" i="18"/>
  <c r="D15" i="18"/>
  <c r="D16" i="18"/>
  <c r="D17" i="18"/>
  <c r="G7" i="17" l="1"/>
  <c r="H7" i="17"/>
  <c r="I7" i="17"/>
  <c r="J7" i="17"/>
  <c r="K7" i="17"/>
  <c r="L7" i="17"/>
  <c r="E8" i="17"/>
  <c r="E7" i="17" s="1"/>
  <c r="F8" i="17"/>
  <c r="F7" i="17" s="1"/>
  <c r="E9" i="17"/>
  <c r="F9" i="17"/>
  <c r="E10" i="17"/>
  <c r="F10" i="17"/>
  <c r="E11" i="17"/>
  <c r="F11" i="17"/>
  <c r="E12" i="17"/>
  <c r="F12" i="17"/>
  <c r="E13" i="17"/>
  <c r="F13" i="17"/>
  <c r="E14" i="17"/>
  <c r="F14" i="17"/>
  <c r="E15" i="17"/>
  <c r="F15" i="17"/>
  <c r="E16" i="17"/>
  <c r="F16" i="17"/>
  <c r="E17" i="17"/>
  <c r="F17" i="17"/>
  <c r="E18" i="17"/>
  <c r="F18" i="17"/>
  <c r="E19" i="17"/>
  <c r="F19" i="17"/>
  <c r="E20" i="17"/>
  <c r="F20" i="17"/>
  <c r="E21" i="17"/>
  <c r="F21" i="17"/>
  <c r="E22" i="17"/>
  <c r="F22" i="17"/>
  <c r="E23" i="17"/>
  <c r="F23" i="17"/>
  <c r="E24" i="17"/>
  <c r="F24" i="17"/>
  <c r="E25" i="17"/>
  <c r="F25" i="17"/>
  <c r="E27" i="17"/>
  <c r="F27" i="17"/>
  <c r="E28" i="17"/>
  <c r="E37" i="17" s="1"/>
  <c r="E39" i="17" s="1"/>
  <c r="F28" i="17"/>
  <c r="F37" i="17" s="1"/>
  <c r="F39" i="17" s="1"/>
  <c r="E29" i="17"/>
  <c r="F29" i="17"/>
  <c r="E30" i="17"/>
  <c r="F30" i="17"/>
  <c r="E31" i="17"/>
  <c r="F31" i="17"/>
  <c r="E32" i="17"/>
  <c r="F32" i="17"/>
  <c r="E33" i="17"/>
  <c r="F33" i="17"/>
  <c r="E34" i="17"/>
  <c r="F34" i="17"/>
  <c r="G37" i="17"/>
  <c r="H37" i="17"/>
  <c r="I37" i="17"/>
  <c r="J37" i="17"/>
  <c r="K37" i="17"/>
  <c r="L37" i="17"/>
  <c r="G39" i="17"/>
  <c r="G35" i="17" s="1"/>
  <c r="H39" i="17"/>
  <c r="H35" i="17" s="1"/>
  <c r="I39" i="17"/>
  <c r="I35" i="17" s="1"/>
  <c r="I26" i="17" s="1"/>
  <c r="J39" i="17"/>
  <c r="J35" i="17" s="1"/>
  <c r="J26" i="17" s="1"/>
  <c r="K39" i="17"/>
  <c r="K35" i="17" s="1"/>
  <c r="K26" i="17" s="1"/>
  <c r="L39" i="17"/>
  <c r="L35" i="17" s="1"/>
  <c r="L26" i="17" s="1"/>
  <c r="J6" i="17" l="1"/>
  <c r="E26" i="17"/>
  <c r="E6" i="17" s="1"/>
  <c r="I6" i="17"/>
  <c r="F35" i="17"/>
  <c r="F26" i="17" s="1"/>
  <c r="F6" i="17" s="1"/>
  <c r="H26" i="17"/>
  <c r="H6" i="17" s="1"/>
  <c r="L6" i="17"/>
  <c r="E35" i="17"/>
  <c r="G26" i="17"/>
  <c r="G6" i="17" s="1"/>
  <c r="K6" i="17"/>
  <c r="G4" i="16"/>
  <c r="H4" i="16"/>
  <c r="I4" i="16"/>
  <c r="J4" i="16"/>
  <c r="K4" i="16"/>
  <c r="L4" i="16"/>
  <c r="M4" i="16"/>
  <c r="N4" i="16"/>
  <c r="O4" i="16"/>
  <c r="P4" i="16"/>
  <c r="Q4" i="16"/>
  <c r="R4" i="16"/>
  <c r="S4" i="16"/>
  <c r="D10" i="15" l="1"/>
  <c r="C10" i="15" s="1"/>
  <c r="E10" i="15"/>
  <c r="F10" i="15"/>
  <c r="C11" i="15"/>
  <c r="C12" i="15"/>
  <c r="C13" i="15"/>
  <c r="C14" i="15"/>
  <c r="C15" i="15"/>
  <c r="C16" i="15"/>
  <c r="C17" i="15"/>
  <c r="C18" i="15"/>
  <c r="C5" i="14" l="1"/>
  <c r="B5" i="14" s="1"/>
  <c r="D5" i="14"/>
  <c r="E5" i="14"/>
  <c r="F5" i="14"/>
  <c r="G5" i="14"/>
  <c r="H5" i="14"/>
  <c r="I5" i="14"/>
  <c r="J5" i="14"/>
  <c r="K5" i="14"/>
  <c r="L5" i="14"/>
  <c r="M5" i="14"/>
  <c r="N5" i="14"/>
  <c r="B6" i="14"/>
  <c r="B7" i="14"/>
  <c r="B8" i="14"/>
  <c r="B9" i="14"/>
  <c r="B10" i="14"/>
  <c r="B11" i="14"/>
  <c r="B12" i="14"/>
  <c r="G7" i="13" l="1"/>
  <c r="G8" i="13"/>
  <c r="G9" i="13"/>
  <c r="G10" i="13"/>
  <c r="G11" i="13"/>
  <c r="G12" i="13"/>
  <c r="G13" i="13"/>
  <c r="G14" i="13"/>
  <c r="G15" i="13"/>
  <c r="G16" i="13"/>
  <c r="G17" i="13"/>
  <c r="G18" i="13"/>
  <c r="G19" i="13"/>
  <c r="G20" i="13"/>
  <c r="G21" i="13"/>
  <c r="G22" i="13"/>
  <c r="G23" i="13"/>
  <c r="G24" i="13"/>
  <c r="G25" i="13"/>
  <c r="E26" i="13"/>
  <c r="G26" i="13" s="1"/>
  <c r="F26" i="13"/>
  <c r="F28" i="13" s="1"/>
  <c r="E27" i="13"/>
  <c r="F27" i="13"/>
  <c r="G27" i="13"/>
  <c r="G29" i="13"/>
  <c r="G30" i="13"/>
  <c r="G31" i="13"/>
  <c r="G32" i="13"/>
  <c r="E33" i="13"/>
  <c r="G33" i="13" s="1"/>
  <c r="F33" i="13"/>
  <c r="E34" i="13"/>
  <c r="G34" i="13" s="1"/>
  <c r="F34" i="13"/>
  <c r="F35" i="13" s="1"/>
  <c r="G36" i="13"/>
  <c r="G37" i="13"/>
  <c r="G38" i="13"/>
  <c r="G39" i="13"/>
  <c r="E40" i="13"/>
  <c r="F40" i="13"/>
  <c r="G40" i="13"/>
  <c r="E41" i="13"/>
  <c r="G41" i="13" s="1"/>
  <c r="F41" i="13"/>
  <c r="F42" i="13"/>
  <c r="F43" i="13" s="1"/>
  <c r="E42" i="13" l="1"/>
  <c r="E35" i="13"/>
  <c r="G35" i="13" s="1"/>
  <c r="E28" i="13"/>
  <c r="G28" i="13" s="1"/>
  <c r="E5" i="12"/>
  <c r="F5" i="12"/>
  <c r="G5" i="12"/>
  <c r="H5" i="12"/>
  <c r="I5" i="12"/>
  <c r="J5" i="12"/>
  <c r="K5" i="12"/>
  <c r="L5" i="12"/>
  <c r="M5" i="12"/>
  <c r="N5" i="12"/>
  <c r="O5" i="12"/>
  <c r="P5" i="12"/>
  <c r="D6" i="12"/>
  <c r="D5" i="12" s="1"/>
  <c r="D7" i="12"/>
  <c r="D8" i="12"/>
  <c r="D9" i="12"/>
  <c r="D10" i="12"/>
  <c r="D11" i="12"/>
  <c r="D12" i="12"/>
  <c r="D13" i="12"/>
  <c r="D14" i="12"/>
  <c r="D15" i="12"/>
  <c r="D16" i="12"/>
  <c r="D17" i="12"/>
  <c r="D18" i="12"/>
  <c r="D19" i="12"/>
  <c r="D20" i="12"/>
  <c r="D21" i="12"/>
  <c r="D22" i="12"/>
  <c r="D23" i="12"/>
  <c r="G42" i="13" l="1"/>
  <c r="E43" i="13"/>
  <c r="G43" i="13" s="1"/>
  <c r="C6" i="11"/>
  <c r="B6" i="11" s="1"/>
  <c r="W16" i="11" s="1"/>
  <c r="D6" i="11"/>
  <c r="V16" i="11" s="1"/>
  <c r="X16" i="11" s="1"/>
  <c r="E6" i="11"/>
  <c r="F6" i="11"/>
  <c r="G6" i="11"/>
  <c r="H6" i="11"/>
  <c r="I6" i="11"/>
  <c r="J6" i="11"/>
  <c r="K6" i="11"/>
  <c r="L6" i="11"/>
  <c r="M6" i="11"/>
  <c r="N6" i="11"/>
  <c r="O6" i="11"/>
  <c r="P6" i="11"/>
  <c r="Q6" i="11"/>
  <c r="R6" i="11"/>
  <c r="S6" i="11"/>
  <c r="T6" i="11"/>
  <c r="B7" i="11"/>
  <c r="B8" i="11"/>
  <c r="B9" i="11"/>
  <c r="B10" i="11"/>
  <c r="B11" i="11"/>
  <c r="B12" i="11"/>
  <c r="B13" i="11"/>
  <c r="B14" i="11"/>
  <c r="B15" i="11"/>
  <c r="A2" i="10" l="1"/>
  <c r="B20" i="10"/>
  <c r="D21" i="10"/>
  <c r="F21" i="10"/>
  <c r="H21" i="10"/>
  <c r="J21" i="10"/>
  <c r="B33" i="10"/>
  <c r="D33" i="10"/>
  <c r="F33" i="10"/>
  <c r="H33" i="10"/>
  <c r="J33" i="10"/>
</calcChain>
</file>

<file path=xl/sharedStrings.xml><?xml version="1.0" encoding="utf-8"?>
<sst xmlns="http://schemas.openxmlformats.org/spreadsheetml/2006/main" count="721" uniqueCount="296">
  <si>
    <t>総数</t>
    <rPh sb="0" eb="2">
      <t>ソウスウ</t>
    </rPh>
    <phoneticPr fontId="1"/>
  </si>
  <si>
    <t>幸</t>
    <rPh sb="0" eb="1">
      <t>サイワイ</t>
    </rPh>
    <phoneticPr fontId="1"/>
  </si>
  <si>
    <t>資料：保健医療政策部地域医療担当</t>
    <rPh sb="3" eb="5">
      <t>ホケン</t>
    </rPh>
    <rPh sb="5" eb="7">
      <t>イリョウ</t>
    </rPh>
    <rPh sb="7" eb="9">
      <t>セイサク</t>
    </rPh>
    <rPh sb="9" eb="10">
      <t>ブ</t>
    </rPh>
    <rPh sb="10" eb="16">
      <t>チイキイリョウタントウ</t>
    </rPh>
    <phoneticPr fontId="1"/>
  </si>
  <si>
    <t>１日平均患者数</t>
  </si>
  <si>
    <t>開設回数</t>
  </si>
  <si>
    <t>転送</t>
  </si>
  <si>
    <t>帰宅</t>
  </si>
  <si>
    <t>その他</t>
  </si>
  <si>
    <t>急病患者</t>
  </si>
  <si>
    <t>女</t>
  </si>
  <si>
    <t>男</t>
  </si>
  <si>
    <t>総数</t>
  </si>
  <si>
    <t>率（％）</t>
    <phoneticPr fontId="1"/>
  </si>
  <si>
    <t>患者数</t>
  </si>
  <si>
    <t>患者数</t>
    <rPh sb="0" eb="3">
      <t>カンジャスウ</t>
    </rPh>
    <phoneticPr fontId="1"/>
  </si>
  <si>
    <t>北部小児
急病センター</t>
    <rPh sb="0" eb="2">
      <t>ホクブ</t>
    </rPh>
    <rPh sb="2" eb="4">
      <t>ショウニ</t>
    </rPh>
    <rPh sb="5" eb="7">
      <t>キュウビョウ</t>
    </rPh>
    <phoneticPr fontId="1"/>
  </si>
  <si>
    <t>多摩（夜間）</t>
    <rPh sb="0" eb="2">
      <t>タマ</t>
    </rPh>
    <rPh sb="3" eb="5">
      <t>ヤカン</t>
    </rPh>
    <phoneticPr fontId="1"/>
  </si>
  <si>
    <t>麻　　生</t>
    <rPh sb="0" eb="1">
      <t>アサ</t>
    </rPh>
    <rPh sb="3" eb="4">
      <t>ショウ</t>
    </rPh>
    <phoneticPr fontId="1"/>
  </si>
  <si>
    <t>多摩（昼間）</t>
    <rPh sb="0" eb="1">
      <t>タ</t>
    </rPh>
    <rPh sb="1" eb="2">
      <t>マ</t>
    </rPh>
    <rPh sb="3" eb="4">
      <t>ヒル</t>
    </rPh>
    <rPh sb="4" eb="5">
      <t>マ</t>
    </rPh>
    <phoneticPr fontId="1"/>
  </si>
  <si>
    <t>宮　　前</t>
    <rPh sb="0" eb="1">
      <t>ミヤ</t>
    </rPh>
    <rPh sb="3" eb="4">
      <t>マエ</t>
    </rPh>
    <phoneticPr fontId="1"/>
  </si>
  <si>
    <t>高　　津</t>
    <rPh sb="0" eb="1">
      <t>タカ</t>
    </rPh>
    <rPh sb="3" eb="4">
      <t>ツ</t>
    </rPh>
    <phoneticPr fontId="1"/>
  </si>
  <si>
    <t>中　　原</t>
    <rPh sb="0" eb="1">
      <t>ナカ</t>
    </rPh>
    <rPh sb="3" eb="4">
      <t>ハラ</t>
    </rPh>
    <phoneticPr fontId="1"/>
  </si>
  <si>
    <t>川　　崎</t>
    <rPh sb="0" eb="1">
      <t>カワ</t>
    </rPh>
    <rPh sb="3" eb="4">
      <t>ザキ</t>
    </rPh>
    <phoneticPr fontId="1"/>
  </si>
  <si>
    <t>総　　数</t>
    <rPh sb="0" eb="1">
      <t>フサ</t>
    </rPh>
    <rPh sb="3" eb="4">
      <t>カズ</t>
    </rPh>
    <phoneticPr fontId="1"/>
  </si>
  <si>
    <t>　休日（昼間）の初療施設として休日急患診療所を各区に１か所設置している。さらに夜間急患診療体制の充実を図るため、多摩では平成6年12月から毎夜間（18時30分～22時30分）診療している。また、北部小児急病センターを平成14年6月に設置し、毎夜間（18時30分～5時30分）に診療している。
　本診療所は、平成29年4月より川崎市医師会が事業主体となり運営し、川崎市医師会へは運営費を補助している。</t>
    <rPh sb="0" eb="1">
      <t>フン</t>
    </rPh>
    <rPh sb="1" eb="3">
      <t>キュウジツ</t>
    </rPh>
    <rPh sb="4" eb="6">
      <t>ヒルマ</t>
    </rPh>
    <rPh sb="8" eb="9">
      <t>ハジ</t>
    </rPh>
    <rPh sb="9" eb="10">
      <t>リョウ</t>
    </rPh>
    <rPh sb="10" eb="12">
      <t>シセツ</t>
    </rPh>
    <rPh sb="15" eb="19">
      <t>キュウジツキュウカン</t>
    </rPh>
    <rPh sb="19" eb="22">
      <t>シンリョウジョ</t>
    </rPh>
    <rPh sb="23" eb="25">
      <t>カクク</t>
    </rPh>
    <rPh sb="28" eb="29">
      <t>ショ</t>
    </rPh>
    <rPh sb="29" eb="31">
      <t>セッチ</t>
    </rPh>
    <rPh sb="39" eb="41">
      <t>ヤカン</t>
    </rPh>
    <rPh sb="41" eb="43">
      <t>キュウカン</t>
    </rPh>
    <rPh sb="43" eb="45">
      <t>シンリョウ</t>
    </rPh>
    <rPh sb="45" eb="47">
      <t>タイセイ</t>
    </rPh>
    <rPh sb="48" eb="50">
      <t>ジュウジツ</t>
    </rPh>
    <rPh sb="51" eb="52">
      <t>ハカ</t>
    </rPh>
    <rPh sb="56" eb="58">
      <t>タマ</t>
    </rPh>
    <rPh sb="60" eb="62">
      <t>ヘイセイ</t>
    </rPh>
    <rPh sb="63" eb="64">
      <t>ネン</t>
    </rPh>
    <rPh sb="66" eb="67">
      <t>ガツ</t>
    </rPh>
    <rPh sb="69" eb="70">
      <t>マイ</t>
    </rPh>
    <rPh sb="70" eb="72">
      <t>ヤカンジジシンリョウホクブショウニキュウビョウヘイセイネンガツセッチホンシンリョウジョヘイセイネンガツカワサキシイシカイジギョウシュタイウンエイウンエイヒホジョ</t>
    </rPh>
    <phoneticPr fontId="1"/>
  </si>
  <si>
    <t>表１  休日（夜間）急患診療所及び北部小児急病センターの疾病程度と処置</t>
    <rPh sb="6" eb="8">
      <t>キュウジツ</t>
    </rPh>
    <rPh sb="9" eb="11">
      <t>ヤカン</t>
    </rPh>
    <rPh sb="12" eb="14">
      <t>キュウカン</t>
    </rPh>
    <rPh sb="14" eb="16">
      <t>シンリョウ</t>
    </rPh>
    <rPh sb="16" eb="17">
      <t>ジョ</t>
    </rPh>
    <rPh sb="17" eb="18">
      <t>オヨ</t>
    </rPh>
    <rPh sb="19" eb="21">
      <t>ホクブ</t>
    </rPh>
    <rPh sb="21" eb="23">
      <t>ショウニ</t>
    </rPh>
    <rPh sb="23" eb="25">
      <t>キュウビョウ</t>
    </rPh>
    <rPh sb="30" eb="32">
      <t>シッペイ</t>
    </rPh>
    <rPh sb="32" eb="34">
      <t>テイドショチ</t>
    </rPh>
    <phoneticPr fontId="1"/>
  </si>
  <si>
    <t>§1 救急医療対策</t>
    <rPh sb="3" eb="5">
      <t>キュウキュウ</t>
    </rPh>
    <rPh sb="5" eb="7">
      <t>イリョウ</t>
    </rPh>
    <rPh sb="7" eb="9">
      <t>タイサク</t>
    </rPh>
    <phoneticPr fontId="1"/>
  </si>
  <si>
    <t>注２）複数の疾病による受診があるため、表１の患者数と異なる。</t>
    <rPh sb="0" eb="1">
      <t>チュウ</t>
    </rPh>
    <rPh sb="3" eb="5">
      <t>フクスウ</t>
    </rPh>
    <rPh sb="6" eb="8">
      <t>シッペイ</t>
    </rPh>
    <rPh sb="11" eb="13">
      <t>ジュシン</t>
    </rPh>
    <rPh sb="19" eb="20">
      <t>ヒョウカンジャスウコト</t>
    </rPh>
    <phoneticPr fontId="1"/>
  </si>
  <si>
    <t>注１）北部小児急病センターは0～15歳。多摩（夜間）は16歳～。</t>
    <rPh sb="0" eb="1">
      <t>チュウ</t>
    </rPh>
    <rPh sb="3" eb="5">
      <t>ホクブ</t>
    </rPh>
    <rPh sb="5" eb="7">
      <t>ショウニ</t>
    </rPh>
    <rPh sb="7" eb="9">
      <t>キュウビョウ</t>
    </rPh>
    <rPh sb="18" eb="19">
      <t>サイ</t>
    </rPh>
    <rPh sb="20" eb="22">
      <t>タマ</t>
    </rPh>
    <rPh sb="23" eb="25">
      <t>ヤカン</t>
    </rPh>
    <rPh sb="29" eb="30">
      <t>サイ</t>
    </rPh>
    <phoneticPr fontId="1"/>
  </si>
  <si>
    <t>内科小児科</t>
    <rPh sb="0" eb="2">
      <t>ナイカ</t>
    </rPh>
    <rPh sb="2" eb="4">
      <t>ショウニ</t>
    </rPh>
    <rPh sb="4" eb="5">
      <t>カ</t>
    </rPh>
    <phoneticPr fontId="1"/>
  </si>
  <si>
    <t>麻生</t>
    <rPh sb="0" eb="2">
      <t>アサオ</t>
    </rPh>
    <phoneticPr fontId="1"/>
  </si>
  <si>
    <t>多摩（昼間）</t>
    <rPh sb="0" eb="2">
      <t>タマ</t>
    </rPh>
    <rPh sb="3" eb="4">
      <t>ヒル</t>
    </rPh>
    <rPh sb="4" eb="5">
      <t>マ</t>
    </rPh>
    <phoneticPr fontId="1"/>
  </si>
  <si>
    <t>宮前</t>
    <rPh sb="0" eb="2">
      <t>ミヤマエ</t>
    </rPh>
    <phoneticPr fontId="1"/>
  </si>
  <si>
    <t>高津</t>
    <rPh sb="0" eb="2">
      <t>タカツ</t>
    </rPh>
    <phoneticPr fontId="1"/>
  </si>
  <si>
    <t>中原</t>
    <rPh sb="0" eb="2">
      <t>ナカハラ</t>
    </rPh>
    <phoneticPr fontId="1"/>
  </si>
  <si>
    <t>川崎</t>
    <rPh sb="0" eb="2">
      <t>カワサキ</t>
    </rPh>
    <phoneticPr fontId="1"/>
  </si>
  <si>
    <t>その他</t>
    <rPh sb="2" eb="3">
      <t>タ</t>
    </rPh>
    <phoneticPr fontId="1"/>
  </si>
  <si>
    <t>発疹性・
伝染性疾患</t>
    <rPh sb="0" eb="3">
      <t>デンセンセイ</t>
    </rPh>
    <rPh sb="3" eb="5">
      <t>シッカン</t>
    </rPh>
    <rPh sb="6" eb="8">
      <t>ホッシン</t>
    </rPh>
    <rPh sb="8" eb="9">
      <t>セイ</t>
    </rPh>
    <phoneticPr fontId="1"/>
  </si>
  <si>
    <t>消化</t>
    <rPh sb="0" eb="2">
      <t>ショウカ</t>
    </rPh>
    <phoneticPr fontId="1"/>
  </si>
  <si>
    <t>呼吸</t>
    <rPh sb="0" eb="2">
      <t>コキュウ</t>
    </rPh>
    <phoneticPr fontId="1"/>
  </si>
  <si>
    <t>循環</t>
    <rPh sb="0" eb="2">
      <t>ジュンカン</t>
    </rPh>
    <phoneticPr fontId="1"/>
  </si>
  <si>
    <t>歯科</t>
    <rPh sb="0" eb="2">
      <t>シカ</t>
    </rPh>
    <phoneticPr fontId="1"/>
  </si>
  <si>
    <t>泌尿</t>
    <rPh sb="0" eb="1">
      <t>ニジ</t>
    </rPh>
    <rPh sb="1" eb="2">
      <t>ニョウ</t>
    </rPh>
    <phoneticPr fontId="1"/>
  </si>
  <si>
    <t>皮膚</t>
    <rPh sb="0" eb="2">
      <t>ヒフ</t>
    </rPh>
    <phoneticPr fontId="1"/>
  </si>
  <si>
    <t>耳鼻咽喉</t>
    <rPh sb="0" eb="2">
      <t>ジビ</t>
    </rPh>
    <phoneticPr fontId="1"/>
  </si>
  <si>
    <t>眼科</t>
    <rPh sb="0" eb="2">
      <t>ガンカ</t>
    </rPh>
    <phoneticPr fontId="1"/>
  </si>
  <si>
    <t>産婦</t>
    <rPh sb="0" eb="2">
      <t>サンプ</t>
    </rPh>
    <phoneticPr fontId="1"/>
  </si>
  <si>
    <t>整形外科</t>
    <rPh sb="0" eb="2">
      <t>セイケイ</t>
    </rPh>
    <rPh sb="2" eb="4">
      <t>ゲカ</t>
    </rPh>
    <phoneticPr fontId="1"/>
  </si>
  <si>
    <t>外科</t>
    <rPh sb="0" eb="2">
      <t>ゲカ</t>
    </rPh>
    <phoneticPr fontId="1"/>
  </si>
  <si>
    <t>精神・神経</t>
    <rPh sb="0" eb="2">
      <t>セイシン</t>
    </rPh>
    <rPh sb="3" eb="5">
      <t>シンケイ</t>
    </rPh>
    <phoneticPr fontId="1"/>
  </si>
  <si>
    <t>小児科</t>
    <rPh sb="0" eb="3">
      <t>ショウニカ</t>
    </rPh>
    <phoneticPr fontId="1"/>
  </si>
  <si>
    <t>内科</t>
    <rPh sb="0" eb="2">
      <t>ナイカ</t>
    </rPh>
    <phoneticPr fontId="1"/>
  </si>
  <si>
    <t>　休日（夜間）急患診療所及び北部小児急病センターは内科・小児科を診療科目としているため、患者総数に占める内科・小児科の受診者の割合は、93.50％となっている。</t>
    <rPh sb="1" eb="3">
      <t>キュウジツ</t>
    </rPh>
    <rPh sb="4" eb="6">
      <t>ヤカン</t>
    </rPh>
    <rPh sb="7" eb="9">
      <t>キュウカン</t>
    </rPh>
    <rPh sb="9" eb="12">
      <t>シンリョウジョ</t>
    </rPh>
    <rPh sb="12" eb="13">
      <t>オヨ</t>
    </rPh>
    <rPh sb="14" eb="16">
      <t>ホクブ</t>
    </rPh>
    <rPh sb="16" eb="18">
      <t>ショウニ</t>
    </rPh>
    <rPh sb="18" eb="20">
      <t>キュウビョウ</t>
    </rPh>
    <rPh sb="25" eb="27">
      <t>ナイカ</t>
    </rPh>
    <rPh sb="28" eb="31">
      <t>ショウニカ</t>
    </rPh>
    <rPh sb="32" eb="34">
      <t>シンリョウ</t>
    </rPh>
    <rPh sb="34" eb="35">
      <t>カ</t>
    </rPh>
    <rPh sb="35" eb="36">
      <t>モク</t>
    </rPh>
    <rPh sb="44" eb="46">
      <t>カンジャ</t>
    </rPh>
    <rPh sb="46" eb="48">
      <t>ソウスウ</t>
    </rPh>
    <rPh sb="49" eb="50">
      <t>シ</t>
    </rPh>
    <rPh sb="52" eb="54">
      <t>ナイカ</t>
    </rPh>
    <rPh sb="55" eb="58">
      <t>ショウニカ</t>
    </rPh>
    <rPh sb="59" eb="62">
      <t>ジュシンシャ</t>
    </rPh>
    <rPh sb="63" eb="65">
      <t>ワリアイ</t>
    </rPh>
    <phoneticPr fontId="1"/>
  </si>
  <si>
    <t>表２  休日（夜間）急患診療所及び北部小児急病センターの疾病種類</t>
    <phoneticPr fontId="1"/>
  </si>
  <si>
    <t>資料：保健医療政策部地域医療担当</t>
    <rPh sb="3" eb="5">
      <t>ホケン</t>
    </rPh>
    <rPh sb="5" eb="7">
      <t>イリョウ</t>
    </rPh>
    <rPh sb="7" eb="9">
      <t>セイサク</t>
    </rPh>
    <rPh sb="9" eb="10">
      <t>ブ</t>
    </rPh>
    <rPh sb="10" eb="12">
      <t>チイキ</t>
    </rPh>
    <rPh sb="12" eb="14">
      <t>イリョウ</t>
    </rPh>
    <rPh sb="14" eb="16">
      <t>タントウ</t>
    </rPh>
    <phoneticPr fontId="1"/>
  </si>
  <si>
    <t>転送</t>
    <rPh sb="0" eb="2">
      <t>テンソウ</t>
    </rPh>
    <phoneticPr fontId="1"/>
  </si>
  <si>
    <t>死亡</t>
    <rPh sb="0" eb="2">
      <t>シボウ</t>
    </rPh>
    <phoneticPr fontId="1"/>
  </si>
  <si>
    <t>入院</t>
    <rPh sb="0" eb="2">
      <t>ニュウイン</t>
    </rPh>
    <phoneticPr fontId="1"/>
  </si>
  <si>
    <t>外来</t>
    <rPh sb="0" eb="2">
      <t>ガイライ</t>
    </rPh>
    <phoneticPr fontId="1"/>
  </si>
  <si>
    <t>受療種別</t>
    <rPh sb="0" eb="1">
      <t>ウケ</t>
    </rPh>
    <rPh sb="1" eb="2">
      <t>リョウ</t>
    </rPh>
    <rPh sb="2" eb="4">
      <t>シュベツ</t>
    </rPh>
    <phoneticPr fontId="1"/>
  </si>
  <si>
    <t>麻酔科</t>
    <rPh sb="0" eb="3">
      <t>マスイカ</t>
    </rPh>
    <phoneticPr fontId="1"/>
  </si>
  <si>
    <t>泌尿器科</t>
    <rPh sb="0" eb="3">
      <t>ヒニョウキ</t>
    </rPh>
    <rPh sb="3" eb="4">
      <t>カ</t>
    </rPh>
    <phoneticPr fontId="1"/>
  </si>
  <si>
    <t>皮膚科</t>
    <rPh sb="0" eb="2">
      <t>ヒフ</t>
    </rPh>
    <rPh sb="2" eb="3">
      <t>カ</t>
    </rPh>
    <phoneticPr fontId="1"/>
  </si>
  <si>
    <t>耳鼻咽喉科</t>
    <rPh sb="0" eb="2">
      <t>ジビ</t>
    </rPh>
    <rPh sb="2" eb="4">
      <t>インコウ</t>
    </rPh>
    <rPh sb="4" eb="5">
      <t>カ</t>
    </rPh>
    <phoneticPr fontId="1"/>
  </si>
  <si>
    <t>産婦人科</t>
    <rPh sb="0" eb="4">
      <t>サンフジンカ</t>
    </rPh>
    <phoneticPr fontId="1"/>
  </si>
  <si>
    <t>脳神経外科</t>
    <rPh sb="0" eb="3">
      <t>ノウシンケイ</t>
    </rPh>
    <rPh sb="3" eb="5">
      <t>ゲカ</t>
    </rPh>
    <phoneticPr fontId="1"/>
  </si>
  <si>
    <t>精神神経科</t>
    <rPh sb="0" eb="2">
      <t>セイシン</t>
    </rPh>
    <rPh sb="2" eb="5">
      <t>シンケイカ</t>
    </rPh>
    <phoneticPr fontId="1"/>
  </si>
  <si>
    <t>疾病科目</t>
    <rPh sb="0" eb="2">
      <t>シッペイ</t>
    </rPh>
    <rPh sb="2" eb="4">
      <t>カモク</t>
    </rPh>
    <phoneticPr fontId="1"/>
  </si>
  <si>
    <t>4月</t>
    <rPh sb="1" eb="2">
      <t>ガツ</t>
    </rPh>
    <phoneticPr fontId="1"/>
  </si>
  <si>
    <t>　市内救急告示医療機関（令和4年3月31日現在、病院23、診療所3）で組織する川崎市救急告示医療機関協会に夜間救急患者の初療及び入院・手術等の専門的な診療を委託しており、その取扱患者数は次のとおりである。</t>
    <rPh sb="12" eb="14">
      <t>レイワ</t>
    </rPh>
    <phoneticPr fontId="1"/>
  </si>
  <si>
    <t>表３  夜間急患診療の初期救急患者数</t>
    <phoneticPr fontId="1"/>
  </si>
  <si>
    <t>資料：保健医療政部地域医療担当</t>
    <rPh sb="3" eb="5">
      <t>ホケン</t>
    </rPh>
    <rPh sb="5" eb="7">
      <t>イリョウ</t>
    </rPh>
    <rPh sb="7" eb="8">
      <t>セイ</t>
    </rPh>
    <rPh sb="8" eb="9">
      <t>ブ</t>
    </rPh>
    <rPh sb="9" eb="11">
      <t>チイキ</t>
    </rPh>
    <rPh sb="11" eb="13">
      <t>イリョウ</t>
    </rPh>
    <rPh sb="13" eb="15">
      <t>タントウ</t>
    </rPh>
    <phoneticPr fontId="1"/>
  </si>
  <si>
    <t>計（B＋C＝A）</t>
    <rPh sb="0" eb="1">
      <t>ケイ</t>
    </rPh>
    <phoneticPr fontId="1"/>
  </si>
  <si>
    <t>小計（C＝ｅ＋ｄ）</t>
    <rPh sb="0" eb="1">
      <t>ショウ</t>
    </rPh>
    <rPh sb="1" eb="2">
      <t>ケイ</t>
    </rPh>
    <phoneticPr fontId="1"/>
  </si>
  <si>
    <t>外来計（ｄ）</t>
    <rPh sb="0" eb="2">
      <t>ガイライ</t>
    </rPh>
    <rPh sb="2" eb="3">
      <t>ケイ</t>
    </rPh>
    <phoneticPr fontId="1"/>
  </si>
  <si>
    <t>他</t>
    <rPh sb="0" eb="1">
      <t>タ</t>
    </rPh>
    <phoneticPr fontId="1"/>
  </si>
  <si>
    <t>入院計(ｅ)</t>
    <rPh sb="0" eb="2">
      <t>ニュウイン</t>
    </rPh>
    <rPh sb="2" eb="3">
      <t>ケイ</t>
    </rPh>
    <phoneticPr fontId="1"/>
  </si>
  <si>
    <t>の</t>
    <phoneticPr fontId="1"/>
  </si>
  <si>
    <t>その他</t>
    <rPh sb="2" eb="3">
      <t>ホカ</t>
    </rPh>
    <phoneticPr fontId="1"/>
  </si>
  <si>
    <t>そ</t>
    <phoneticPr fontId="1"/>
  </si>
  <si>
    <t>救急車</t>
    <rPh sb="0" eb="3">
      <t>キュウキュウシャ</t>
    </rPh>
    <phoneticPr fontId="1"/>
  </si>
  <si>
    <t>小計（B＝ｃ＋ｂ）</t>
    <rPh sb="0" eb="1">
      <t>ショウ</t>
    </rPh>
    <rPh sb="1" eb="2">
      <t>ケイ</t>
    </rPh>
    <phoneticPr fontId="1"/>
  </si>
  <si>
    <t>外来計（ｂ）</t>
    <rPh sb="0" eb="2">
      <t>ガイライ</t>
    </rPh>
    <rPh sb="2" eb="3">
      <t>ケイ</t>
    </rPh>
    <phoneticPr fontId="1"/>
  </si>
  <si>
    <t>入院計(ｃ)</t>
    <rPh sb="0" eb="2">
      <t>ニュウイン</t>
    </rPh>
    <rPh sb="2" eb="3">
      <t>ケイ</t>
    </rPh>
    <phoneticPr fontId="1"/>
  </si>
  <si>
    <t>初期救急医療機関
からの転送</t>
    <phoneticPr fontId="1"/>
  </si>
  <si>
    <t>来　院　方　法　別</t>
    <phoneticPr fontId="1"/>
  </si>
  <si>
    <t>計（A＝ａ＋ｂ）</t>
    <rPh sb="0" eb="1">
      <t>ケイ</t>
    </rPh>
    <phoneticPr fontId="1"/>
  </si>
  <si>
    <t>入院計(a)</t>
    <rPh sb="0" eb="2">
      <t>ニュウイン</t>
    </rPh>
    <rPh sb="2" eb="3">
      <t>ケイ</t>
    </rPh>
    <phoneticPr fontId="1"/>
  </si>
  <si>
    <t>胃腸科</t>
    <rPh sb="0" eb="2">
      <t>イチョウ</t>
    </rPh>
    <rPh sb="2" eb="3">
      <t>カ</t>
    </rPh>
    <phoneticPr fontId="1"/>
  </si>
  <si>
    <t>診　療　科　目　別</t>
    <phoneticPr fontId="1"/>
  </si>
  <si>
    <t>当番日数</t>
    <rPh sb="0" eb="2">
      <t>トウバン</t>
    </rPh>
    <rPh sb="2" eb="4">
      <t>ニッスウ</t>
    </rPh>
    <phoneticPr fontId="1"/>
  </si>
  <si>
    <t>合計</t>
    <rPh sb="0" eb="2">
      <t>ゴウケイ</t>
    </rPh>
    <phoneticPr fontId="1"/>
  </si>
  <si>
    <t>北部</t>
    <rPh sb="0" eb="2">
      <t>ホクブ</t>
    </rPh>
    <phoneticPr fontId="1"/>
  </si>
  <si>
    <t>南部</t>
    <rPh sb="0" eb="2">
      <t>ナンブ</t>
    </rPh>
    <phoneticPr fontId="1"/>
  </si>
  <si>
    <t>　初期救急医療施設で対応しきれない夜間の救急患者を受け入れるため、市内南北2ブロックに分け、川崎市病院協会（令和3年4月1日現在、38病院）に加盟する病院が輪番制で、毎夜間、各ブロックごとに、小児科1病院、内科等1病院を配置している。
　また、川崎市病院協会へは、運営費を補助している。</t>
    <rPh sb="54" eb="56">
      <t>レイワ</t>
    </rPh>
    <phoneticPr fontId="1"/>
  </si>
  <si>
    <t>表４  夜間急患第二次診療の患者数</t>
    <phoneticPr fontId="1"/>
  </si>
  <si>
    <t>注）　多摩は夜間分（準夜帯・深夜帯）を含まない。</t>
    <rPh sb="10" eb="11">
      <t>ジュン</t>
    </rPh>
    <rPh sb="12" eb="13">
      <t>オビ</t>
    </rPh>
    <rPh sb="14" eb="16">
      <t>シンヤ</t>
    </rPh>
    <rPh sb="16" eb="17">
      <t>タイ</t>
    </rPh>
    <phoneticPr fontId="1"/>
  </si>
  <si>
    <t>麻生休日急患診療所</t>
    <rPh sb="0" eb="2">
      <t>アサオ</t>
    </rPh>
    <rPh sb="2" eb="4">
      <t>キュウジツ</t>
    </rPh>
    <rPh sb="4" eb="6">
      <t>キュウカン</t>
    </rPh>
    <rPh sb="6" eb="9">
      <t>シンリョウジョ</t>
    </rPh>
    <phoneticPr fontId="1"/>
  </si>
  <si>
    <t>多摩休日夜間急患診療所</t>
    <rPh sb="0" eb="2">
      <t>タマ</t>
    </rPh>
    <rPh sb="2" eb="4">
      <t>キュウジツ</t>
    </rPh>
    <rPh sb="4" eb="6">
      <t>ヤカン</t>
    </rPh>
    <rPh sb="6" eb="8">
      <t>キュウカン</t>
    </rPh>
    <rPh sb="8" eb="11">
      <t>シンリョウジョ</t>
    </rPh>
    <phoneticPr fontId="1"/>
  </si>
  <si>
    <t>宮前休日急患診療所</t>
    <rPh sb="0" eb="2">
      <t>ミヤマエ</t>
    </rPh>
    <rPh sb="2" eb="4">
      <t>キュウジツ</t>
    </rPh>
    <rPh sb="4" eb="6">
      <t>キュウカン</t>
    </rPh>
    <rPh sb="6" eb="9">
      <t>シンリョウジョ</t>
    </rPh>
    <phoneticPr fontId="1"/>
  </si>
  <si>
    <t>高津休日急患診療所</t>
    <rPh sb="0" eb="2">
      <t>タカツ</t>
    </rPh>
    <rPh sb="2" eb="4">
      <t>キュウジツ</t>
    </rPh>
    <rPh sb="4" eb="6">
      <t>キュウカン</t>
    </rPh>
    <rPh sb="6" eb="9">
      <t>シンリョウジョ</t>
    </rPh>
    <phoneticPr fontId="1"/>
  </si>
  <si>
    <t>中原休日急患診療所</t>
    <rPh sb="0" eb="2">
      <t>ナカハラ</t>
    </rPh>
    <rPh sb="2" eb="4">
      <t>キュウジツ</t>
    </rPh>
    <rPh sb="4" eb="6">
      <t>キュウカン</t>
    </rPh>
    <rPh sb="6" eb="9">
      <t>シンリョウジョ</t>
    </rPh>
    <phoneticPr fontId="1"/>
  </si>
  <si>
    <t>幸休日急患診療所</t>
    <rPh sb="0" eb="1">
      <t>サイワイ</t>
    </rPh>
    <rPh sb="1" eb="3">
      <t>キュウジツ</t>
    </rPh>
    <rPh sb="3" eb="5">
      <t>キュウカン</t>
    </rPh>
    <rPh sb="5" eb="8">
      <t>シンリョウジョ</t>
    </rPh>
    <phoneticPr fontId="1"/>
  </si>
  <si>
    <t>川崎休日急患診療所</t>
    <rPh sb="0" eb="2">
      <t>カワサキ</t>
    </rPh>
    <rPh sb="2" eb="4">
      <t>キュウジツ</t>
    </rPh>
    <rPh sb="4" eb="6">
      <t>キュウカン</t>
    </rPh>
    <rPh sb="6" eb="9">
      <t>シンリョウジョ</t>
    </rPh>
    <phoneticPr fontId="1"/>
  </si>
  <si>
    <t>3月</t>
    <phoneticPr fontId="1"/>
  </si>
  <si>
    <t>2月</t>
    <phoneticPr fontId="1"/>
  </si>
  <si>
    <t>1月</t>
    <phoneticPr fontId="1"/>
  </si>
  <si>
    <t>12月</t>
    <phoneticPr fontId="1"/>
  </si>
  <si>
    <t>11月</t>
    <phoneticPr fontId="1"/>
  </si>
  <si>
    <t>10月</t>
    <phoneticPr fontId="1"/>
  </si>
  <si>
    <t>9月</t>
    <phoneticPr fontId="1"/>
  </si>
  <si>
    <t>8月</t>
    <phoneticPr fontId="1"/>
  </si>
  <si>
    <t>7月</t>
    <phoneticPr fontId="1"/>
  </si>
  <si>
    <t>6月</t>
    <phoneticPr fontId="1"/>
  </si>
  <si>
    <t>5月</t>
    <phoneticPr fontId="1"/>
  </si>
  <si>
    <t>　休日急患診療所等で対応しきれない救急患者を転送するため、川崎市病院協会へ収容業務等を委託している。
　市内を南北2ブロックに分け、川崎市病院協会に加盟する病院が輪番制で、毎休日の昼間、各ブロックごとに、小児科1病院、内科等1病院を配置している。</t>
    <phoneticPr fontId="1"/>
  </si>
  <si>
    <t>表５  休日急患第二次応需患者数</t>
    <phoneticPr fontId="1"/>
  </si>
  <si>
    <t>市外</t>
    <rPh sb="0" eb="2">
      <t>シガイ</t>
    </rPh>
    <phoneticPr fontId="1"/>
  </si>
  <si>
    <t>多摩</t>
    <rPh sb="0" eb="2">
      <t>タマ</t>
    </rPh>
    <phoneticPr fontId="1"/>
  </si>
  <si>
    <t>百合丘歯科保健
センター</t>
    <rPh sb="0" eb="3">
      <t>ユリガオカ</t>
    </rPh>
    <rPh sb="3" eb="5">
      <t>シカ</t>
    </rPh>
    <rPh sb="5" eb="7">
      <t>ホケン</t>
    </rPh>
    <phoneticPr fontId="1"/>
  </si>
  <si>
    <t>中原歯科保健
センター</t>
    <rPh sb="0" eb="2">
      <t>ナカハラ</t>
    </rPh>
    <rPh sb="2" eb="4">
      <t>シカ</t>
    </rPh>
    <rPh sb="4" eb="6">
      <t>ホケン</t>
    </rPh>
    <phoneticPr fontId="1"/>
  </si>
  <si>
    <t>歯科医師会館
診療所</t>
    <rPh sb="0" eb="2">
      <t>シカ</t>
    </rPh>
    <rPh sb="2" eb="4">
      <t>イシ</t>
    </rPh>
    <rPh sb="4" eb="6">
      <t>カイカン</t>
    </rPh>
    <rPh sb="7" eb="10">
      <t>シンリョウジョ</t>
    </rPh>
    <phoneticPr fontId="1"/>
  </si>
  <si>
    <t>昭和59年12月</t>
    <rPh sb="0" eb="2">
      <t>ショウワ</t>
    </rPh>
    <rPh sb="4" eb="5">
      <t>ネン</t>
    </rPh>
    <rPh sb="7" eb="8">
      <t>ツキ</t>
    </rPh>
    <phoneticPr fontId="1"/>
  </si>
  <si>
    <t>　百合丘歯科保健センター</t>
    <rPh sb="1" eb="4">
      <t>ユリガオカ</t>
    </rPh>
    <rPh sb="4" eb="6">
      <t>シカ</t>
    </rPh>
    <rPh sb="6" eb="8">
      <t>ホケン</t>
    </rPh>
    <phoneticPr fontId="1"/>
  </si>
  <si>
    <t>昭和62年 4月</t>
    <rPh sb="0" eb="2">
      <t>ショウワ</t>
    </rPh>
    <rPh sb="4" eb="5">
      <t>ネン</t>
    </rPh>
    <rPh sb="7" eb="8">
      <t>ツキ</t>
    </rPh>
    <phoneticPr fontId="1"/>
  </si>
  <si>
    <t>　中原歯科保健センター</t>
    <rPh sb="1" eb="3">
      <t>ナカハラ</t>
    </rPh>
    <rPh sb="3" eb="5">
      <t>シカ</t>
    </rPh>
    <rPh sb="5" eb="7">
      <t>ホケン</t>
    </rPh>
    <phoneticPr fontId="1"/>
  </si>
  <si>
    <t>昭和54年 6月</t>
    <rPh sb="0" eb="2">
      <t>ショウワ</t>
    </rPh>
    <rPh sb="4" eb="5">
      <t>ネン</t>
    </rPh>
    <rPh sb="7" eb="8">
      <t>ツキ</t>
    </rPh>
    <phoneticPr fontId="1"/>
  </si>
  <si>
    <t>　歯科医師会館診療所</t>
    <rPh sb="1" eb="3">
      <t>シカ</t>
    </rPh>
    <rPh sb="3" eb="5">
      <t>イシ</t>
    </rPh>
    <rPh sb="5" eb="6">
      <t>カイ</t>
    </rPh>
    <rPh sb="6" eb="7">
      <t>カン</t>
    </rPh>
    <rPh sb="7" eb="10">
      <t>シンリョウジョ</t>
    </rPh>
    <phoneticPr fontId="1"/>
  </si>
  <si>
    <t>診療開始</t>
    <rPh sb="0" eb="2">
      <t>シンリョウ</t>
    </rPh>
    <rPh sb="2" eb="4">
      <t>カイシ</t>
    </rPh>
    <phoneticPr fontId="1"/>
  </si>
  <si>
    <t>　ゴールデンウィーク（5/3～5/5）及び年末年始（12/30～1/3）の歯科救急患者を、川崎市歯科医師会の協力で次の３か所で受け入れている。川崎市歯科医師会へは、運営費及び設備整備費を補助している。</t>
    <phoneticPr fontId="1"/>
  </si>
  <si>
    <t>表６  歯科休日急患診療患者数（区別）</t>
    <phoneticPr fontId="1"/>
  </si>
  <si>
    <t>注）治療疾病数が複数ある場合があり、疾病総数と患者総数は一致しない。</t>
    <rPh sb="0" eb="1">
      <t>チュウ</t>
    </rPh>
    <rPh sb="2" eb="4">
      <t>チリョウ</t>
    </rPh>
    <rPh sb="4" eb="6">
      <t>シッペイ</t>
    </rPh>
    <rPh sb="6" eb="7">
      <t>スウ</t>
    </rPh>
    <rPh sb="8" eb="10">
      <t>フクスウ</t>
    </rPh>
    <rPh sb="12" eb="14">
      <t>バアイ</t>
    </rPh>
    <rPh sb="18" eb="20">
      <t>シッペイ</t>
    </rPh>
    <rPh sb="20" eb="22">
      <t>ソウスウ</t>
    </rPh>
    <rPh sb="23" eb="25">
      <t>カンジャ</t>
    </rPh>
    <rPh sb="25" eb="27">
      <t>ソウスウ</t>
    </rPh>
    <rPh sb="28" eb="30">
      <t>イッチ</t>
    </rPh>
    <phoneticPr fontId="1"/>
  </si>
  <si>
    <t>～</t>
    <phoneticPr fontId="1"/>
  </si>
  <si>
    <t>１５</t>
    <phoneticPr fontId="1"/>
  </si>
  <si>
    <t>１４</t>
    <phoneticPr fontId="1"/>
  </si>
  <si>
    <t>　６</t>
    <phoneticPr fontId="1"/>
  </si>
  <si>
    <t>　５</t>
    <phoneticPr fontId="1"/>
  </si>
  <si>
    <t>　３</t>
    <phoneticPr fontId="1"/>
  </si>
  <si>
    <t>歳</t>
    <rPh sb="0" eb="1">
      <t>サイ</t>
    </rPh>
    <phoneticPr fontId="1"/>
  </si>
  <si>
    <t>　２</t>
    <phoneticPr fontId="1"/>
  </si>
  <si>
    <t>　０</t>
    <phoneticPr fontId="1"/>
  </si>
  <si>
    <t>歯科医師会館
診療所</t>
    <rPh sb="0" eb="2">
      <t>シカ</t>
    </rPh>
    <rPh sb="2" eb="4">
      <t>イシ</t>
    </rPh>
    <rPh sb="4" eb="5">
      <t>カイ</t>
    </rPh>
    <rPh sb="5" eb="6">
      <t>カン</t>
    </rPh>
    <rPh sb="6" eb="9">
      <t>シンリョウジョ</t>
    </rPh>
    <phoneticPr fontId="1"/>
  </si>
  <si>
    <t>歯肉
膿瘍</t>
    <rPh sb="0" eb="1">
      <t>ハ</t>
    </rPh>
    <rPh sb="1" eb="2">
      <t>ニク</t>
    </rPh>
    <rPh sb="3" eb="4">
      <t>ノウ</t>
    </rPh>
    <rPh sb="4" eb="5">
      <t>ヨウ</t>
    </rPh>
    <phoneticPr fontId="1"/>
  </si>
  <si>
    <t>歯根
膜炎</t>
    <rPh sb="0" eb="1">
      <t>ハ</t>
    </rPh>
    <rPh sb="1" eb="2">
      <t>コン</t>
    </rPh>
    <rPh sb="3" eb="4">
      <t>マク</t>
    </rPh>
    <rPh sb="4" eb="5">
      <t>エン</t>
    </rPh>
    <phoneticPr fontId="1"/>
  </si>
  <si>
    <t>歯槽
膿漏</t>
    <rPh sb="0" eb="2">
      <t>シソウ</t>
    </rPh>
    <rPh sb="3" eb="5">
      <t>ノウロウ</t>
    </rPh>
    <phoneticPr fontId="1"/>
  </si>
  <si>
    <t>歯肉炎</t>
    <rPh sb="0" eb="2">
      <t>シニク</t>
    </rPh>
    <rPh sb="2" eb="3">
      <t>エン</t>
    </rPh>
    <phoneticPr fontId="1"/>
  </si>
  <si>
    <t>歯髄炎</t>
    <rPh sb="0" eb="1">
      <t>ハ</t>
    </rPh>
    <rPh sb="1" eb="2">
      <t>ズイ</t>
    </rPh>
    <rPh sb="2" eb="3">
      <t>エン</t>
    </rPh>
    <phoneticPr fontId="1"/>
  </si>
  <si>
    <t>C１～C４</t>
    <phoneticPr fontId="1"/>
  </si>
  <si>
    <t>外傷</t>
    <rPh sb="0" eb="2">
      <t>ガイショウ</t>
    </rPh>
    <phoneticPr fontId="1"/>
  </si>
  <si>
    <t>抜歯後
の処置</t>
    <rPh sb="0" eb="2">
      <t>バッシ</t>
    </rPh>
    <rPh sb="2" eb="3">
      <t>ゴ</t>
    </rPh>
    <rPh sb="5" eb="7">
      <t>ショチ</t>
    </rPh>
    <phoneticPr fontId="1"/>
  </si>
  <si>
    <t>歯　　　　周　　　　組　　　　織　　　　炎</t>
    <rPh sb="0" eb="1">
      <t>ハ</t>
    </rPh>
    <rPh sb="5" eb="6">
      <t>シュウ</t>
    </rPh>
    <rPh sb="10" eb="11">
      <t>クミ</t>
    </rPh>
    <rPh sb="15" eb="16">
      <t>オリ</t>
    </rPh>
    <rPh sb="20" eb="21">
      <t>ホノオ</t>
    </rPh>
    <phoneticPr fontId="1"/>
  </si>
  <si>
    <t>う　　　　　　歯</t>
    <rPh sb="7" eb="8">
      <t>ハ</t>
    </rPh>
    <phoneticPr fontId="1"/>
  </si>
  <si>
    <t>患者数
（実数）</t>
    <rPh sb="0" eb="3">
      <t>カンジャスウ</t>
    </rPh>
    <rPh sb="5" eb="7">
      <t>ジッスウ</t>
    </rPh>
    <phoneticPr fontId="1"/>
  </si>
  <si>
    <t>表７  歯科休日急患診療患者数</t>
    <phoneticPr fontId="1"/>
  </si>
  <si>
    <t>項目</t>
    <rPh sb="0" eb="2">
      <t>コウモク</t>
    </rPh>
    <phoneticPr fontId="1"/>
  </si>
  <si>
    <t>重複損傷</t>
    <rPh sb="0" eb="2">
      <t>ジュウフク</t>
    </rPh>
    <rPh sb="2" eb="4">
      <t>ソンショウ</t>
    </rPh>
    <phoneticPr fontId="1"/>
  </si>
  <si>
    <t>薬用を主としない物質による毒作用</t>
    <rPh sb="0" eb="2">
      <t>ヤクヨウ</t>
    </rPh>
    <rPh sb="3" eb="4">
      <t>シュ</t>
    </rPh>
    <rPh sb="8" eb="10">
      <t>ブッシツ</t>
    </rPh>
    <rPh sb="13" eb="14">
      <t>ドク</t>
    </rPh>
    <rPh sb="14" eb="16">
      <t>サヨウ</t>
    </rPh>
    <phoneticPr fontId="1"/>
  </si>
  <si>
    <t>医薬品による中毒</t>
    <rPh sb="0" eb="3">
      <t>イヤクヒン</t>
    </rPh>
    <rPh sb="6" eb="8">
      <t>チュウドク</t>
    </rPh>
    <phoneticPr fontId="1"/>
  </si>
  <si>
    <t>熱傷</t>
    <rPh sb="0" eb="2">
      <t>ネッショウ</t>
    </rPh>
    <phoneticPr fontId="1"/>
  </si>
  <si>
    <t>表在損傷・挫傷</t>
    <rPh sb="0" eb="1">
      <t>ヒョウ</t>
    </rPh>
    <rPh sb="1" eb="2">
      <t>ザイ</t>
    </rPh>
    <rPh sb="2" eb="4">
      <t>ソンショウ</t>
    </rPh>
    <rPh sb="5" eb="7">
      <t>ザショウ</t>
    </rPh>
    <phoneticPr fontId="1"/>
  </si>
  <si>
    <t>頭蓋内損傷</t>
    <rPh sb="0" eb="2">
      <t>ズガイ</t>
    </rPh>
    <rPh sb="2" eb="3">
      <t>ナイ</t>
    </rPh>
    <rPh sb="3" eb="4">
      <t>ソン</t>
    </rPh>
    <rPh sb="4" eb="5">
      <t>キズ</t>
    </rPh>
    <phoneticPr fontId="1"/>
  </si>
  <si>
    <t>上肢・下肢の骨折</t>
    <rPh sb="0" eb="2">
      <t>ジョウシ</t>
    </rPh>
    <rPh sb="3" eb="5">
      <t>カシ</t>
    </rPh>
    <rPh sb="6" eb="8">
      <t>コッセツ</t>
    </rPh>
    <phoneticPr fontId="1"/>
  </si>
  <si>
    <t>頭蓋及び顔面の骨折</t>
    <rPh sb="0" eb="2">
      <t>ズガイ</t>
    </rPh>
    <rPh sb="2" eb="3">
      <t>オヨ</t>
    </rPh>
    <rPh sb="4" eb="6">
      <t>ガンメン</t>
    </rPh>
    <rPh sb="7" eb="9">
      <t>コッセツ</t>
    </rPh>
    <phoneticPr fontId="1"/>
  </si>
  <si>
    <t>損傷及び中毒分類（計）</t>
    <rPh sb="0" eb="2">
      <t>ソンショウ</t>
    </rPh>
    <rPh sb="2" eb="3">
      <t>オヨ</t>
    </rPh>
    <rPh sb="4" eb="6">
      <t>チュウドク</t>
    </rPh>
    <rPh sb="6" eb="8">
      <t>ブンルイ</t>
    </rPh>
    <rPh sb="9" eb="10">
      <t>ケイ</t>
    </rPh>
    <phoneticPr fontId="1"/>
  </si>
  <si>
    <t>症状・徴候及び診断名不明確の状態</t>
    <rPh sb="0" eb="2">
      <t>ショウジョウ</t>
    </rPh>
    <rPh sb="3" eb="5">
      <t>チョウコウ</t>
    </rPh>
    <rPh sb="5" eb="6">
      <t>オヨ</t>
    </rPh>
    <rPh sb="7" eb="9">
      <t>シンダン</t>
    </rPh>
    <rPh sb="9" eb="10">
      <t>メイ</t>
    </rPh>
    <rPh sb="10" eb="13">
      <t>フメイカク</t>
    </rPh>
    <rPh sb="14" eb="16">
      <t>ジョウタイ</t>
    </rPh>
    <phoneticPr fontId="1"/>
  </si>
  <si>
    <t>周産期に発生した主要病態</t>
    <rPh sb="0" eb="1">
      <t>シュウ</t>
    </rPh>
    <rPh sb="1" eb="2">
      <t>サン</t>
    </rPh>
    <rPh sb="2" eb="3">
      <t>キ</t>
    </rPh>
    <rPh sb="4" eb="6">
      <t>ハッセイ</t>
    </rPh>
    <rPh sb="8" eb="10">
      <t>シュヨウ</t>
    </rPh>
    <rPh sb="10" eb="12">
      <t>ビョウタイ</t>
    </rPh>
    <phoneticPr fontId="1"/>
  </si>
  <si>
    <t>先天異常</t>
    <rPh sb="0" eb="2">
      <t>センテン</t>
    </rPh>
    <rPh sb="2" eb="4">
      <t>イジョウ</t>
    </rPh>
    <phoneticPr fontId="1"/>
  </si>
  <si>
    <t>筋骨格系及び結合組織の疾患</t>
    <rPh sb="0" eb="1">
      <t>スジ</t>
    </rPh>
    <rPh sb="1" eb="3">
      <t>コッカク</t>
    </rPh>
    <rPh sb="3" eb="4">
      <t>ケイ</t>
    </rPh>
    <rPh sb="4" eb="5">
      <t>オヨ</t>
    </rPh>
    <rPh sb="6" eb="8">
      <t>ケツゴウ</t>
    </rPh>
    <rPh sb="8" eb="10">
      <t>ソシキ</t>
    </rPh>
    <rPh sb="11" eb="13">
      <t>シッカン</t>
    </rPh>
    <phoneticPr fontId="1"/>
  </si>
  <si>
    <t>皮膚及び皮下組織の疾患</t>
    <rPh sb="0" eb="2">
      <t>ヒフ</t>
    </rPh>
    <rPh sb="2" eb="3">
      <t>オヨ</t>
    </rPh>
    <rPh sb="4" eb="6">
      <t>ヒカ</t>
    </rPh>
    <rPh sb="6" eb="8">
      <t>ソシキ</t>
    </rPh>
    <rPh sb="9" eb="11">
      <t>シッカン</t>
    </rPh>
    <phoneticPr fontId="1"/>
  </si>
  <si>
    <t>妊娠・分娩及び産褥の合併症</t>
    <rPh sb="0" eb="2">
      <t>ニンシン</t>
    </rPh>
    <rPh sb="3" eb="5">
      <t>ブンベン</t>
    </rPh>
    <rPh sb="5" eb="6">
      <t>オヨ</t>
    </rPh>
    <rPh sb="7" eb="9">
      <t>サンジョク</t>
    </rPh>
    <rPh sb="10" eb="12">
      <t>ガッペイ</t>
    </rPh>
    <rPh sb="12" eb="13">
      <t>ショウ</t>
    </rPh>
    <phoneticPr fontId="1"/>
  </si>
  <si>
    <t>泌尿生殖系の疾患</t>
    <rPh sb="0" eb="1">
      <t>ニジ</t>
    </rPh>
    <rPh sb="1" eb="2">
      <t>ニョウ</t>
    </rPh>
    <rPh sb="2" eb="4">
      <t>セイショク</t>
    </rPh>
    <rPh sb="4" eb="5">
      <t>ケイ</t>
    </rPh>
    <rPh sb="6" eb="8">
      <t>シッカン</t>
    </rPh>
    <phoneticPr fontId="1"/>
  </si>
  <si>
    <t>消化系の疾患</t>
    <rPh sb="0" eb="2">
      <t>ショウカ</t>
    </rPh>
    <rPh sb="2" eb="3">
      <t>ケイ</t>
    </rPh>
    <rPh sb="4" eb="6">
      <t>シッカン</t>
    </rPh>
    <phoneticPr fontId="1"/>
  </si>
  <si>
    <t>呼吸系の疾患</t>
    <rPh sb="0" eb="2">
      <t>コキュウ</t>
    </rPh>
    <rPh sb="2" eb="3">
      <t>ケイ</t>
    </rPh>
    <rPh sb="4" eb="6">
      <t>シッカン</t>
    </rPh>
    <phoneticPr fontId="1"/>
  </si>
  <si>
    <t>（その他）</t>
    <rPh sb="3" eb="4">
      <t>タ</t>
    </rPh>
    <phoneticPr fontId="1"/>
  </si>
  <si>
    <t>〃</t>
    <phoneticPr fontId="1"/>
  </si>
  <si>
    <t>（心臓）</t>
    <rPh sb="1" eb="3">
      <t>シンゾウ</t>
    </rPh>
    <phoneticPr fontId="1"/>
  </si>
  <si>
    <t>（頭部）</t>
    <rPh sb="1" eb="3">
      <t>トウブ</t>
    </rPh>
    <phoneticPr fontId="1"/>
  </si>
  <si>
    <t>循環系の疾患</t>
    <rPh sb="0" eb="3">
      <t>ジュンカンケイ</t>
    </rPh>
    <rPh sb="4" eb="6">
      <t>シッカン</t>
    </rPh>
    <phoneticPr fontId="1"/>
  </si>
  <si>
    <t>神経系及び感覚器の疾患</t>
    <rPh sb="0" eb="2">
      <t>シンケイ</t>
    </rPh>
    <rPh sb="2" eb="3">
      <t>ケイ</t>
    </rPh>
    <rPh sb="3" eb="4">
      <t>オヨ</t>
    </rPh>
    <rPh sb="5" eb="8">
      <t>カンカクキ</t>
    </rPh>
    <rPh sb="9" eb="11">
      <t>シッカン</t>
    </rPh>
    <phoneticPr fontId="1"/>
  </si>
  <si>
    <t>精神障害</t>
    <rPh sb="0" eb="2">
      <t>セイシン</t>
    </rPh>
    <rPh sb="2" eb="4">
      <t>ショウガイ</t>
    </rPh>
    <phoneticPr fontId="1"/>
  </si>
  <si>
    <t>血液及び造血器の疾患</t>
    <rPh sb="0" eb="2">
      <t>ケツエキ</t>
    </rPh>
    <rPh sb="2" eb="3">
      <t>オヨ</t>
    </rPh>
    <rPh sb="4" eb="6">
      <t>ゾウケツ</t>
    </rPh>
    <rPh sb="6" eb="7">
      <t>キ</t>
    </rPh>
    <rPh sb="8" eb="10">
      <t>シッカン</t>
    </rPh>
    <phoneticPr fontId="1"/>
  </si>
  <si>
    <t>内分泌・栄養及び代謝疾患、免疫障害</t>
    <rPh sb="0" eb="1">
      <t>ナイ</t>
    </rPh>
    <rPh sb="1" eb="3">
      <t>ブンピ</t>
    </rPh>
    <rPh sb="4" eb="6">
      <t>エイヨウ</t>
    </rPh>
    <rPh sb="6" eb="7">
      <t>オヨ</t>
    </rPh>
    <rPh sb="8" eb="10">
      <t>タイシャ</t>
    </rPh>
    <rPh sb="10" eb="12">
      <t>シッカン</t>
    </rPh>
    <rPh sb="13" eb="15">
      <t>メンエキ</t>
    </rPh>
    <rPh sb="15" eb="17">
      <t>ショウガイ</t>
    </rPh>
    <phoneticPr fontId="1"/>
  </si>
  <si>
    <t>新生物</t>
    <rPh sb="0" eb="2">
      <t>シンセイ</t>
    </rPh>
    <rPh sb="2" eb="3">
      <t>ブツ</t>
    </rPh>
    <phoneticPr fontId="1"/>
  </si>
  <si>
    <t>感染症及び寄生虫症</t>
    <rPh sb="0" eb="3">
      <t>カンセンショウ</t>
    </rPh>
    <rPh sb="3" eb="4">
      <t>オヨ</t>
    </rPh>
    <rPh sb="5" eb="8">
      <t>キセイチュウ</t>
    </rPh>
    <rPh sb="8" eb="9">
      <t>ショウ</t>
    </rPh>
    <phoneticPr fontId="1"/>
  </si>
  <si>
    <t>疾　　病　　分　　類（計）</t>
    <rPh sb="0" eb="1">
      <t>ヤマイ</t>
    </rPh>
    <rPh sb="3" eb="4">
      <t>ヤマイ</t>
    </rPh>
    <rPh sb="6" eb="7">
      <t>ブン</t>
    </rPh>
    <rPh sb="9" eb="10">
      <t>タグイ</t>
    </rPh>
    <rPh sb="11" eb="12">
      <t>ケイ</t>
    </rPh>
    <phoneticPr fontId="1"/>
  </si>
  <si>
    <t>市内分</t>
    <rPh sb="0" eb="2">
      <t>シナイ</t>
    </rPh>
    <rPh sb="2" eb="3">
      <t>ブン</t>
    </rPh>
    <phoneticPr fontId="1"/>
  </si>
  <si>
    <t>外　　　　来</t>
    <rPh sb="0" eb="1">
      <t>ソト</t>
    </rPh>
    <rPh sb="5" eb="6">
      <t>キ</t>
    </rPh>
    <phoneticPr fontId="1"/>
  </si>
  <si>
    <t>一般病棟入院</t>
    <rPh sb="0" eb="2">
      <t>イッパン</t>
    </rPh>
    <rPh sb="2" eb="4">
      <t>ビョウトウ</t>
    </rPh>
    <rPh sb="4" eb="6">
      <t>ニュウイン</t>
    </rPh>
    <phoneticPr fontId="1"/>
  </si>
  <si>
    <t>センター入院</t>
    <rPh sb="4" eb="6">
      <t>ニュウイン</t>
    </rPh>
    <phoneticPr fontId="1"/>
  </si>
  <si>
    <t>総　　　　数</t>
    <rPh sb="0" eb="1">
      <t>フサ</t>
    </rPh>
    <rPh sb="5" eb="6">
      <t>カズ</t>
    </rPh>
    <phoneticPr fontId="1"/>
  </si>
  <si>
    <t>　聖マリアンナ医科大学病院が設置する救命救急センターは、一次・二次医療機関で対応しきれない重篤な患者に必要な高度の医療機能を有する施設である。聖マリアンナ医科大学へは、運営費及び設備整備費を補助している。</t>
    <rPh sb="11" eb="13">
      <t>ビョウイン</t>
    </rPh>
    <rPh sb="28" eb="30">
      <t>イチジ</t>
    </rPh>
    <rPh sb="31" eb="33">
      <t>ニジ</t>
    </rPh>
    <rPh sb="33" eb="35">
      <t>イリョウ</t>
    </rPh>
    <rPh sb="35" eb="37">
      <t>キカン</t>
    </rPh>
    <rPh sb="38" eb="40">
      <t>タイオウ</t>
    </rPh>
    <rPh sb="45" eb="47">
      <t>ジュウトク</t>
    </rPh>
    <rPh sb="48" eb="50">
      <t>カンジャ</t>
    </rPh>
    <rPh sb="51" eb="53">
      <t>ヒツヨウ</t>
    </rPh>
    <rPh sb="54" eb="56">
      <t>コウド</t>
    </rPh>
    <rPh sb="57" eb="59">
      <t>イリョウ</t>
    </rPh>
    <rPh sb="59" eb="61">
      <t>キノウ</t>
    </rPh>
    <rPh sb="62" eb="63">
      <t>ユウ</t>
    </rPh>
    <rPh sb="65" eb="67">
      <t>シセツ</t>
    </rPh>
    <rPh sb="71" eb="72">
      <t>セイ</t>
    </rPh>
    <rPh sb="77" eb="79">
      <t>イカ</t>
    </rPh>
    <rPh sb="79" eb="81">
      <t>ダイガク</t>
    </rPh>
    <rPh sb="84" eb="87">
      <t>ウンエイヒ</t>
    </rPh>
    <rPh sb="87" eb="88">
      <t>オヨ</t>
    </rPh>
    <rPh sb="89" eb="91">
      <t>セツビ</t>
    </rPh>
    <rPh sb="91" eb="94">
      <t>セイビヒ</t>
    </rPh>
    <rPh sb="95" eb="97">
      <t>ホジョ</t>
    </rPh>
    <phoneticPr fontId="1"/>
  </si>
  <si>
    <t>表８  救命救急センター疾病別患者数</t>
    <phoneticPr fontId="1"/>
  </si>
  <si>
    <t>その他県外</t>
    <rPh sb="2" eb="3">
      <t>タ</t>
    </rPh>
    <rPh sb="3" eb="5">
      <t>ケンガイ</t>
    </rPh>
    <phoneticPr fontId="1"/>
  </si>
  <si>
    <t>東京都</t>
    <rPh sb="0" eb="3">
      <t>トウキョウト</t>
    </rPh>
    <phoneticPr fontId="1"/>
  </si>
  <si>
    <t>その他県内</t>
    <rPh sb="2" eb="3">
      <t>タ</t>
    </rPh>
    <rPh sb="3" eb="5">
      <t>ケンナイ</t>
    </rPh>
    <phoneticPr fontId="1"/>
  </si>
  <si>
    <t>横浜市</t>
    <rPh sb="0" eb="3">
      <t>ヨコハマシ</t>
    </rPh>
    <phoneticPr fontId="1"/>
  </si>
  <si>
    <t>市外総数</t>
    <rPh sb="0" eb="2">
      <t>シガイ</t>
    </rPh>
    <rPh sb="2" eb="4">
      <t>ソウスウ</t>
    </rPh>
    <phoneticPr fontId="1"/>
  </si>
  <si>
    <t>麻生区</t>
    <rPh sb="0" eb="2">
      <t>アサオ</t>
    </rPh>
    <rPh sb="2" eb="3">
      <t>ク</t>
    </rPh>
    <phoneticPr fontId="1"/>
  </si>
  <si>
    <t>多摩区</t>
    <rPh sb="0" eb="2">
      <t>タマ</t>
    </rPh>
    <rPh sb="2" eb="3">
      <t>ク</t>
    </rPh>
    <phoneticPr fontId="1"/>
  </si>
  <si>
    <t>宮前区</t>
    <rPh sb="0" eb="2">
      <t>ミヤマエ</t>
    </rPh>
    <rPh sb="2" eb="3">
      <t>ク</t>
    </rPh>
    <phoneticPr fontId="1"/>
  </si>
  <si>
    <t>高津区</t>
    <rPh sb="0" eb="2">
      <t>タカヅ</t>
    </rPh>
    <rPh sb="2" eb="3">
      <t>ク</t>
    </rPh>
    <phoneticPr fontId="1"/>
  </si>
  <si>
    <t>中原区</t>
    <rPh sb="0" eb="2">
      <t>ナカハラ</t>
    </rPh>
    <rPh sb="2" eb="3">
      <t>ク</t>
    </rPh>
    <phoneticPr fontId="1"/>
  </si>
  <si>
    <t>幸区</t>
    <rPh sb="0" eb="2">
      <t>サイワイク</t>
    </rPh>
    <phoneticPr fontId="1"/>
  </si>
  <si>
    <t>川崎区</t>
    <rPh sb="0" eb="3">
      <t>カワサキク</t>
    </rPh>
    <phoneticPr fontId="1"/>
  </si>
  <si>
    <t>市内総数</t>
    <rPh sb="0" eb="2">
      <t>シナイ</t>
    </rPh>
    <rPh sb="2" eb="4">
      <t>ソウスウ</t>
    </rPh>
    <phoneticPr fontId="1"/>
  </si>
  <si>
    <t>←うるう年の時に注意</t>
    <rPh sb="4" eb="5">
      <t>ドシ</t>
    </rPh>
    <rPh sb="6" eb="7">
      <t>トキ</t>
    </rPh>
    <rPh sb="8" eb="10">
      <t>チュウイ</t>
    </rPh>
    <phoneticPr fontId="1"/>
  </si>
  <si>
    <t>一日平均</t>
    <rPh sb="0" eb="2">
      <t>イチニチ</t>
    </rPh>
    <rPh sb="2" eb="4">
      <t>ヘイキン</t>
    </rPh>
    <phoneticPr fontId="1"/>
  </si>
  <si>
    <t>一般病棟
入院</t>
    <rPh sb="0" eb="2">
      <t>イッパン</t>
    </rPh>
    <rPh sb="2" eb="4">
      <t>ビョウトウ</t>
    </rPh>
    <rPh sb="5" eb="7">
      <t>ニュウイン</t>
    </rPh>
    <phoneticPr fontId="1"/>
  </si>
  <si>
    <t>センター
入院</t>
    <rPh sb="5" eb="7">
      <t>ニュウイン</t>
    </rPh>
    <phoneticPr fontId="1"/>
  </si>
  <si>
    <t>表９  救命救急センター地域別患者数</t>
    <phoneticPr fontId="1"/>
  </si>
  <si>
    <t>二次救急医療施設</t>
    <rPh sb="0" eb="2">
      <t>ニジ</t>
    </rPh>
    <rPh sb="2" eb="4">
      <t>キュウキュウ</t>
    </rPh>
    <rPh sb="4" eb="6">
      <t>イリョウ</t>
    </rPh>
    <rPh sb="6" eb="8">
      <t>シセツ</t>
    </rPh>
    <phoneticPr fontId="1"/>
  </si>
  <si>
    <t>一次救急医療施設</t>
    <rPh sb="0" eb="2">
      <t>イチジ</t>
    </rPh>
    <rPh sb="2" eb="4">
      <t>キュウキュウ</t>
    </rPh>
    <rPh sb="4" eb="6">
      <t>イリョウ</t>
    </rPh>
    <rPh sb="6" eb="8">
      <t>シセツ</t>
    </rPh>
    <phoneticPr fontId="1"/>
  </si>
  <si>
    <t>表１０  救命救急センター来院方法別患者数</t>
    <phoneticPr fontId="1"/>
  </si>
  <si>
    <t>頭蓋内損傷</t>
    <rPh sb="0" eb="2">
      <t>ズガイ</t>
    </rPh>
    <rPh sb="2" eb="3">
      <t>ナイ</t>
    </rPh>
    <rPh sb="3" eb="5">
      <t>ソンショウ</t>
    </rPh>
    <rPh sb="4" eb="5">
      <t>キズ</t>
    </rPh>
    <phoneticPr fontId="1"/>
  </si>
  <si>
    <t>損傷及び中毒分類（計）</t>
    <rPh sb="0" eb="1">
      <t>ソン</t>
    </rPh>
    <rPh sb="1" eb="2">
      <t>キズ</t>
    </rPh>
    <rPh sb="2" eb="3">
      <t>オヨ</t>
    </rPh>
    <rPh sb="4" eb="5">
      <t>ナカ</t>
    </rPh>
    <rPh sb="5" eb="6">
      <t>ドク</t>
    </rPh>
    <rPh sb="6" eb="8">
      <t>ブンルイ</t>
    </rPh>
    <rPh sb="9" eb="10">
      <t>ケイ</t>
    </rPh>
    <phoneticPr fontId="1"/>
  </si>
  <si>
    <t>救命救急センター
入院</t>
    <rPh sb="2" eb="4">
      <t>キュウキュウ</t>
    </rPh>
    <rPh sb="9" eb="11">
      <t>ニュウイン</t>
    </rPh>
    <phoneticPr fontId="1"/>
  </si>
  <si>
    <t>　聖マリアンナ医科大学が開設し、平成6年5月16日から診療を行っている。毎夜間（18：00～翌8：00）、同大学病院が標榜する全診療科目の救急患者（初期・第二次救急医療）を受け入れている。
　聖マリアンナ医科大学へは、設備整備費を補助している。</t>
    <rPh sb="1" eb="2">
      <t>ヒジリ</t>
    </rPh>
    <rPh sb="7" eb="9">
      <t>イカ</t>
    </rPh>
    <rPh sb="9" eb="11">
      <t>ダイガク</t>
    </rPh>
    <rPh sb="12" eb="14">
      <t>カイセツ</t>
    </rPh>
    <rPh sb="16" eb="18">
      <t>ヘイセイ</t>
    </rPh>
    <rPh sb="19" eb="20">
      <t>ネン</t>
    </rPh>
    <rPh sb="21" eb="22">
      <t>ガツ</t>
    </rPh>
    <rPh sb="24" eb="25">
      <t>ニチ</t>
    </rPh>
    <rPh sb="27" eb="29">
      <t>シンリョウ</t>
    </rPh>
    <rPh sb="30" eb="31">
      <t>オコナ</t>
    </rPh>
    <rPh sb="36" eb="37">
      <t>マイ</t>
    </rPh>
    <rPh sb="37" eb="39">
      <t>ヤカン</t>
    </rPh>
    <rPh sb="74" eb="76">
      <t>ショキ</t>
    </rPh>
    <phoneticPr fontId="1"/>
  </si>
  <si>
    <t>表１１  夜間急患センター疾病別患者数</t>
    <phoneticPr fontId="1"/>
  </si>
  <si>
    <t>救命救急センター
入院</t>
    <rPh sb="0" eb="2">
      <t>キュウメイ</t>
    </rPh>
    <rPh sb="2" eb="4">
      <t>キュウキュウ</t>
    </rPh>
    <rPh sb="9" eb="11">
      <t>ニュウイン</t>
    </rPh>
    <phoneticPr fontId="1"/>
  </si>
  <si>
    <t>表１２  夜間急患センター地域別患者数</t>
    <phoneticPr fontId="1"/>
  </si>
  <si>
    <t>表１３  夜間急患センター来院方法別患者数</t>
    <phoneticPr fontId="1"/>
  </si>
  <si>
    <t>時</t>
    <rPh sb="0" eb="1">
      <t>ジ</t>
    </rPh>
    <phoneticPr fontId="1"/>
  </si>
  <si>
    <t>運営日数</t>
    <rPh sb="0" eb="2">
      <t>ウンエイ</t>
    </rPh>
    <rPh sb="2" eb="4">
      <t>ニッスウ</t>
    </rPh>
    <phoneticPr fontId="1"/>
  </si>
  <si>
    <t>土</t>
  </si>
  <si>
    <t>金</t>
  </si>
  <si>
    <t>木</t>
  </si>
  <si>
    <t>水</t>
  </si>
  <si>
    <t>火</t>
  </si>
  <si>
    <t>月</t>
    <rPh sb="0" eb="1">
      <t>ゲツ</t>
    </rPh>
    <phoneticPr fontId="1"/>
  </si>
  <si>
    <t>祝日</t>
    <rPh sb="0" eb="2">
      <t>シュクジツ</t>
    </rPh>
    <phoneticPr fontId="1"/>
  </si>
  <si>
    <t>日</t>
    <rPh sb="0" eb="1">
      <t>ヒ</t>
    </rPh>
    <phoneticPr fontId="1"/>
  </si>
  <si>
    <t>　市内各病院・診療所と連携し、オペレーターが毎日24時間受付け、これから受診できる病院や診療所（歯科を除く。）を案内している。
　曜日別（一日平均）は、祝日・日曜・土曜の順で多く、時間帯別（1時間あたりの受付件数）は、土曜は13時～18時、日曜・祝日は9時～13時、月曜から金曜は18時～24時が最も多い。 　　　　　　　　　　　　　　　　　　　　　　　　　　　　　　　　　　　　　　　　　　　　　　                                                                                                                                                                                                   　　　　　　　　　　区別は、川崎・中原・高津の順で多く、診療科目別は、内科・整形外科・小児科の順で多い。受入先は、救急病院が最も多い。</t>
    <rPh sb="133" eb="135">
      <t>ゲツヨウ</t>
    </rPh>
    <rPh sb="137" eb="139">
      <t>キンヨウ</t>
    </rPh>
    <rPh sb="142" eb="143">
      <t>ジ</t>
    </rPh>
    <rPh sb="146" eb="147">
      <t>ジ</t>
    </rPh>
    <phoneticPr fontId="1"/>
  </si>
  <si>
    <t>表１４  救急医療情報センター時間別・曜日別受付件数</t>
    <phoneticPr fontId="1"/>
  </si>
  <si>
    <t>資料：保健医療政策部地域医療担当</t>
    <rPh sb="0" eb="2">
      <t>シリョウ</t>
    </rPh>
    <rPh sb="3" eb="5">
      <t>ホケン</t>
    </rPh>
    <rPh sb="5" eb="7">
      <t>イリョウ</t>
    </rPh>
    <rPh sb="7" eb="9">
      <t>セイサク</t>
    </rPh>
    <rPh sb="9" eb="10">
      <t>ブ</t>
    </rPh>
    <rPh sb="10" eb="16">
      <t>チイキイリョウタントウ</t>
    </rPh>
    <phoneticPr fontId="1"/>
  </si>
  <si>
    <t>不詳</t>
    <rPh sb="0" eb="2">
      <t>フショウ</t>
    </rPh>
    <phoneticPr fontId="1"/>
  </si>
  <si>
    <t>表１５  救急医療情報センター区別・紹介者別受付件数</t>
    <phoneticPr fontId="1"/>
  </si>
  <si>
    <t>資料：保健医療政部地域医療担当</t>
    <rPh sb="0" eb="2">
      <t>シリョウ</t>
    </rPh>
    <rPh sb="3" eb="5">
      <t>ホケン</t>
    </rPh>
    <rPh sb="5" eb="7">
      <t>イリョウ</t>
    </rPh>
    <rPh sb="7" eb="8">
      <t>セイ</t>
    </rPh>
    <rPh sb="8" eb="9">
      <t>ブ</t>
    </rPh>
    <rPh sb="9" eb="11">
      <t>チイキ</t>
    </rPh>
    <rPh sb="11" eb="13">
      <t>イリョウ</t>
    </rPh>
    <rPh sb="13" eb="15">
      <t>タントウ</t>
    </rPh>
    <phoneticPr fontId="1"/>
  </si>
  <si>
    <t>皮膚科</t>
    <rPh sb="0" eb="3">
      <t>ヒフカ</t>
    </rPh>
    <phoneticPr fontId="1"/>
  </si>
  <si>
    <t>耳鼻
咽喉科</t>
    <rPh sb="0" eb="2">
      <t>ジビ</t>
    </rPh>
    <rPh sb="3" eb="5">
      <t>インコウ</t>
    </rPh>
    <rPh sb="5" eb="6">
      <t>カ</t>
    </rPh>
    <phoneticPr fontId="1"/>
  </si>
  <si>
    <t>脳神経
外科</t>
    <rPh sb="0" eb="3">
      <t>ノウシンケイ</t>
    </rPh>
    <rPh sb="4" eb="6">
      <t>ゲカ</t>
    </rPh>
    <phoneticPr fontId="1"/>
  </si>
  <si>
    <t>形成
外科</t>
    <rPh sb="0" eb="2">
      <t>ケイセイ</t>
    </rPh>
    <rPh sb="3" eb="5">
      <t>ゲカ</t>
    </rPh>
    <phoneticPr fontId="1"/>
  </si>
  <si>
    <t>整形                                                                                                                                                                                                                    外科</t>
    <rPh sb="0" eb="2">
      <t>セイケイ</t>
    </rPh>
    <rPh sb="214" eb="216">
      <t>ゲカ</t>
    </rPh>
    <phoneticPr fontId="1"/>
  </si>
  <si>
    <t>表１６  救急医療情報センター診療科目別件数</t>
    <phoneticPr fontId="1"/>
  </si>
  <si>
    <t>一般　　　　　　　　　　　　　　　　　　　　　　　　　　　　　　　　　　　　　　　　　　　　　　　　　　　　　　　　　　　　　　　　　　　　　　　　　　　　　　　　　　　　　　　　　　　　　　　　　　　　　　　　　　　　診療所</t>
    <rPh sb="0" eb="2">
      <t>イッパン</t>
    </rPh>
    <rPh sb="110" eb="111">
      <t>シン</t>
    </rPh>
    <rPh sb="111" eb="112">
      <t>リョウ</t>
    </rPh>
    <rPh sb="112" eb="113">
      <t>ジョ</t>
    </rPh>
    <phoneticPr fontId="1"/>
  </si>
  <si>
    <t>休日　　　　　　　　　　　　　　　　　　　　　　　　　　　　　　　　　　　　　　　　　　　　　　　　　　　　　　　　　　　　　　　　　　　　　　　　　　　　　　　　　　　　　　　　　　　　　　　　　　　　　　　　　診療所</t>
    <rPh sb="0" eb="2">
      <t>キュウジツ</t>
    </rPh>
    <rPh sb="107" eb="108">
      <t>シン</t>
    </rPh>
    <rPh sb="108" eb="109">
      <t>リョウ</t>
    </rPh>
    <rPh sb="109" eb="110">
      <t>ジョ</t>
    </rPh>
    <phoneticPr fontId="1"/>
  </si>
  <si>
    <t>一般　　　　　　　　　　　　　　　　　　　　　　　　　　　　　　　　　　　　　　　　　　　　　　　　　　　　　　　　　　　　　　　　　　　　　　　　　　　　　　　　　　　　　　　　　　　　　　　　　　　　　　　　　病院</t>
    <rPh sb="0" eb="2">
      <t>イッパン</t>
    </rPh>
    <rPh sb="107" eb="108">
      <t>ビョウ</t>
    </rPh>
    <rPh sb="108" eb="109">
      <t>イン</t>
    </rPh>
    <phoneticPr fontId="1"/>
  </si>
  <si>
    <t>救急　　　　　　　　　　　　　　　　　　　　　　　　　　　　　　　　　　　　　　　　　　　　　　　　　　　　　　　　　　　　　　　　　　　　　　　　　　　　　　　　　　　　　　　　　　　　　　　　　　　　　　　　　　　　　診療所</t>
    <rPh sb="0" eb="1">
      <t>スク</t>
    </rPh>
    <rPh sb="1" eb="2">
      <t>キュウ</t>
    </rPh>
    <rPh sb="111" eb="112">
      <t>ミ</t>
    </rPh>
    <rPh sb="112" eb="113">
      <t>リョウ</t>
    </rPh>
    <rPh sb="113" eb="114">
      <t>ジョ</t>
    </rPh>
    <phoneticPr fontId="1"/>
  </si>
  <si>
    <t>救急　　　　　　　　　　　　　　　　　　　　　　　　　　　　　　　　　　　　　　　　　　　　　　　　　　　　　　　　　　　　　　　　　　　　　　　　　　　　　　　　　　　　　　　　　　　　　　　　　　　　　　　　　　　　病院</t>
    <rPh sb="0" eb="1">
      <t>スク</t>
    </rPh>
    <rPh sb="1" eb="2">
      <t>キュウ</t>
    </rPh>
    <rPh sb="110" eb="111">
      <t>ビョウ</t>
    </rPh>
    <rPh sb="111" eb="112">
      <t>イン</t>
    </rPh>
    <phoneticPr fontId="1"/>
  </si>
  <si>
    <t>案内したが
利用せず</t>
    <rPh sb="0" eb="2">
      <t>アンナイ</t>
    </rPh>
    <rPh sb="6" eb="8">
      <t>リヨウ</t>
    </rPh>
    <phoneticPr fontId="1"/>
  </si>
  <si>
    <t>検索中
不用</t>
    <rPh sb="0" eb="3">
      <t>ケンサクチュウ</t>
    </rPh>
    <rPh sb="4" eb="6">
      <t>フヨウ</t>
    </rPh>
    <phoneticPr fontId="1"/>
  </si>
  <si>
    <t>受　　　入　　　医　　　療　　　機　　　関</t>
    <rPh sb="0" eb="1">
      <t>ウケ</t>
    </rPh>
    <rPh sb="4" eb="5">
      <t>イ</t>
    </rPh>
    <rPh sb="8" eb="9">
      <t>イ</t>
    </rPh>
    <rPh sb="12" eb="13">
      <t>リョウ</t>
    </rPh>
    <rPh sb="16" eb="17">
      <t>キ</t>
    </rPh>
    <rPh sb="20" eb="21">
      <t>セキ</t>
    </rPh>
    <phoneticPr fontId="1"/>
  </si>
  <si>
    <t>患者からの受付件数</t>
    <rPh sb="0" eb="2">
      <t>カンジャ</t>
    </rPh>
    <rPh sb="5" eb="7">
      <t>ウケツケ</t>
    </rPh>
    <rPh sb="7" eb="9">
      <t>ケンスウ</t>
    </rPh>
    <phoneticPr fontId="1"/>
  </si>
  <si>
    <t>表１７  救急医療情報センター受入医療機関別件数</t>
    <phoneticPr fontId="1"/>
  </si>
  <si>
    <t>合計</t>
  </si>
  <si>
    <t>日・祝日</t>
  </si>
  <si>
    <t>土曜日</t>
  </si>
  <si>
    <t>平日</t>
  </si>
  <si>
    <t>駅で検索</t>
    <rPh sb="0" eb="1">
      <t>エキ</t>
    </rPh>
    <rPh sb="2" eb="4">
      <t>ケンサク</t>
    </rPh>
    <phoneticPr fontId="1"/>
  </si>
  <si>
    <t>日・祝日</t>
    <rPh sb="0" eb="1">
      <t>ヒ</t>
    </rPh>
    <rPh sb="2" eb="4">
      <t>シュクジツ</t>
    </rPh>
    <phoneticPr fontId="1"/>
  </si>
  <si>
    <t>土曜日</t>
    <rPh sb="0" eb="2">
      <t>ドヨウ</t>
    </rPh>
    <rPh sb="2" eb="3">
      <t>ヒ</t>
    </rPh>
    <phoneticPr fontId="1"/>
  </si>
  <si>
    <t>平日</t>
    <rPh sb="0" eb="2">
      <t>ヘイジツ</t>
    </rPh>
    <phoneticPr fontId="1"/>
  </si>
  <si>
    <t>高津区</t>
    <rPh sb="0" eb="2">
      <t>タカツ</t>
    </rPh>
    <rPh sb="2" eb="3">
      <t>ク</t>
    </rPh>
    <phoneticPr fontId="1"/>
  </si>
  <si>
    <t>0時台</t>
    <rPh sb="1" eb="2">
      <t>ジ</t>
    </rPh>
    <rPh sb="2" eb="3">
      <t>ダイ</t>
    </rPh>
    <phoneticPr fontId="1"/>
  </si>
  <si>
    <t>　オペレーターによる医療機関の案内と並行して、コンピューターの音声ガイダンスによる案内を行っている。</t>
    <phoneticPr fontId="1"/>
  </si>
  <si>
    <t>表１８  救急医療情報センター音声ガイダンス利用状況</t>
    <rPh sb="0" eb="1">
      <t>ヒョウ</t>
    </rPh>
    <phoneticPr fontId="1"/>
  </si>
  <si>
    <t xml:space="preserve"> 合計 </t>
  </si>
  <si>
    <t>日祝</t>
    <rPh sb="0" eb="1">
      <t>ニチ</t>
    </rPh>
    <rPh sb="1" eb="2">
      <t>シュク</t>
    </rPh>
    <phoneticPr fontId="1"/>
  </si>
  <si>
    <t>土</t>
    <rPh sb="0" eb="1">
      <t>ド</t>
    </rPh>
    <phoneticPr fontId="1"/>
  </si>
  <si>
    <t>施設詳細表示
（携帯）</t>
    <phoneticPr fontId="1"/>
  </si>
  <si>
    <t>検索条件
（携帯）</t>
    <phoneticPr fontId="1"/>
  </si>
  <si>
    <t>外国語でさがす
（タガログ語）
（スマホ）</t>
    <phoneticPr fontId="1"/>
  </si>
  <si>
    <t>外国語でさがす
（スペイン語）
（スマホ）</t>
    <phoneticPr fontId="1"/>
  </si>
  <si>
    <t>外国語でさがす
（ポルトガル語）
（スマホ）</t>
    <phoneticPr fontId="1"/>
  </si>
  <si>
    <t>外国語でさがす
（韓国語）
（スマホ）</t>
    <phoneticPr fontId="1"/>
  </si>
  <si>
    <t>外国語でさがす
（中国語（繁体字））
（スマホ）</t>
    <phoneticPr fontId="1"/>
  </si>
  <si>
    <t>外国語でさがす
（中国語（簡体字））
（スマホ）</t>
    <phoneticPr fontId="1"/>
  </si>
  <si>
    <t>外国語でさがす
（英語）
（スマホ）</t>
    <phoneticPr fontId="1"/>
  </si>
  <si>
    <t>施設詳細表示
（スマホ）</t>
    <rPh sb="0" eb="2">
      <t>シセツ</t>
    </rPh>
    <rPh sb="2" eb="4">
      <t>ショウサイ</t>
    </rPh>
    <rPh sb="4" eb="6">
      <t>ヒョウジ</t>
    </rPh>
    <phoneticPr fontId="1"/>
  </si>
  <si>
    <t>かかりつけ医をみる
（スマホ）</t>
    <rPh sb="5" eb="6">
      <t>イ</t>
    </rPh>
    <phoneticPr fontId="1"/>
  </si>
  <si>
    <t>医療機関を検索
（スマホ）</t>
    <rPh sb="0" eb="2">
      <t>イリョウ</t>
    </rPh>
    <rPh sb="2" eb="4">
      <t>キカン</t>
    </rPh>
    <rPh sb="5" eb="7">
      <t>ケンサク</t>
    </rPh>
    <phoneticPr fontId="1"/>
  </si>
  <si>
    <t>外国語でさがす
（タガログ語）</t>
    <phoneticPr fontId="1"/>
  </si>
  <si>
    <t>外国語でさがす
（スペイン語）</t>
    <phoneticPr fontId="1"/>
  </si>
  <si>
    <t>外国語でさがす
（ポルトガル語）</t>
    <phoneticPr fontId="1"/>
  </si>
  <si>
    <t>外国語でさがす
（韓国語）</t>
    <rPh sb="9" eb="11">
      <t>カンコク</t>
    </rPh>
    <phoneticPr fontId="1"/>
  </si>
  <si>
    <t>外国語でさがす
（中国語・繁体字）</t>
    <rPh sb="9" eb="11">
      <t>チュウゴク</t>
    </rPh>
    <rPh sb="13" eb="14">
      <t>ハン</t>
    </rPh>
    <rPh sb="14" eb="15">
      <t>タイ</t>
    </rPh>
    <rPh sb="15" eb="16">
      <t>ジ</t>
    </rPh>
    <phoneticPr fontId="1"/>
  </si>
  <si>
    <t>外国語でさがす
（中国語・簡体字）</t>
    <rPh sb="9" eb="12">
      <t>チュウゴクゴ</t>
    </rPh>
    <rPh sb="13" eb="14">
      <t>カン</t>
    </rPh>
    <rPh sb="14" eb="15">
      <t>タイ</t>
    </rPh>
    <rPh sb="15" eb="16">
      <t>ジ</t>
    </rPh>
    <phoneticPr fontId="1"/>
  </si>
  <si>
    <t>外国語でさがす
（英語）</t>
    <rPh sb="0" eb="3">
      <t>ガイコクゴ</t>
    </rPh>
    <rPh sb="9" eb="11">
      <t>エイゴ</t>
    </rPh>
    <phoneticPr fontId="1"/>
  </si>
  <si>
    <t>お知らせ</t>
    <rPh sb="1" eb="2">
      <t>シ</t>
    </rPh>
    <phoneticPr fontId="1"/>
  </si>
  <si>
    <t>かかりつけ医リスト</t>
    <rPh sb="5" eb="6">
      <t>イ</t>
    </rPh>
    <phoneticPr fontId="1"/>
  </si>
  <si>
    <t>施設詳細表示</t>
    <rPh sb="0" eb="2">
      <t>シセツ</t>
    </rPh>
    <rPh sb="2" eb="4">
      <t>ショウサイ</t>
    </rPh>
    <rPh sb="4" eb="6">
      <t>ヒョウジ</t>
    </rPh>
    <phoneticPr fontId="1"/>
  </si>
  <si>
    <t>かかりつけ医をみる</t>
    <rPh sb="5" eb="6">
      <t>イ</t>
    </rPh>
    <phoneticPr fontId="1"/>
  </si>
  <si>
    <t>目的別検索</t>
    <rPh sb="0" eb="2">
      <t>モクテキ</t>
    </rPh>
    <rPh sb="2" eb="3">
      <t>ベツ</t>
    </rPh>
    <rPh sb="3" eb="5">
      <t>ケンサク</t>
    </rPh>
    <phoneticPr fontId="1"/>
  </si>
  <si>
    <t>キーワード検索</t>
    <rPh sb="5" eb="7">
      <t>ケンサク</t>
    </rPh>
    <phoneticPr fontId="1"/>
  </si>
  <si>
    <t>かんたん検索</t>
    <rPh sb="4" eb="6">
      <t>ケンサク</t>
    </rPh>
    <phoneticPr fontId="1"/>
  </si>
  <si>
    <t>いますぐ検索</t>
    <rPh sb="4" eb="6">
      <t>ケンサク</t>
    </rPh>
    <phoneticPr fontId="1"/>
  </si>
  <si>
    <t>表１９  「かわさきのお医者さん」ホームページ利用状況（コンテンツ別）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</si>
</sst>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E+00"/>
    <numFmt numFmtId="177" formatCode="_ * #,##0.0_ ;_ * \-#,##0.0_ ;_ * &quot;-&quot;?_ ;_ @_ "/>
    <numFmt numFmtId="178" formatCode="0.0%"/>
    <numFmt numFmtId="179" formatCode="0_ "/>
    <numFmt numFmtId="180" formatCode="0.0000_ "/>
    <numFmt numFmtId="181" formatCode="0.000%"/>
    <numFmt numFmtId="182" formatCode="_ * #,##0.0_ ;_ * \-#,##0.0_ ;_ * &quot;-&quot;_ ;_ @_ "/>
    <numFmt numFmtId="183" formatCode="#,##0_ "/>
    <numFmt numFmtId="184" formatCode="##,##0"/>
  </numFmts>
  <fonts count="33">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
      <sz val="14"/>
      <name val="ＭＳ Ｐゴシック"/>
      <family val="3"/>
      <charset val="128"/>
    </font>
    <font>
      <sz val="16"/>
      <name val="ＭＳ Ｐゴシック"/>
      <family val="3"/>
      <charset val="128"/>
    </font>
    <font>
      <b/>
      <sz val="8"/>
      <name val="ＭＳ Ｐゴシック"/>
      <family val="3"/>
      <charset val="128"/>
    </font>
    <font>
      <b/>
      <sz val="16"/>
      <name val="ＭＳ Ｐゴシック"/>
      <family val="3"/>
      <charset val="128"/>
    </font>
    <font>
      <b/>
      <sz val="9"/>
      <name val="ＭＳ Ｐゴシック"/>
      <family val="3"/>
      <charset val="128"/>
    </font>
    <font>
      <sz val="11"/>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2"/>
      <color theme="1"/>
      <name val="ＭＳ Ｐゴシック"/>
      <family val="3"/>
      <charset val="128"/>
    </font>
    <font>
      <b/>
      <sz val="9"/>
      <color theme="1"/>
      <name val="ＭＳ Ｐ明朝"/>
      <family val="1"/>
      <charset val="128"/>
    </font>
    <font>
      <sz val="14"/>
      <color theme="1"/>
      <name val="ＭＳ Ｐゴシック"/>
      <family val="3"/>
      <charset val="128"/>
    </font>
    <font>
      <b/>
      <sz val="9"/>
      <name val="ＭＳ Ｐ明朝"/>
      <family val="1"/>
      <charset val="128"/>
    </font>
    <font>
      <sz val="11"/>
      <name val="ＭＳ Ｐ明朝"/>
      <family val="1"/>
      <charset val="128"/>
    </font>
    <font>
      <b/>
      <sz val="7"/>
      <name val="ＭＳ Ｐゴシック"/>
      <family val="3"/>
      <charset val="128"/>
    </font>
    <font>
      <sz val="7"/>
      <name val="ＭＳ Ｐ明朝"/>
      <family val="1"/>
      <charset val="128"/>
    </font>
    <font>
      <sz val="9"/>
      <name val="ＭＳ ゴシック"/>
      <family val="3"/>
      <charset val="128"/>
    </font>
    <font>
      <sz val="6"/>
      <name val="ＭＳ ゴシック"/>
      <family val="3"/>
      <charset val="128"/>
    </font>
    <font>
      <sz val="9"/>
      <name val="ＭＳ 明朝"/>
      <family val="1"/>
      <charset val="128"/>
    </font>
    <font>
      <sz val="8"/>
      <name val="ＭＳ ゴシック"/>
      <family val="3"/>
      <charset val="128"/>
    </font>
    <font>
      <sz val="8"/>
      <name val="ＭＳ 明朝"/>
      <family val="1"/>
      <charset val="128"/>
    </font>
    <font>
      <b/>
      <sz val="5"/>
      <name val="ＭＳ Ｐゴシック"/>
      <family val="3"/>
      <charset val="128"/>
    </font>
    <font>
      <sz val="6"/>
      <name val="ＭＳ Ｐ明朝"/>
      <family val="1"/>
      <charset val="128"/>
    </font>
    <font>
      <sz val="7"/>
      <name val="ＭＳ ゴシック"/>
      <family val="3"/>
      <charset val="128"/>
    </font>
    <font>
      <sz val="7"/>
      <name val="ＭＳ 明朝"/>
      <family val="1"/>
      <charset val="128"/>
    </font>
  </fonts>
  <fills count="2">
    <fill>
      <patternFill patternType="none"/>
    </fill>
    <fill>
      <patternFill patternType="gray125"/>
    </fill>
  </fills>
  <borders count="38">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top style="thin">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s>
  <cellStyleXfs count="4">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cellStyleXfs>
  <cellXfs count="499">
    <xf numFmtId="0" fontId="0" fillId="0" borderId="0" xfId="0"/>
    <xf numFmtId="0" fontId="9" fillId="0" borderId="0" xfId="0" applyFont="1"/>
    <xf numFmtId="41" fontId="5" fillId="0" borderId="0" xfId="0" applyNumberFormat="1" applyFont="1"/>
    <xf numFmtId="0" fontId="5" fillId="0" borderId="0" xfId="0" applyFont="1"/>
    <xf numFmtId="0" fontId="4" fillId="0" borderId="0" xfId="0" applyFont="1"/>
    <xf numFmtId="177" fontId="5" fillId="0" borderId="0" xfId="0" applyNumberFormat="1" applyFont="1" applyBorder="1" applyAlignment="1">
      <alignment horizontal="center" vertical="center"/>
    </xf>
    <xf numFmtId="0" fontId="4" fillId="0" borderId="0" xfId="0" applyFont="1" applyBorder="1" applyAlignment="1">
      <alignment horizontal="left" vertical="center"/>
    </xf>
    <xf numFmtId="0" fontId="7" fillId="0" borderId="0" xfId="0" applyFont="1"/>
    <xf numFmtId="0" fontId="6" fillId="0" borderId="15" xfId="0" applyFont="1" applyBorder="1" applyAlignment="1">
      <alignment horizontal="distributed" vertical="center"/>
    </xf>
    <xf numFmtId="41" fontId="7" fillId="0" borderId="0" xfId="0" applyNumberFormat="1" applyFont="1"/>
    <xf numFmtId="0" fontId="6" fillId="0" borderId="16" xfId="0" applyFont="1" applyBorder="1" applyAlignment="1">
      <alignment horizontal="distributed" vertical="center"/>
    </xf>
    <xf numFmtId="178" fontId="6" fillId="0" borderId="9" xfId="0" applyNumberFormat="1" applyFont="1" applyFill="1" applyBorder="1" applyAlignment="1">
      <alignment vertical="center"/>
    </xf>
    <xf numFmtId="41" fontId="6" fillId="0" borderId="9" xfId="0" applyNumberFormat="1" applyFont="1" applyFill="1" applyBorder="1" applyAlignment="1">
      <alignment vertical="center"/>
    </xf>
    <xf numFmtId="178" fontId="6" fillId="0" borderId="8" xfId="0" applyNumberFormat="1" applyFont="1" applyFill="1" applyBorder="1" applyAlignment="1">
      <alignment vertical="center"/>
    </xf>
    <xf numFmtId="0" fontId="6" fillId="0" borderId="0" xfId="0" applyFont="1" applyBorder="1" applyAlignment="1">
      <alignment horizontal="distributed" vertical="center"/>
    </xf>
    <xf numFmtId="178" fontId="10" fillId="0" borderId="6" xfId="0" applyNumberFormat="1" applyFont="1" applyBorder="1" applyAlignment="1">
      <alignment vertical="center"/>
    </xf>
    <xf numFmtId="41" fontId="10" fillId="0" borderId="6" xfId="0" applyNumberFormat="1" applyFont="1" applyFill="1" applyBorder="1" applyAlignment="1">
      <alignment vertical="center"/>
    </xf>
    <xf numFmtId="178" fontId="10" fillId="0" borderId="17" xfId="0" applyNumberFormat="1" applyFont="1" applyBorder="1" applyAlignment="1">
      <alignment vertical="center"/>
    </xf>
    <xf numFmtId="0" fontId="10" fillId="0" borderId="7" xfId="0" applyFont="1" applyBorder="1" applyAlignment="1">
      <alignment horizontal="distributed"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178" fontId="10" fillId="0" borderId="6" xfId="0" applyNumberFormat="1" applyFont="1" applyFill="1" applyBorder="1" applyAlignment="1">
      <alignment vertical="center"/>
    </xf>
    <xf numFmtId="178" fontId="10" fillId="0" borderId="17" xfId="0" applyNumberFormat="1" applyFont="1" applyFill="1" applyBorder="1" applyAlignment="1">
      <alignment vertical="center"/>
    </xf>
    <xf numFmtId="0" fontId="2" fillId="0" borderId="0" xfId="0" applyFont="1"/>
    <xf numFmtId="0" fontId="3" fillId="0" borderId="0" xfId="0" applyFont="1"/>
    <xf numFmtId="0" fontId="8" fillId="0" borderId="0" xfId="0" applyFont="1" applyAlignment="1">
      <alignment vertical="center"/>
    </xf>
    <xf numFmtId="0" fontId="0" fillId="0" borderId="0" xfId="0" applyFont="1"/>
    <xf numFmtId="0" fontId="0" fillId="0" borderId="0" xfId="0" applyFont="1" applyBorder="1"/>
    <xf numFmtId="179" fontId="0" fillId="0" borderId="0" xfId="0" applyNumberFormat="1" applyFont="1"/>
    <xf numFmtId="179" fontId="0" fillId="0" borderId="0" xfId="0" applyNumberFormat="1" applyFont="1" applyBorder="1"/>
    <xf numFmtId="180" fontId="0" fillId="0" borderId="0" xfId="0" applyNumberFormat="1" applyFont="1"/>
    <xf numFmtId="10" fontId="0" fillId="0" borderId="0" xfId="0" applyNumberFormat="1" applyFont="1"/>
    <xf numFmtId="179" fontId="0" fillId="0" borderId="0" xfId="0" applyNumberFormat="1" applyFont="1" applyFill="1"/>
    <xf numFmtId="41" fontId="0" fillId="0" borderId="0" xfId="0" applyNumberFormat="1" applyFont="1"/>
    <xf numFmtId="0" fontId="5" fillId="0" borderId="0" xfId="0" applyFont="1" applyBorder="1"/>
    <xf numFmtId="41" fontId="5" fillId="0" borderId="0" xfId="0" applyNumberFormat="1" applyFont="1" applyBorder="1"/>
    <xf numFmtId="0" fontId="4" fillId="0" borderId="0" xfId="0" applyFont="1" applyBorder="1" applyAlignment="1">
      <alignment vertical="center"/>
    </xf>
    <xf numFmtId="181" fontId="5" fillId="0" borderId="0" xfId="1" applyNumberFormat="1" applyFont="1" applyAlignment="1"/>
    <xf numFmtId="41" fontId="5" fillId="0" borderId="0" xfId="0" applyNumberFormat="1" applyFont="1" applyFill="1" applyBorder="1"/>
    <xf numFmtId="41" fontId="6" fillId="0" borderId="14" xfId="0" applyNumberFormat="1" applyFont="1" applyFill="1" applyBorder="1" applyAlignment="1">
      <alignment vertical="center" shrinkToFit="1"/>
    </xf>
    <xf numFmtId="41" fontId="6" fillId="0" borderId="13" xfId="0" applyNumberFormat="1" applyFont="1" applyFill="1" applyBorder="1" applyAlignment="1">
      <alignment horizontal="right" vertical="center" shrinkToFit="1"/>
    </xf>
    <xf numFmtId="41" fontId="6" fillId="0" borderId="13" xfId="0" applyNumberFormat="1" applyFont="1" applyFill="1" applyBorder="1" applyAlignment="1">
      <alignment vertical="center" shrinkToFit="1"/>
    </xf>
    <xf numFmtId="41" fontId="6" fillId="0" borderId="13" xfId="0" applyNumberFormat="1" applyFont="1" applyFill="1" applyBorder="1" applyAlignment="1">
      <alignment vertical="center"/>
    </xf>
    <xf numFmtId="0" fontId="4" fillId="0" borderId="4" xfId="0" applyFont="1" applyBorder="1" applyAlignment="1">
      <alignment horizontal="distributed" vertical="center" wrapText="1"/>
    </xf>
    <xf numFmtId="41" fontId="6" fillId="0" borderId="9" xfId="0" applyNumberFormat="1" applyFont="1" applyFill="1" applyBorder="1" applyAlignment="1">
      <alignment vertical="center" shrinkToFit="1"/>
    </xf>
    <xf numFmtId="41" fontId="6" fillId="0" borderId="8" xfId="0" applyNumberFormat="1" applyFont="1" applyFill="1" applyBorder="1" applyAlignment="1">
      <alignment vertical="center" shrinkToFit="1"/>
    </xf>
    <xf numFmtId="41" fontId="6" fillId="0" borderId="8" xfId="0" applyNumberFormat="1" applyFont="1" applyFill="1" applyBorder="1" applyAlignment="1">
      <alignment vertical="center"/>
    </xf>
    <xf numFmtId="0" fontId="4" fillId="0" borderId="12" xfId="0" applyFont="1" applyBorder="1" applyAlignment="1">
      <alignment horizontal="distributed" vertical="center"/>
    </xf>
    <xf numFmtId="41" fontId="6" fillId="0" borderId="8" xfId="0" applyNumberFormat="1" applyFont="1" applyFill="1" applyBorder="1" applyAlignment="1">
      <alignment horizontal="right" vertical="center" shrinkToFit="1"/>
    </xf>
    <xf numFmtId="41" fontId="6" fillId="0" borderId="9" xfId="0" applyNumberFormat="1" applyFont="1" applyFill="1" applyBorder="1" applyAlignment="1">
      <alignment horizontal="right" vertical="center" shrinkToFit="1"/>
    </xf>
    <xf numFmtId="41" fontId="10" fillId="0" borderId="6" xfId="0" applyNumberFormat="1" applyFont="1" applyFill="1" applyBorder="1" applyAlignment="1">
      <alignment vertical="center" shrinkToFit="1"/>
    </xf>
    <xf numFmtId="41" fontId="10" fillId="0" borderId="17" xfId="0" applyNumberFormat="1" applyFont="1" applyFill="1" applyBorder="1" applyAlignment="1">
      <alignment vertical="center" shrinkToFit="1"/>
    </xf>
    <xf numFmtId="0" fontId="12" fillId="0" borderId="18" xfId="0" applyFont="1" applyBorder="1" applyAlignment="1">
      <alignment horizontal="distributed" vertical="center"/>
    </xf>
    <xf numFmtId="0" fontId="4" fillId="0" borderId="1" xfId="0" applyFont="1" applyBorder="1" applyAlignment="1">
      <alignment horizontal="distributed" vertical="distributed" textRotation="255"/>
    </xf>
    <xf numFmtId="0" fontId="4" fillId="0" borderId="1" xfId="0" applyFont="1" applyBorder="1" applyAlignment="1">
      <alignment horizontal="center" vertical="distributed" textRotation="255" wrapText="1"/>
    </xf>
    <xf numFmtId="0" fontId="3" fillId="0" borderId="0" xfId="0" applyFont="1" applyBorder="1"/>
    <xf numFmtId="0" fontId="3" fillId="0" borderId="0" xfId="0" applyFont="1" applyAlignment="1">
      <alignment vertical="top"/>
    </xf>
    <xf numFmtId="0" fontId="0" fillId="0" borderId="0" xfId="0" applyBorder="1"/>
    <xf numFmtId="41" fontId="0" fillId="0" borderId="0" xfId="0" applyNumberFormat="1"/>
    <xf numFmtId="41" fontId="4" fillId="0" borderId="14" xfId="0" applyNumberFormat="1" applyFont="1" applyFill="1" applyBorder="1" applyAlignment="1">
      <alignment vertical="center" shrinkToFit="1"/>
    </xf>
    <xf numFmtId="41" fontId="4" fillId="0" borderId="13" xfId="0" applyNumberFormat="1" applyFont="1" applyFill="1" applyBorder="1" applyAlignment="1">
      <alignment vertical="center" shrinkToFit="1"/>
    </xf>
    <xf numFmtId="41" fontId="4" fillId="0" borderId="4" xfId="0" applyNumberFormat="1" applyFont="1" applyFill="1" applyBorder="1" applyAlignment="1">
      <alignment vertical="center" shrinkToFit="1"/>
    </xf>
    <xf numFmtId="0" fontId="4" fillId="0" borderId="15" xfId="0" applyFont="1" applyBorder="1" applyAlignment="1">
      <alignment horizontal="distributed" vertical="center"/>
    </xf>
    <xf numFmtId="41" fontId="4" fillId="0" borderId="9" xfId="0" applyNumberFormat="1" applyFont="1" applyFill="1" applyBorder="1" applyAlignment="1">
      <alignment vertical="center" shrinkToFit="1"/>
    </xf>
    <xf numFmtId="41" fontId="4" fillId="0" borderId="8" xfId="0" applyNumberFormat="1" applyFont="1" applyFill="1" applyBorder="1" applyAlignment="1">
      <alignment vertical="center" shrinkToFit="1"/>
    </xf>
    <xf numFmtId="41" fontId="4" fillId="0" borderId="12" xfId="0" applyNumberFormat="1" applyFont="1" applyFill="1" applyBorder="1" applyAlignment="1">
      <alignment vertical="center" shrinkToFit="1"/>
    </xf>
    <xf numFmtId="0" fontId="4" fillId="0" borderId="0" xfId="0" applyFont="1" applyBorder="1" applyAlignment="1">
      <alignment horizontal="distributed" vertical="center"/>
    </xf>
    <xf numFmtId="41" fontId="4" fillId="0" borderId="11" xfId="0" applyNumberFormat="1" applyFont="1" applyFill="1" applyBorder="1" applyAlignment="1">
      <alignment vertical="center" shrinkToFit="1"/>
    </xf>
    <xf numFmtId="41" fontId="4" fillId="0" borderId="20" xfId="0" applyNumberFormat="1" applyFont="1" applyFill="1" applyBorder="1" applyAlignment="1">
      <alignment vertical="center" shrinkToFit="1"/>
    </xf>
    <xf numFmtId="41" fontId="4" fillId="0" borderId="10" xfId="0" applyNumberFormat="1" applyFont="1" applyFill="1" applyBorder="1" applyAlignment="1">
      <alignment vertical="center" shrinkToFit="1"/>
    </xf>
    <xf numFmtId="0" fontId="4" fillId="0" borderId="16" xfId="0" applyFont="1" applyBorder="1" applyAlignment="1">
      <alignment horizontal="distributed" vertical="center"/>
    </xf>
    <xf numFmtId="41" fontId="12" fillId="0" borderId="6" xfId="0" applyNumberFormat="1" applyFont="1" applyFill="1" applyBorder="1" applyAlignment="1">
      <alignment vertical="center" shrinkToFit="1"/>
    </xf>
    <xf numFmtId="41" fontId="12" fillId="0" borderId="17" xfId="0" applyNumberFormat="1" applyFont="1" applyFill="1" applyBorder="1" applyAlignment="1">
      <alignment vertical="center" shrinkToFit="1"/>
    </xf>
    <xf numFmtId="0" fontId="4" fillId="0" borderId="21"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22" xfId="0" applyFont="1" applyBorder="1" applyAlignment="1">
      <alignment horizontal="center" vertical="center"/>
    </xf>
    <xf numFmtId="0" fontId="8" fillId="0" borderId="0" xfId="0" applyFont="1"/>
    <xf numFmtId="41" fontId="4" fillId="0" borderId="0" xfId="0" applyNumberFormat="1" applyFont="1"/>
    <xf numFmtId="41" fontId="12" fillId="0" borderId="25" xfId="2" applyNumberFormat="1" applyFont="1" applyFill="1" applyBorder="1" applyAlignment="1">
      <alignment horizontal="center" vertical="center"/>
    </xf>
    <xf numFmtId="41" fontId="4" fillId="0" borderId="1" xfId="0" applyNumberFormat="1" applyFont="1" applyFill="1" applyBorder="1" applyAlignment="1">
      <alignment horizontal="center" vertical="center"/>
    </xf>
    <xf numFmtId="0" fontId="4" fillId="0" borderId="25" xfId="0" applyFont="1" applyBorder="1"/>
    <xf numFmtId="0" fontId="4" fillId="0" borderId="2" xfId="0" applyFont="1" applyBorder="1"/>
    <xf numFmtId="41" fontId="12" fillId="0" borderId="16" xfId="2" applyNumberFormat="1" applyFont="1" applyFill="1" applyBorder="1" applyAlignment="1">
      <alignment horizontal="center" vertical="center"/>
    </xf>
    <xf numFmtId="41" fontId="4" fillId="0" borderId="20" xfId="0" applyNumberFormat="1" applyFont="1" applyFill="1" applyBorder="1" applyAlignment="1">
      <alignment horizontal="center" vertical="center"/>
    </xf>
    <xf numFmtId="0" fontId="4" fillId="0" borderId="8" xfId="0" applyFont="1" applyBorder="1" applyAlignment="1">
      <alignment horizontal="center"/>
    </xf>
    <xf numFmtId="41" fontId="12" fillId="0" borderId="26" xfId="2" applyNumberFormat="1" applyFont="1" applyFill="1" applyBorder="1" applyAlignment="1">
      <alignment horizontal="center" vertical="center"/>
    </xf>
    <xf numFmtId="41" fontId="4" fillId="0" borderId="27" xfId="0" applyNumberFormat="1" applyFont="1" applyFill="1" applyBorder="1" applyAlignment="1">
      <alignment horizontal="center" vertical="center"/>
    </xf>
    <xf numFmtId="0" fontId="4" fillId="0" borderId="12" xfId="0" applyFont="1" applyBorder="1" applyAlignment="1">
      <alignment horizontal="center"/>
    </xf>
    <xf numFmtId="41" fontId="4" fillId="0" borderId="29" xfId="2" applyNumberFormat="1" applyFont="1" applyFill="1" applyBorder="1" applyAlignment="1">
      <alignment horizontal="center" vertical="center"/>
    </xf>
    <xf numFmtId="0" fontId="4" fillId="0" borderId="11" xfId="0" applyFont="1" applyBorder="1" applyAlignment="1">
      <alignment horizontal="center"/>
    </xf>
    <xf numFmtId="41" fontId="4" fillId="0" borderId="29" xfId="0" applyNumberFormat="1" applyFont="1" applyFill="1" applyBorder="1" applyAlignment="1">
      <alignment horizontal="center" vertical="center"/>
    </xf>
    <xf numFmtId="0" fontId="4" fillId="0" borderId="28" xfId="0" applyFont="1" applyBorder="1" applyAlignment="1">
      <alignment horizontal="center"/>
    </xf>
    <xf numFmtId="41" fontId="12" fillId="0" borderId="30" xfId="2" applyNumberFormat="1" applyFont="1" applyFill="1" applyBorder="1" applyAlignment="1">
      <alignment horizontal="center" vertical="center"/>
    </xf>
    <xf numFmtId="0" fontId="4" fillId="0" borderId="31" xfId="0" applyFont="1" applyBorder="1" applyAlignment="1">
      <alignment horizontal="center"/>
    </xf>
    <xf numFmtId="0" fontId="4" fillId="0" borderId="26" xfId="0" applyFont="1" applyBorder="1"/>
    <xf numFmtId="0" fontId="4" fillId="0" borderId="28" xfId="0" applyFont="1" applyBorder="1"/>
    <xf numFmtId="0" fontId="4" fillId="0" borderId="16" xfId="0" applyFont="1" applyBorder="1"/>
    <xf numFmtId="0" fontId="4" fillId="0" borderId="11" xfId="0" applyFont="1" applyBorder="1"/>
    <xf numFmtId="0" fontId="4" fillId="0" borderId="30" xfId="0" applyFont="1" applyBorder="1"/>
    <xf numFmtId="0" fontId="4" fillId="0" borderId="31" xfId="0" applyFont="1" applyBorder="1"/>
    <xf numFmtId="41" fontId="12" fillId="0" borderId="7" xfId="2" applyNumberFormat="1" applyFont="1" applyFill="1" applyBorder="1" applyAlignment="1">
      <alignment horizontal="center" vertical="center"/>
    </xf>
    <xf numFmtId="41" fontId="4" fillId="0" borderId="17" xfId="2" applyNumberFormat="1" applyFont="1" applyFill="1" applyBorder="1" applyAlignment="1">
      <alignment horizontal="center" vertical="center"/>
    </xf>
    <xf numFmtId="41" fontId="4" fillId="0" borderId="17" xfId="0" applyNumberFormat="1" applyFont="1" applyFill="1" applyBorder="1" applyAlignment="1">
      <alignment horizontal="center" vertical="center"/>
    </xf>
    <xf numFmtId="0" fontId="4" fillId="0" borderId="7" xfId="0" applyFont="1" applyBorder="1"/>
    <xf numFmtId="0" fontId="12" fillId="0" borderId="2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Border="1"/>
    <xf numFmtId="0" fontId="4" fillId="0" borderId="0" xfId="0" applyFont="1" applyAlignment="1">
      <alignment vertical="top" wrapText="1"/>
    </xf>
    <xf numFmtId="41" fontId="4" fillId="0" borderId="14" xfId="0" applyNumberFormat="1" applyFont="1" applyFill="1" applyBorder="1" applyAlignment="1">
      <alignment vertical="center"/>
    </xf>
    <xf numFmtId="41" fontId="4" fillId="0" borderId="13" xfId="0" applyNumberFormat="1" applyFont="1" applyFill="1" applyBorder="1" applyAlignment="1">
      <alignment vertical="center"/>
    </xf>
    <xf numFmtId="0" fontId="4" fillId="0" borderId="4" xfId="0" applyFont="1" applyBorder="1" applyAlignment="1">
      <alignment horizontal="distributed" vertical="center"/>
    </xf>
    <xf numFmtId="41" fontId="4" fillId="0" borderId="9" xfId="0" applyNumberFormat="1" applyFont="1" applyFill="1" applyBorder="1" applyAlignment="1">
      <alignment vertical="center"/>
    </xf>
    <xf numFmtId="41" fontId="4" fillId="0" borderId="8" xfId="0" applyNumberFormat="1" applyFont="1" applyFill="1" applyBorder="1" applyAlignment="1">
      <alignment vertical="center"/>
    </xf>
    <xf numFmtId="0" fontId="4" fillId="0" borderId="12" xfId="0" applyFont="1" applyBorder="1" applyAlignment="1">
      <alignment horizontal="distributed" vertical="center" shrinkToFit="1"/>
    </xf>
    <xf numFmtId="41" fontId="12" fillId="0" borderId="6" xfId="0" applyNumberFormat="1" applyFont="1" applyFill="1" applyBorder="1" applyAlignment="1">
      <alignment vertical="center"/>
    </xf>
    <xf numFmtId="41" fontId="12" fillId="0" borderId="17" xfId="0" applyNumberFormat="1" applyFont="1" applyFill="1" applyBorder="1" applyAlignment="1">
      <alignment vertical="center"/>
    </xf>
    <xf numFmtId="0" fontId="4" fillId="0" borderId="21" xfId="0" applyFont="1" applyBorder="1" applyAlignment="1">
      <alignment horizontal="center" vertical="center"/>
    </xf>
    <xf numFmtId="0" fontId="4" fillId="0" borderId="23" xfId="0" applyFont="1" applyBorder="1" applyAlignment="1"/>
    <xf numFmtId="0" fontId="2" fillId="0" borderId="0" xfId="0" applyFont="1" applyBorder="1"/>
    <xf numFmtId="0" fontId="13" fillId="0" borderId="0" xfId="0" applyFont="1"/>
    <xf numFmtId="0" fontId="13" fillId="0" borderId="0" xfId="0" applyFont="1" applyBorder="1"/>
    <xf numFmtId="41" fontId="13" fillId="0" borderId="0" xfId="0" applyNumberFormat="1" applyFont="1" applyFill="1"/>
    <xf numFmtId="0" fontId="14" fillId="0" borderId="0" xfId="0" applyFont="1"/>
    <xf numFmtId="0" fontId="14" fillId="0" borderId="0" xfId="0" applyFont="1" applyBorder="1"/>
    <xf numFmtId="41" fontId="14" fillId="0" borderId="0" xfId="0" applyNumberFormat="1" applyFont="1"/>
    <xf numFmtId="0" fontId="15" fillId="0" borderId="0" xfId="0" applyFont="1"/>
    <xf numFmtId="41" fontId="14" fillId="0" borderId="0" xfId="0" applyNumberFormat="1" applyFont="1" applyBorder="1"/>
    <xf numFmtId="41" fontId="15" fillId="0" borderId="14" xfId="0" applyNumberFormat="1" applyFont="1" applyBorder="1" applyAlignment="1">
      <alignment vertical="center"/>
    </xf>
    <xf numFmtId="41" fontId="15" fillId="0" borderId="13" xfId="0" applyNumberFormat="1" applyFont="1" applyBorder="1" applyAlignment="1">
      <alignment vertical="center"/>
    </xf>
    <xf numFmtId="41" fontId="15" fillId="0" borderId="9" xfId="0" applyNumberFormat="1" applyFont="1" applyBorder="1" applyAlignment="1">
      <alignment vertical="center"/>
    </xf>
    <xf numFmtId="41" fontId="15" fillId="0" borderId="8" xfId="0" applyNumberFormat="1" applyFont="1" applyBorder="1" applyAlignment="1">
      <alignment horizontal="right" vertical="center"/>
    </xf>
    <xf numFmtId="41" fontId="15" fillId="0" borderId="8" xfId="0" applyNumberFormat="1" applyFont="1" applyBorder="1" applyAlignment="1">
      <alignment vertical="center"/>
    </xf>
    <xf numFmtId="41" fontId="16" fillId="0" borderId="6" xfId="0" applyNumberFormat="1" applyFont="1" applyBorder="1" applyAlignment="1">
      <alignment vertical="center"/>
    </xf>
    <xf numFmtId="41" fontId="16" fillId="0" borderId="17" xfId="0" applyNumberFormat="1" applyFont="1" applyBorder="1" applyAlignment="1">
      <alignment vertical="center"/>
    </xf>
    <xf numFmtId="0" fontId="15" fillId="0" borderId="21"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22" xfId="0" applyFont="1" applyBorder="1" applyAlignment="1">
      <alignment horizontal="center" vertical="center"/>
    </xf>
    <xf numFmtId="0" fontId="15" fillId="0" borderId="0" xfId="0" applyFont="1" applyBorder="1"/>
    <xf numFmtId="49" fontId="15" fillId="0" borderId="0" xfId="0" applyNumberFormat="1" applyFont="1"/>
    <xf numFmtId="0" fontId="15" fillId="0" borderId="0" xfId="0" applyFont="1" applyAlignment="1">
      <alignment vertical="top"/>
    </xf>
    <xf numFmtId="0" fontId="17" fillId="0" borderId="0" xfId="0" applyFont="1"/>
    <xf numFmtId="0" fontId="17" fillId="0" borderId="0" xfId="0" applyFont="1" applyBorder="1"/>
    <xf numFmtId="0" fontId="17" fillId="0" borderId="0" xfId="0" applyFont="1" applyAlignment="1">
      <alignment vertical="top"/>
    </xf>
    <xf numFmtId="0" fontId="13" fillId="0" borderId="0" xfId="0" applyFont="1" applyAlignment="1">
      <alignment vertical="center"/>
    </xf>
    <xf numFmtId="0" fontId="15" fillId="0" borderId="0" xfId="0" applyFont="1" applyAlignment="1">
      <alignment vertical="center"/>
    </xf>
    <xf numFmtId="0" fontId="15" fillId="0" borderId="0" xfId="0" applyFont="1" applyBorder="1" applyAlignment="1">
      <alignment horizontal="left"/>
    </xf>
    <xf numFmtId="41" fontId="15" fillId="0" borderId="14" xfId="0" applyNumberFormat="1" applyFont="1" applyFill="1" applyBorder="1" applyAlignment="1">
      <alignment vertical="center" shrinkToFit="1"/>
    </xf>
    <xf numFmtId="41" fontId="15" fillId="0" borderId="13" xfId="0" applyNumberFormat="1" applyFont="1" applyFill="1" applyBorder="1" applyAlignment="1">
      <alignment vertical="center" shrinkToFit="1"/>
    </xf>
    <xf numFmtId="41" fontId="15" fillId="0" borderId="13" xfId="0" applyNumberFormat="1" applyFont="1" applyFill="1" applyBorder="1" applyAlignment="1">
      <alignment vertical="center"/>
    </xf>
    <xf numFmtId="49" fontId="15" fillId="0" borderId="4" xfId="0" applyNumberFormat="1" applyFont="1" applyBorder="1" applyAlignment="1">
      <alignment horizontal="distributed" vertical="center"/>
    </xf>
    <xf numFmtId="49" fontId="15" fillId="0" borderId="15" xfId="0" applyNumberFormat="1" applyFont="1" applyBorder="1" applyAlignment="1">
      <alignment vertical="center"/>
    </xf>
    <xf numFmtId="49" fontId="15" fillId="0" borderId="15" xfId="0" applyNumberFormat="1" applyFont="1" applyBorder="1" applyAlignment="1">
      <alignment horizontal="distributed" vertical="center"/>
    </xf>
    <xf numFmtId="0" fontId="15" fillId="0" borderId="15" xfId="0" applyFont="1" applyBorder="1" applyAlignment="1">
      <alignment horizontal="distributed" vertical="center"/>
    </xf>
    <xf numFmtId="41" fontId="15" fillId="0" borderId="9" xfId="0" applyNumberFormat="1" applyFont="1" applyFill="1" applyBorder="1" applyAlignment="1">
      <alignment vertical="center" shrinkToFit="1"/>
    </xf>
    <xf numFmtId="41" fontId="15" fillId="0" borderId="8" xfId="0" applyNumberFormat="1" applyFont="1" applyFill="1" applyBorder="1" applyAlignment="1">
      <alignment vertical="center" shrinkToFit="1"/>
    </xf>
    <xf numFmtId="41" fontId="15" fillId="0" borderId="8" xfId="0" applyNumberFormat="1" applyFont="1" applyFill="1" applyBorder="1" applyAlignment="1">
      <alignment vertical="center"/>
    </xf>
    <xf numFmtId="49" fontId="15" fillId="0" borderId="12" xfId="0" applyNumberFormat="1" applyFont="1" applyBorder="1" applyAlignment="1">
      <alignment horizontal="distributed" vertical="center"/>
    </xf>
    <xf numFmtId="49" fontId="15" fillId="0" borderId="0" xfId="0" applyNumberFormat="1" applyFont="1" applyBorder="1" applyAlignment="1">
      <alignment vertical="center"/>
    </xf>
    <xf numFmtId="49" fontId="15" fillId="0" borderId="0" xfId="0" applyNumberFormat="1" applyFont="1" applyBorder="1" applyAlignment="1">
      <alignment horizontal="distributed" vertical="center"/>
    </xf>
    <xf numFmtId="0" fontId="15" fillId="0" borderId="0" xfId="0" applyFont="1" applyBorder="1" applyAlignment="1">
      <alignment horizontal="distributed" vertical="center"/>
    </xf>
    <xf numFmtId="41" fontId="15" fillId="0" borderId="0" xfId="0" applyNumberFormat="1" applyFont="1" applyFill="1" applyBorder="1"/>
    <xf numFmtId="41" fontId="16" fillId="0" borderId="11" xfId="0" applyNumberFormat="1" applyFont="1" applyFill="1" applyBorder="1" applyAlignment="1">
      <alignment vertical="center"/>
    </xf>
    <xf numFmtId="41" fontId="16" fillId="0" borderId="20" xfId="0" applyNumberFormat="1" applyFont="1" applyFill="1" applyBorder="1" applyAlignment="1">
      <alignment vertical="center"/>
    </xf>
    <xf numFmtId="0" fontId="15" fillId="0" borderId="16" xfId="0" applyFont="1" applyBorder="1" applyAlignment="1">
      <alignment horizontal="distributed" vertical="center"/>
    </xf>
    <xf numFmtId="41" fontId="15" fillId="0" borderId="31" xfId="0" applyNumberFormat="1" applyFont="1" applyFill="1" applyBorder="1" applyAlignment="1">
      <alignment vertical="center" shrinkToFit="1"/>
    </xf>
    <xf numFmtId="41" fontId="15" fillId="0" borderId="29" xfId="0" applyNumberFormat="1" applyFont="1" applyFill="1" applyBorder="1" applyAlignment="1">
      <alignment vertical="center" shrinkToFit="1"/>
    </xf>
    <xf numFmtId="41" fontId="15" fillId="0" borderId="29" xfId="0" applyNumberFormat="1" applyFont="1" applyFill="1" applyBorder="1" applyAlignment="1">
      <alignment vertical="center"/>
    </xf>
    <xf numFmtId="49" fontId="15" fillId="0" borderId="32" xfId="0" applyNumberFormat="1" applyFont="1" applyBorder="1" applyAlignment="1">
      <alignment horizontal="distributed" vertical="center"/>
    </xf>
    <xf numFmtId="49" fontId="15" fillId="0" borderId="30" xfId="0" applyNumberFormat="1" applyFont="1" applyBorder="1" applyAlignment="1">
      <alignment vertical="center"/>
    </xf>
    <xf numFmtId="49" fontId="15" fillId="0" borderId="30" xfId="0" applyNumberFormat="1" applyFont="1" applyBorder="1" applyAlignment="1">
      <alignment horizontal="distributed" vertical="center"/>
    </xf>
    <xf numFmtId="0" fontId="15" fillId="0" borderId="30" xfId="0" applyFont="1" applyBorder="1" applyAlignment="1">
      <alignment horizontal="distributed" vertical="center"/>
    </xf>
    <xf numFmtId="41" fontId="15" fillId="0" borderId="0" xfId="0" applyNumberFormat="1" applyFont="1" applyBorder="1"/>
    <xf numFmtId="0" fontId="18" fillId="0" borderId="0" xfId="0" applyFont="1"/>
    <xf numFmtId="41" fontId="18" fillId="0" borderId="0" xfId="0" applyNumberFormat="1" applyFont="1" applyBorder="1"/>
    <xf numFmtId="41" fontId="16" fillId="0" borderId="6" xfId="0" applyNumberFormat="1" applyFont="1" applyFill="1" applyBorder="1" applyAlignment="1">
      <alignment vertical="center"/>
    </xf>
    <xf numFmtId="41" fontId="16" fillId="0" borderId="17" xfId="0" applyNumberFormat="1" applyFont="1" applyFill="1" applyBorder="1" applyAlignment="1">
      <alignment vertical="center"/>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9" fillId="0" borderId="0" xfId="0" applyFont="1"/>
    <xf numFmtId="0" fontId="19" fillId="0" borderId="0" xfId="0" applyFont="1" applyAlignment="1">
      <alignment vertical="center"/>
    </xf>
    <xf numFmtId="41" fontId="4" fillId="0" borderId="0" xfId="0" applyNumberFormat="1" applyFont="1" applyFill="1" applyBorder="1" applyAlignment="1">
      <alignment vertical="center"/>
    </xf>
    <xf numFmtId="0" fontId="4" fillId="0" borderId="15" xfId="0" applyFont="1" applyBorder="1" applyAlignment="1">
      <alignment horizontal="distributed" vertical="center"/>
    </xf>
    <xf numFmtId="0" fontId="12" fillId="0" borderId="15" xfId="0" applyFont="1" applyBorder="1" applyAlignment="1">
      <alignment vertical="center"/>
    </xf>
    <xf numFmtId="49" fontId="4" fillId="0" borderId="15" xfId="0" applyNumberFormat="1" applyFont="1" applyBorder="1" applyAlignment="1">
      <alignment vertical="center"/>
    </xf>
    <xf numFmtId="0" fontId="4" fillId="0" borderId="12" xfId="0" applyFont="1" applyBorder="1" applyAlignment="1">
      <alignment horizontal="distributed" vertical="center"/>
    </xf>
    <xf numFmtId="0" fontId="4" fillId="0" borderId="0" xfId="0" applyFont="1" applyBorder="1" applyAlignment="1">
      <alignment horizontal="distributed" vertical="center"/>
    </xf>
    <xf numFmtId="49" fontId="4" fillId="0" borderId="0" xfId="0" applyNumberFormat="1" applyFont="1" applyBorder="1" applyAlignment="1">
      <alignment vertical="center"/>
    </xf>
    <xf numFmtId="41" fontId="4" fillId="0" borderId="8" xfId="0" applyNumberFormat="1" applyFont="1" applyFill="1" applyBorder="1" applyAlignment="1">
      <alignment horizontal="right" vertical="center"/>
    </xf>
    <xf numFmtId="0" fontId="5" fillId="0" borderId="0" xfId="0" applyFont="1" applyBorder="1" applyAlignment="1">
      <alignment horizontal="distributed" vertical="center"/>
    </xf>
    <xf numFmtId="0" fontId="12" fillId="0" borderId="0" xfId="0" applyFont="1" applyBorder="1" applyAlignment="1">
      <alignment vertical="center"/>
    </xf>
    <xf numFmtId="49" fontId="5" fillId="0" borderId="0" xfId="0" applyNumberFormat="1" applyFont="1" applyBorder="1" applyAlignment="1">
      <alignment vertical="center"/>
    </xf>
    <xf numFmtId="41" fontId="4" fillId="0" borderId="9" xfId="0" applyNumberFormat="1" applyFont="1" applyFill="1" applyBorder="1" applyAlignment="1">
      <alignment horizontal="right" vertical="center"/>
    </xf>
    <xf numFmtId="0" fontId="4" fillId="0" borderId="0" xfId="0" applyFont="1" applyBorder="1" applyAlignment="1">
      <alignment horizontal="center" vertical="center"/>
    </xf>
    <xf numFmtId="49" fontId="5" fillId="0" borderId="0" xfId="0" applyNumberFormat="1" applyFont="1" applyBorder="1" applyAlignment="1">
      <alignment horizontal="distributed" vertical="center"/>
    </xf>
    <xf numFmtId="41" fontId="12" fillId="0" borderId="29" xfId="0" applyNumberFormat="1" applyFont="1" applyFill="1" applyBorder="1" applyAlignment="1">
      <alignment vertical="center"/>
    </xf>
    <xf numFmtId="0" fontId="2" fillId="0" borderId="0" xfId="0" applyFont="1" applyAlignment="1">
      <alignment vertical="top"/>
    </xf>
    <xf numFmtId="0" fontId="2" fillId="0" borderId="0" xfId="0" applyFont="1" applyBorder="1" applyAlignment="1">
      <alignment vertical="top"/>
    </xf>
    <xf numFmtId="0" fontId="8" fillId="0" borderId="0" xfId="0" applyFont="1" applyAlignment="1">
      <alignment vertical="top"/>
    </xf>
    <xf numFmtId="0" fontId="5" fillId="0" borderId="33" xfId="0" applyFont="1" applyBorder="1" applyAlignment="1">
      <alignment shrinkToFit="1"/>
    </xf>
    <xf numFmtId="0" fontId="4" fillId="0" borderId="33" xfId="0" applyFont="1" applyBorder="1" applyAlignment="1"/>
    <xf numFmtId="41" fontId="4" fillId="0" borderId="28" xfId="0" applyNumberFormat="1" applyFont="1" applyFill="1" applyBorder="1" applyAlignment="1">
      <alignment vertical="center"/>
    </xf>
    <xf numFmtId="41" fontId="4" fillId="0" borderId="27" xfId="0" applyNumberFormat="1" applyFont="1" applyFill="1" applyBorder="1" applyAlignment="1">
      <alignment vertical="center"/>
    </xf>
    <xf numFmtId="182" fontId="4" fillId="0" borderId="11" xfId="0" applyNumberFormat="1" applyFont="1" applyFill="1" applyBorder="1" applyAlignment="1">
      <alignment horizontal="right" vertical="center"/>
    </xf>
    <xf numFmtId="182" fontId="4" fillId="0" borderId="20" xfId="0" applyNumberFormat="1" applyFont="1" applyFill="1" applyBorder="1" applyAlignment="1">
      <alignment horizontal="right" vertical="center"/>
    </xf>
    <xf numFmtId="182" fontId="4" fillId="0" borderId="20" xfId="0" applyNumberFormat="1" applyFont="1" applyFill="1" applyBorder="1" applyAlignment="1">
      <alignment vertical="center"/>
    </xf>
    <xf numFmtId="41" fontId="12" fillId="0" borderId="9" xfId="0" applyNumberFormat="1" applyFont="1" applyFill="1" applyBorder="1" applyAlignment="1">
      <alignment vertical="center"/>
    </xf>
    <xf numFmtId="41" fontId="12" fillId="0" borderId="8" xfId="0" applyNumberFormat="1" applyFont="1" applyFill="1" applyBorder="1" applyAlignment="1">
      <alignment vertical="center"/>
    </xf>
    <xf numFmtId="49" fontId="4" fillId="0" borderId="21" xfId="0" applyNumberFormat="1" applyFont="1" applyBorder="1" applyAlignment="1">
      <alignment horizontal="distributed" vertical="center"/>
    </xf>
    <xf numFmtId="49" fontId="4" fillId="0" borderId="22" xfId="0" applyNumberFormat="1" applyFont="1" applyBorder="1" applyAlignment="1">
      <alignment horizontal="distributed" vertical="center" wrapText="1"/>
    </xf>
    <xf numFmtId="49" fontId="4" fillId="0" borderId="22" xfId="0" applyNumberFormat="1" applyFont="1" applyBorder="1" applyAlignment="1">
      <alignment horizontal="distributed" vertical="center"/>
    </xf>
    <xf numFmtId="0" fontId="5" fillId="0" borderId="0" xfId="0" applyFont="1" applyBorder="1" applyAlignment="1"/>
    <xf numFmtId="0" fontId="4" fillId="0" borderId="0" xfId="0" applyFont="1" applyBorder="1" applyAlignment="1"/>
    <xf numFmtId="41" fontId="4" fillId="0" borderId="31" xfId="0" applyNumberFormat="1" applyFont="1" applyFill="1" applyBorder="1" applyAlignment="1">
      <alignment vertical="center"/>
    </xf>
    <xf numFmtId="41" fontId="4" fillId="0" borderId="29" xfId="0" applyNumberFormat="1" applyFont="1" applyFill="1" applyBorder="1" applyAlignment="1">
      <alignment vertical="center"/>
    </xf>
    <xf numFmtId="0" fontId="4" fillId="0" borderId="30" xfId="0" applyFont="1" applyBorder="1" applyAlignment="1">
      <alignment horizontal="distributed" vertical="center"/>
    </xf>
    <xf numFmtId="41" fontId="4" fillId="0" borderId="11" xfId="0" applyNumberFormat="1" applyFont="1" applyFill="1" applyBorder="1" applyAlignment="1">
      <alignment vertical="center"/>
    </xf>
    <xf numFmtId="41" fontId="4" fillId="0" borderId="20" xfId="0" applyNumberFormat="1" applyFont="1" applyFill="1" applyBorder="1" applyAlignment="1">
      <alignment vertical="center"/>
    </xf>
    <xf numFmtId="0" fontId="4" fillId="0" borderId="10" xfId="0" applyFont="1" applyBorder="1" applyAlignment="1">
      <alignment horizontal="distributed" vertical="center"/>
    </xf>
    <xf numFmtId="41" fontId="2" fillId="0" borderId="0" xfId="0" applyNumberFormat="1" applyFont="1"/>
    <xf numFmtId="0" fontId="12" fillId="0" borderId="12" xfId="0" applyFont="1" applyBorder="1" applyAlignment="1">
      <alignment horizontal="distributed" vertical="center"/>
    </xf>
    <xf numFmtId="0" fontId="12" fillId="0" borderId="0" xfId="0" applyFont="1" applyBorder="1" applyAlignment="1">
      <alignment horizontal="distributed" vertical="center"/>
    </xf>
    <xf numFmtId="49" fontId="12" fillId="0" borderId="0" xfId="0" applyNumberFormat="1" applyFont="1" applyBorder="1" applyAlignment="1">
      <alignment vertical="center"/>
    </xf>
    <xf numFmtId="49" fontId="12" fillId="0" borderId="0" xfId="0" applyNumberFormat="1" applyFont="1" applyBorder="1" applyAlignment="1">
      <alignment horizontal="distributed" vertical="center"/>
    </xf>
    <xf numFmtId="0" fontId="21" fillId="0" borderId="0" xfId="0" applyFont="1"/>
    <xf numFmtId="0" fontId="4" fillId="0" borderId="30" xfId="0" applyFont="1" applyBorder="1" applyAlignment="1">
      <alignment horizontal="distributed" vertical="center"/>
    </xf>
    <xf numFmtId="49" fontId="4" fillId="0" borderId="30" xfId="0" applyNumberFormat="1" applyFont="1" applyBorder="1" applyAlignment="1">
      <alignment vertical="center"/>
    </xf>
    <xf numFmtId="0" fontId="4" fillId="0" borderId="10" xfId="0" applyFont="1" applyBorder="1" applyAlignment="1">
      <alignment horizontal="distributed" vertical="center"/>
    </xf>
    <xf numFmtId="0" fontId="4" fillId="0" borderId="16" xfId="0" applyFont="1" applyBorder="1" applyAlignment="1">
      <alignment horizontal="distributed" vertical="center"/>
    </xf>
    <xf numFmtId="49" fontId="4" fillId="0" borderId="16" xfId="0" applyNumberFormat="1" applyFont="1" applyBorder="1" applyAlignment="1">
      <alignment vertical="center"/>
    </xf>
    <xf numFmtId="177" fontId="6" fillId="0" borderId="14" xfId="0" applyNumberFormat="1" applyFont="1" applyFill="1" applyBorder="1" applyAlignment="1">
      <alignment horizontal="center" vertical="center"/>
    </xf>
    <xf numFmtId="177" fontId="6" fillId="0" borderId="15" xfId="0" applyNumberFormat="1" applyFont="1" applyFill="1" applyBorder="1" applyAlignment="1">
      <alignment horizontal="center" vertical="center"/>
    </xf>
    <xf numFmtId="41" fontId="6" fillId="0" borderId="11" xfId="0" applyNumberFormat="1" applyFont="1" applyFill="1" applyBorder="1" applyAlignment="1">
      <alignment horizontal="center" vertical="center"/>
    </xf>
    <xf numFmtId="41" fontId="6" fillId="0" borderId="10" xfId="0" applyNumberFormat="1" applyFont="1" applyFill="1" applyBorder="1" applyAlignment="1">
      <alignment horizontal="center" vertical="center"/>
    </xf>
    <xf numFmtId="41" fontId="6" fillId="0" borderId="16" xfId="0" applyNumberFormat="1" applyFont="1" applyFill="1" applyBorder="1" applyAlignment="1">
      <alignment horizontal="center" vertical="center"/>
    </xf>
    <xf numFmtId="176" fontId="4" fillId="0" borderId="3" xfId="0" applyNumberFormat="1" applyFont="1" applyBorder="1" applyAlignment="1">
      <alignment vertical="center"/>
    </xf>
    <xf numFmtId="0" fontId="4" fillId="0" borderId="4" xfId="0" applyFont="1" applyBorder="1" applyAlignment="1">
      <alignment vertical="center"/>
    </xf>
    <xf numFmtId="177" fontId="6" fillId="0" borderId="4" xfId="0" applyNumberFormat="1" applyFont="1" applyFill="1" applyBorder="1" applyAlignment="1">
      <alignment horizontal="center" vertical="center"/>
    </xf>
    <xf numFmtId="176" fontId="4" fillId="0" borderId="6"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6" xfId="0" applyNumberFormat="1"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11" fillId="0" borderId="0" xfId="0" applyFont="1" applyAlignment="1">
      <alignment horizontal="center" vertical="center"/>
    </xf>
    <xf numFmtId="176" fontId="4" fillId="0" borderId="17" xfId="0" applyNumberFormat="1"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10" fontId="0" fillId="0" borderId="0" xfId="0" applyNumberFormat="1" applyFont="1" applyFill="1" applyAlignment="1">
      <alignment horizontal="center"/>
    </xf>
    <xf numFmtId="0" fontId="4" fillId="0"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5" xfId="0" applyFont="1" applyBorder="1" applyAlignment="1">
      <alignment horizontal="distributed" vertical="distributed" textRotation="255"/>
    </xf>
    <xf numFmtId="0" fontId="4" fillId="0" borderId="14" xfId="0" applyFont="1" applyBorder="1" applyAlignment="1">
      <alignment horizontal="distributed" vertical="distributed" textRotation="255"/>
    </xf>
    <xf numFmtId="0" fontId="4" fillId="0" borderId="19" xfId="0" applyFont="1" applyBorder="1" applyAlignment="1">
      <alignment horizontal="distributed" vertical="distributed" textRotation="255"/>
    </xf>
    <xf numFmtId="0" fontId="4" fillId="0" borderId="13" xfId="0" applyFont="1" applyBorder="1" applyAlignment="1">
      <alignment horizontal="distributed" vertical="distributed" textRotation="255"/>
    </xf>
    <xf numFmtId="176" fontId="4" fillId="0" borderId="3" xfId="0" applyNumberFormat="1" applyFont="1" applyBorder="1" applyAlignment="1"/>
    <xf numFmtId="0" fontId="4" fillId="0" borderId="4" xfId="0" applyFont="1" applyBorder="1" applyAlignment="1"/>
    <xf numFmtId="0" fontId="4" fillId="0" borderId="17" xfId="0" applyFont="1" applyBorder="1" applyAlignment="1">
      <alignment horizontal="distributed" vertical="distributed" textRotation="255"/>
    </xf>
    <xf numFmtId="0" fontId="4" fillId="0" borderId="1" xfId="0" applyFont="1" applyBorder="1" applyAlignment="1">
      <alignment horizontal="distributed" vertical="distributed" textRotation="255"/>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top" wrapText="1"/>
    </xf>
    <xf numFmtId="0" fontId="6" fillId="0" borderId="16" xfId="0" applyFont="1" applyBorder="1" applyAlignment="1">
      <alignment horizontal="distributed" vertical="center" textRotation="255" wrapText="1"/>
    </xf>
    <xf numFmtId="0" fontId="6" fillId="0" borderId="0" xfId="0" applyFont="1" applyBorder="1" applyAlignment="1">
      <alignment horizontal="distributed" vertical="center" textRotation="255"/>
    </xf>
    <xf numFmtId="0" fontId="6" fillId="0" borderId="15" xfId="0" applyFont="1" applyBorder="1" applyAlignment="1">
      <alignment horizontal="distributed" vertical="center" textRotation="255"/>
    </xf>
    <xf numFmtId="0" fontId="6" fillId="0" borderId="0" xfId="0" applyFont="1" applyBorder="1" applyAlignment="1">
      <alignment horizontal="distributed" vertical="center" textRotation="255" wrapText="1"/>
    </xf>
    <xf numFmtId="0" fontId="4" fillId="0" borderId="24" xfId="0" applyFont="1" applyBorder="1" applyAlignment="1">
      <alignment vertical="center"/>
    </xf>
    <xf numFmtId="0" fontId="4" fillId="0" borderId="23" xfId="0" applyFont="1" applyBorder="1" applyAlignment="1">
      <alignment vertical="center"/>
    </xf>
    <xf numFmtId="0" fontId="12" fillId="0" borderId="7" xfId="0" applyFont="1" applyBorder="1" applyAlignment="1">
      <alignment horizontal="distributed" vertical="center"/>
    </xf>
    <xf numFmtId="0" fontId="12" fillId="0" borderId="18" xfId="0" applyFont="1" applyBorder="1" applyAlignment="1">
      <alignment horizontal="distributed"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center" wrapText="1"/>
    </xf>
    <xf numFmtId="0" fontId="4" fillId="0" borderId="28" xfId="0" applyFont="1" applyBorder="1" applyAlignment="1">
      <alignment horizontal="center"/>
    </xf>
    <xf numFmtId="0" fontId="4" fillId="0" borderId="26" xfId="0" applyFont="1" applyBorder="1" applyAlignment="1">
      <alignment horizontal="center"/>
    </xf>
    <xf numFmtId="0" fontId="4" fillId="0" borderId="12"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0" xfId="0" applyFont="1" applyBorder="1" applyAlignment="1">
      <alignment horizontal="center" vertical="center" textRotation="255" wrapText="1"/>
    </xf>
    <xf numFmtId="0" fontId="4" fillId="0" borderId="8"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20" xfId="0" applyFont="1" applyBorder="1" applyAlignment="1">
      <alignment horizontal="center" vertical="center"/>
    </xf>
    <xf numFmtId="0" fontId="4" fillId="0" borderId="31" xfId="0" applyFont="1" applyBorder="1" applyAlignment="1">
      <alignment horizontal="center"/>
    </xf>
    <xf numFmtId="0" fontId="4" fillId="0" borderId="30"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41" fontId="0" fillId="0" borderId="0" xfId="0" applyNumberFormat="1" applyAlignment="1">
      <alignment horizontal="center"/>
    </xf>
    <xf numFmtId="0" fontId="15" fillId="0" borderId="0" xfId="0" applyFont="1" applyAlignment="1">
      <alignment horizontal="left" vertical="center" wrapText="1"/>
    </xf>
    <xf numFmtId="0" fontId="15" fillId="0" borderId="24" xfId="0" applyFont="1" applyBorder="1" applyAlignment="1"/>
    <xf numFmtId="0" fontId="15" fillId="0" borderId="23" xfId="0" applyFont="1" applyBorder="1" applyAlignment="1"/>
    <xf numFmtId="49" fontId="15" fillId="0" borderId="0" xfId="0" applyNumberFormat="1" applyFont="1" applyBorder="1" applyAlignment="1">
      <alignment horizontal="distributed" vertical="center"/>
    </xf>
    <xf numFmtId="49" fontId="15" fillId="0" borderId="12" xfId="0" applyNumberFormat="1" applyFont="1" applyBorder="1" applyAlignment="1">
      <alignment horizontal="distributed" vertical="center"/>
    </xf>
    <xf numFmtId="49" fontId="15" fillId="0" borderId="15" xfId="0" applyNumberFormat="1" applyFont="1" applyBorder="1" applyAlignment="1">
      <alignment horizontal="distributed" vertical="center"/>
    </xf>
    <xf numFmtId="49" fontId="15" fillId="0" borderId="4" xfId="0" applyNumberFormat="1" applyFont="1" applyBorder="1" applyAlignment="1">
      <alignment horizontal="distributed" vertical="center"/>
    </xf>
    <xf numFmtId="49" fontId="16" fillId="0" borderId="7" xfId="0" applyNumberFormat="1" applyFont="1" applyBorder="1" applyAlignment="1">
      <alignment horizontal="distributed" vertical="center"/>
    </xf>
    <xf numFmtId="49" fontId="16" fillId="0" borderId="18" xfId="0" applyNumberFormat="1" applyFont="1" applyBorder="1" applyAlignment="1">
      <alignment horizontal="distributed"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8" xfId="0" applyFont="1" applyBorder="1" applyAlignment="1">
      <alignment horizontal="center" vertical="center"/>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9" xfId="0" applyNumberFormat="1" applyFont="1" applyBorder="1" applyAlignment="1">
      <alignment horizontal="distributed" vertical="center" wrapText="1"/>
    </xf>
    <xf numFmtId="0" fontId="15" fillId="0" borderId="13" xfId="0" applyFont="1" applyBorder="1" applyAlignment="1">
      <alignment horizontal="distributed" vertical="center"/>
    </xf>
    <xf numFmtId="0" fontId="15" fillId="0" borderId="16" xfId="0" applyFont="1" applyBorder="1" applyAlignment="1">
      <alignment vertical="center" textRotation="255" wrapText="1"/>
    </xf>
    <xf numFmtId="0" fontId="14" fillId="0" borderId="0" xfId="0" applyFont="1" applyBorder="1" applyAlignment="1">
      <alignment vertical="center" textRotation="255"/>
    </xf>
    <xf numFmtId="0" fontId="14" fillId="0" borderId="15" xfId="0" applyFont="1" applyBorder="1" applyAlignment="1">
      <alignment vertical="center" textRotation="255"/>
    </xf>
    <xf numFmtId="49" fontId="16" fillId="0" borderId="16" xfId="0" applyNumberFormat="1" applyFont="1" applyBorder="1" applyAlignment="1">
      <alignment horizontal="distributed" vertical="center"/>
    </xf>
    <xf numFmtId="0" fontId="16" fillId="0" borderId="16" xfId="0" applyFont="1" applyBorder="1" applyAlignment="1">
      <alignment horizontal="distributed" vertical="center"/>
    </xf>
    <xf numFmtId="0" fontId="16" fillId="0" borderId="10" xfId="0" applyFont="1" applyBorder="1" applyAlignment="1">
      <alignment horizontal="distributed" vertical="center"/>
    </xf>
    <xf numFmtId="49" fontId="15" fillId="0" borderId="5" xfId="0" applyNumberFormat="1" applyFont="1" applyBorder="1" applyAlignment="1">
      <alignment horizontal="distributed" vertical="center" wrapText="1"/>
    </xf>
    <xf numFmtId="0" fontId="15" fillId="0" borderId="14" xfId="0" applyFont="1" applyBorder="1" applyAlignment="1">
      <alignment horizontal="distributed" vertical="center"/>
    </xf>
    <xf numFmtId="0" fontId="16" fillId="0" borderId="7" xfId="0" applyFont="1" applyBorder="1" applyAlignment="1">
      <alignment horizontal="distributed" vertical="center"/>
    </xf>
    <xf numFmtId="0" fontId="16" fillId="0" borderId="18" xfId="0" applyFont="1" applyBorder="1" applyAlignment="1">
      <alignment horizontal="distributed" vertical="center"/>
    </xf>
    <xf numFmtId="0" fontId="15" fillId="0" borderId="0" xfId="0" applyFont="1" applyBorder="1" applyAlignment="1">
      <alignment vertical="center" textRotation="255" wrapText="1"/>
    </xf>
    <xf numFmtId="0" fontId="15" fillId="0" borderId="0" xfId="0" applyFont="1" applyBorder="1" applyAlignment="1">
      <alignment vertical="center" textRotation="255"/>
    </xf>
    <xf numFmtId="0" fontId="15" fillId="0" borderId="30" xfId="0" applyFont="1" applyBorder="1" applyAlignment="1">
      <alignment vertical="center" textRotation="255"/>
    </xf>
    <xf numFmtId="49" fontId="16" fillId="0" borderId="0" xfId="0" applyNumberFormat="1" applyFont="1" applyBorder="1" applyAlignment="1">
      <alignment horizontal="distributed" vertical="center"/>
    </xf>
    <xf numFmtId="0" fontId="16" fillId="0" borderId="0" xfId="0" applyFont="1" applyBorder="1" applyAlignment="1">
      <alignment horizontal="distributed" vertical="center"/>
    </xf>
    <xf numFmtId="0" fontId="16" fillId="0" borderId="12" xfId="0" applyFont="1" applyBorder="1" applyAlignment="1">
      <alignment horizontal="distributed" vertical="center"/>
    </xf>
    <xf numFmtId="0" fontId="15" fillId="0" borderId="33" xfId="0" applyFont="1" applyBorder="1" applyAlignment="1"/>
    <xf numFmtId="0" fontId="15" fillId="0" borderId="3" xfId="0" applyFont="1" applyBorder="1" applyAlignment="1"/>
    <xf numFmtId="0" fontId="15" fillId="0" borderId="15" xfId="0" applyFont="1" applyBorder="1" applyAlignment="1"/>
    <xf numFmtId="0" fontId="15" fillId="0" borderId="4" xfId="0" applyFont="1" applyBorder="1" applyAlignment="1"/>
    <xf numFmtId="0" fontId="15" fillId="0" borderId="19" xfId="0" applyFont="1" applyBorder="1" applyAlignment="1">
      <alignment horizontal="distributed" vertical="center" wrapText="1"/>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5" xfId="0" applyFont="1" applyBorder="1" applyAlignment="1">
      <alignment horizontal="distributed" vertical="center"/>
    </xf>
    <xf numFmtId="0" fontId="5" fillId="0" borderId="4" xfId="0" applyFont="1" applyBorder="1" applyAlignment="1">
      <alignment horizontal="distributed" vertical="center"/>
    </xf>
    <xf numFmtId="49" fontId="4" fillId="0" borderId="6"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12" fillId="0" borderId="30" xfId="0" applyNumberFormat="1" applyFont="1" applyBorder="1" applyAlignment="1">
      <alignment horizontal="distributed" vertical="center"/>
    </xf>
    <xf numFmtId="0" fontId="12" fillId="0" borderId="30" xfId="0" applyFont="1" applyBorder="1" applyAlignment="1">
      <alignment horizontal="distributed" vertical="center"/>
    </xf>
    <xf numFmtId="0" fontId="12" fillId="0" borderId="32" xfId="0" applyFont="1" applyBorder="1" applyAlignment="1">
      <alignment horizontal="distributed" vertical="center"/>
    </xf>
    <xf numFmtId="49" fontId="4" fillId="0" borderId="7" xfId="0" applyNumberFormat="1" applyFont="1" applyBorder="1" applyAlignment="1">
      <alignment horizontal="center" vertical="center"/>
    </xf>
    <xf numFmtId="0" fontId="4" fillId="0" borderId="33" xfId="0" applyFont="1" applyBorder="1" applyAlignment="1"/>
    <xf numFmtId="0" fontId="4" fillId="0" borderId="3" xfId="0" applyFont="1" applyBorder="1" applyAlignment="1"/>
    <xf numFmtId="0" fontId="4" fillId="0" borderId="15" xfId="0" applyFont="1" applyBorder="1" applyAlignment="1"/>
    <xf numFmtId="0" fontId="5" fillId="0" borderId="33" xfId="0" applyFont="1" applyBorder="1" applyAlignment="1">
      <alignment horizontal="center" shrinkToFit="1"/>
    </xf>
    <xf numFmtId="0" fontId="4" fillId="0" borderId="4" xfId="0" applyFont="1" applyBorder="1" applyAlignment="1">
      <alignment horizontal="distributed" vertical="center"/>
    </xf>
    <xf numFmtId="49" fontId="4" fillId="0" borderId="26" xfId="0" applyNumberFormat="1" applyFont="1" applyBorder="1" applyAlignment="1">
      <alignment horizontal="distributed" vertical="center"/>
    </xf>
    <xf numFmtId="0" fontId="4" fillId="0" borderId="26" xfId="0" applyFont="1" applyBorder="1" applyAlignment="1">
      <alignment horizontal="distributed" vertical="center"/>
    </xf>
    <xf numFmtId="0" fontId="4" fillId="0" borderId="34" xfId="0" applyFont="1" applyBorder="1" applyAlignment="1">
      <alignment horizontal="distributed" vertical="center"/>
    </xf>
    <xf numFmtId="0" fontId="4" fillId="0" borderId="24" xfId="0" applyFont="1" applyBorder="1" applyAlignment="1"/>
    <xf numFmtId="49" fontId="20" fillId="0" borderId="0" xfId="0" applyNumberFormat="1" applyFont="1" applyBorder="1" applyAlignment="1">
      <alignment horizontal="distributed" vertical="center"/>
    </xf>
    <xf numFmtId="0" fontId="20" fillId="0" borderId="0" xfId="0" applyFont="1" applyBorder="1" applyAlignment="1">
      <alignment horizontal="distributed" vertical="center"/>
    </xf>
    <xf numFmtId="49" fontId="6" fillId="0" borderId="0" xfId="0" applyNumberFormat="1" applyFont="1" applyBorder="1" applyAlignment="1">
      <alignment horizontal="distributed" vertical="center" textRotation="255"/>
    </xf>
    <xf numFmtId="49" fontId="6" fillId="0" borderId="16" xfId="0" applyNumberFormat="1" applyFont="1" applyBorder="1" applyAlignment="1">
      <alignment horizontal="distributed" vertical="center" textRotation="255"/>
    </xf>
    <xf numFmtId="0" fontId="6" fillId="0" borderId="0" xfId="0" applyFont="1" applyAlignment="1">
      <alignment horizontal="distributed" vertical="center" textRotation="255"/>
    </xf>
    <xf numFmtId="0" fontId="6" fillId="0" borderId="30" xfId="0" applyFont="1" applyBorder="1" applyAlignment="1">
      <alignment horizontal="distributed" vertical="center" textRotation="255"/>
    </xf>
    <xf numFmtId="49" fontId="20" fillId="0" borderId="7" xfId="0" applyNumberFormat="1" applyFont="1" applyBorder="1" applyAlignment="1">
      <alignment horizontal="distributed" vertical="center"/>
    </xf>
    <xf numFmtId="0" fontId="20" fillId="0" borderId="7" xfId="0" applyFont="1" applyBorder="1" applyAlignment="1">
      <alignment horizontal="distributed" vertical="center"/>
    </xf>
    <xf numFmtId="0" fontId="20" fillId="0" borderId="18" xfId="0" applyFont="1" applyBorder="1" applyAlignment="1">
      <alignment horizontal="distributed" vertical="center"/>
    </xf>
    <xf numFmtId="49" fontId="4" fillId="0" borderId="6" xfId="0" applyNumberFormat="1" applyFont="1" applyBorder="1" applyAlignment="1">
      <alignment horizontal="center" vertical="center" wrapText="1"/>
    </xf>
    <xf numFmtId="0" fontId="4" fillId="0" borderId="16" xfId="0" applyFont="1" applyBorder="1" applyAlignment="1">
      <alignment horizontal="distributed" vertical="center"/>
    </xf>
    <xf numFmtId="0" fontId="4" fillId="0" borderId="10" xfId="0" applyFont="1" applyBorder="1" applyAlignment="1">
      <alignment horizontal="distributed" vertical="center"/>
    </xf>
    <xf numFmtId="49" fontId="12" fillId="0" borderId="0" xfId="0" applyNumberFormat="1" applyFont="1" applyBorder="1" applyAlignment="1">
      <alignment horizontal="distributed" vertical="center"/>
    </xf>
    <xf numFmtId="0" fontId="12" fillId="0" borderId="0" xfId="0" applyFont="1" applyBorder="1" applyAlignment="1">
      <alignment horizontal="distributed" vertical="center"/>
    </xf>
    <xf numFmtId="49" fontId="4" fillId="0" borderId="16" xfId="0" applyNumberFormat="1" applyFont="1" applyBorder="1" applyAlignment="1">
      <alignment horizontal="distributed" vertical="center"/>
    </xf>
    <xf numFmtId="0" fontId="4" fillId="0" borderId="30" xfId="0" applyFont="1" applyBorder="1" applyAlignment="1">
      <alignment horizontal="distributed" vertical="center"/>
    </xf>
    <xf numFmtId="0" fontId="4" fillId="0" borderId="32" xfId="0" applyFont="1" applyBorder="1" applyAlignment="1">
      <alignment horizontal="distributed" vertical="center"/>
    </xf>
    <xf numFmtId="49" fontId="4" fillId="0" borderId="30" xfId="0" applyNumberFormat="1" applyFont="1" applyBorder="1" applyAlignment="1">
      <alignment horizontal="distributed" vertical="center"/>
    </xf>
    <xf numFmtId="49" fontId="6" fillId="0" borderId="16" xfId="0" applyNumberFormat="1" applyFont="1" applyFill="1" applyBorder="1" applyAlignment="1">
      <alignment horizontal="distributed" vertical="center" textRotation="255"/>
    </xf>
    <xf numFmtId="0" fontId="6" fillId="0" borderId="0" xfId="0" applyFont="1" applyFill="1" applyBorder="1" applyAlignment="1">
      <alignment horizontal="distributed" vertical="center" textRotation="255"/>
    </xf>
    <xf numFmtId="0" fontId="6" fillId="0" borderId="30" xfId="0" applyFont="1" applyFill="1" applyBorder="1" applyAlignment="1">
      <alignment horizontal="distributed" vertical="center" textRotation="255"/>
    </xf>
    <xf numFmtId="182" fontId="12" fillId="0" borderId="14" xfId="0" applyNumberFormat="1" applyFont="1" applyFill="1" applyBorder="1"/>
    <xf numFmtId="182" fontId="12" fillId="0" borderId="13" xfId="0" applyNumberFormat="1" applyFont="1" applyFill="1" applyBorder="1"/>
    <xf numFmtId="49" fontId="4" fillId="0" borderId="4" xfId="0" applyNumberFormat="1" applyFont="1" applyBorder="1" applyAlignment="1">
      <alignment horizontal="distributed" vertical="center"/>
    </xf>
    <xf numFmtId="49" fontId="4" fillId="0" borderId="15" xfId="0" applyNumberFormat="1" applyFont="1" applyBorder="1" applyAlignment="1">
      <alignment horizontal="distributed" vertical="center"/>
    </xf>
    <xf numFmtId="41" fontId="4" fillId="0" borderId="9" xfId="2" applyNumberFormat="1" applyFont="1" applyFill="1" applyBorder="1"/>
    <xf numFmtId="41" fontId="4" fillId="0" borderId="8" xfId="2" applyNumberFormat="1" applyFont="1" applyFill="1" applyBorder="1"/>
    <xf numFmtId="41" fontId="4" fillId="0" borderId="8" xfId="0" applyNumberFormat="1" applyFont="1" applyFill="1" applyBorder="1"/>
    <xf numFmtId="41" fontId="12" fillId="0" borderId="8" xfId="0" applyNumberFormat="1" applyFont="1" applyFill="1" applyBorder="1"/>
    <xf numFmtId="49" fontId="4" fillId="0" borderId="12"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1" fontId="4" fillId="0" borderId="9" xfId="0" applyNumberFormat="1" applyFont="1" applyFill="1" applyBorder="1"/>
    <xf numFmtId="49" fontId="4" fillId="0" borderId="12"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1" fontId="4" fillId="0" borderId="5" xfId="0" applyNumberFormat="1" applyFont="1" applyFill="1" applyBorder="1"/>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0" fontId="12" fillId="0" borderId="22" xfId="0" applyFont="1" applyBorder="1" applyAlignment="1">
      <alignment horizontal="center" vertical="center"/>
    </xf>
    <xf numFmtId="0" fontId="4" fillId="0" borderId="23" xfId="0" applyFont="1" applyBorder="1" applyAlignment="1"/>
    <xf numFmtId="0" fontId="4" fillId="0" borderId="0" xfId="0" applyFont="1" applyFill="1" applyAlignment="1">
      <alignment horizontal="left" vertical="center" wrapText="1"/>
    </xf>
    <xf numFmtId="41" fontId="4" fillId="0" borderId="21" xfId="2" applyNumberFormat="1" applyFont="1" applyFill="1" applyBorder="1" applyAlignment="1">
      <alignment vertical="center"/>
    </xf>
    <xf numFmtId="41" fontId="4" fillId="0" borderId="22" xfId="0" applyNumberFormat="1" applyFont="1" applyFill="1" applyBorder="1" applyAlignment="1">
      <alignment vertical="center"/>
    </xf>
    <xf numFmtId="41" fontId="12" fillId="0" borderId="23" xfId="0" applyNumberFormat="1" applyFont="1" applyFill="1" applyBorder="1" applyAlignment="1">
      <alignment vertical="center"/>
    </xf>
    <xf numFmtId="49" fontId="4" fillId="0" borderId="21" xfId="0" applyNumberFormat="1" applyFont="1" applyFill="1" applyBorder="1" applyAlignment="1">
      <alignment horizontal="distributed" vertical="distributed"/>
    </xf>
    <xf numFmtId="49" fontId="4" fillId="0" borderId="22" xfId="0" applyNumberFormat="1" applyFont="1" applyFill="1" applyBorder="1" applyAlignment="1">
      <alignment horizontal="distributed" vertical="distributed"/>
    </xf>
    <xf numFmtId="49" fontId="4" fillId="0" borderId="21" xfId="0" applyNumberFormat="1" applyFont="1" applyBorder="1" applyAlignment="1">
      <alignment horizontal="distributed" vertical="distributed"/>
    </xf>
    <xf numFmtId="49" fontId="4" fillId="0" borderId="22" xfId="0" applyNumberFormat="1" applyFont="1" applyBorder="1" applyAlignment="1">
      <alignment horizontal="distributed" vertical="distributed"/>
    </xf>
    <xf numFmtId="49" fontId="4" fillId="0" borderId="22" xfId="0" applyNumberFormat="1" applyFont="1" applyBorder="1" applyAlignment="1">
      <alignment horizontal="distributed" vertical="distributed" wrapText="1"/>
    </xf>
    <xf numFmtId="0" fontId="4" fillId="0" borderId="22" xfId="0" applyFont="1" applyBorder="1" applyAlignment="1">
      <alignment horizontal="distributed" vertical="distributed"/>
    </xf>
    <xf numFmtId="0" fontId="12" fillId="0" borderId="23" xfId="0" applyFont="1" applyBorder="1" applyAlignment="1">
      <alignment horizontal="distributed" vertical="distributed"/>
    </xf>
    <xf numFmtId="0" fontId="2" fillId="0" borderId="0" xfId="0" applyFont="1" applyAlignment="1">
      <alignment horizontal="center"/>
    </xf>
    <xf numFmtId="41" fontId="4" fillId="0" borderId="21" xfId="0" applyNumberFormat="1" applyFont="1" applyFill="1" applyBorder="1" applyAlignment="1">
      <alignment vertical="center"/>
    </xf>
    <xf numFmtId="0" fontId="4" fillId="0" borderId="21" xfId="0" applyFont="1" applyBorder="1" applyAlignment="1">
      <alignment horizontal="distributed" vertical="distributed"/>
    </xf>
    <xf numFmtId="0" fontId="3" fillId="0" borderId="0" xfId="0" applyFont="1" applyBorder="1" applyAlignment="1">
      <alignment vertical="top"/>
    </xf>
    <xf numFmtId="183" fontId="2" fillId="0" borderId="0" xfId="0" applyNumberFormat="1" applyFont="1"/>
    <xf numFmtId="183" fontId="5" fillId="0" borderId="0" xfId="0" applyNumberFormat="1" applyFont="1"/>
    <xf numFmtId="41" fontId="5" fillId="0" borderId="21" xfId="0" applyNumberFormat="1" applyFont="1" applyFill="1" applyBorder="1" applyAlignment="1">
      <alignment vertical="center"/>
    </xf>
    <xf numFmtId="41" fontId="5" fillId="0" borderId="22" xfId="0" applyNumberFormat="1" applyFont="1" applyFill="1" applyBorder="1" applyAlignment="1">
      <alignment vertical="center"/>
    </xf>
    <xf numFmtId="41" fontId="5" fillId="0" borderId="23" xfId="0" applyNumberFormat="1" applyFont="1" applyFill="1" applyBorder="1" applyAlignment="1">
      <alignment vertical="center"/>
    </xf>
    <xf numFmtId="0" fontId="4" fillId="0" borderId="2" xfId="0" applyFont="1" applyBorder="1" applyAlignment="1">
      <alignment horizontal="distributed" vertical="center"/>
    </xf>
    <xf numFmtId="0" fontId="4" fillId="0" borderId="13" xfId="0" applyFont="1" applyBorder="1" applyAlignment="1">
      <alignment horizontal="distributed"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distributed" vertical="center" wrapText="1"/>
    </xf>
    <xf numFmtId="0" fontId="4" fillId="0" borderId="1" xfId="0" applyFont="1" applyBorder="1" applyAlignment="1">
      <alignment horizontal="distributed" vertical="center"/>
    </xf>
    <xf numFmtId="0" fontId="4" fillId="0" borderId="6"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3" xfId="0" applyFont="1" applyBorder="1" applyAlignment="1">
      <alignment horizontal="distributed" vertical="center" wrapText="1"/>
    </xf>
    <xf numFmtId="0" fontId="0" fillId="0" borderId="0" xfId="0" applyFont="1" applyFill="1"/>
    <xf numFmtId="0" fontId="0" fillId="0" borderId="0" xfId="0" applyFont="1" applyFill="1" applyBorder="1"/>
    <xf numFmtId="0" fontId="7" fillId="0" borderId="0" xfId="0" applyFont="1" applyFill="1"/>
    <xf numFmtId="0" fontId="7" fillId="0" borderId="0" xfId="0" applyFont="1" applyFill="1" applyBorder="1"/>
    <xf numFmtId="0" fontId="6" fillId="0" borderId="0" xfId="0" applyFont="1" applyFill="1"/>
    <xf numFmtId="183" fontId="7" fillId="0" borderId="0" xfId="0" applyNumberFormat="1" applyFont="1" applyFill="1"/>
    <xf numFmtId="183" fontId="7" fillId="0" borderId="0" xfId="0" applyNumberFormat="1" applyFont="1" applyFill="1" applyBorder="1"/>
    <xf numFmtId="184" fontId="22" fillId="0" borderId="13" xfId="0" applyNumberFormat="1" applyFont="1" applyFill="1" applyBorder="1"/>
    <xf numFmtId="184" fontId="22" fillId="0" borderId="1" xfId="0" applyNumberFormat="1" applyFont="1" applyFill="1" applyBorder="1"/>
    <xf numFmtId="0" fontId="10" fillId="0" borderId="35" xfId="0" applyFont="1" applyFill="1" applyBorder="1" applyAlignment="1">
      <alignment horizontal="distributed"/>
    </xf>
    <xf numFmtId="0" fontId="10" fillId="0" borderId="15" xfId="0" applyFont="1" applyFill="1" applyBorder="1" applyAlignment="1">
      <alignment horizontal="distributed" vertical="center"/>
    </xf>
    <xf numFmtId="184" fontId="23" fillId="0" borderId="28" xfId="0" applyNumberFormat="1" applyFont="1" applyFill="1" applyBorder="1"/>
    <xf numFmtId="184" fontId="23" fillId="0" borderId="27" xfId="0" applyNumberFormat="1" applyFont="1" applyFill="1" applyBorder="1"/>
    <xf numFmtId="0" fontId="6" fillId="0" borderId="27" xfId="0" applyFont="1" applyFill="1" applyBorder="1" applyAlignment="1">
      <alignment horizontal="distributed" vertical="distributed"/>
    </xf>
    <xf numFmtId="0" fontId="6" fillId="0" borderId="30" xfId="0" applyFont="1" applyFill="1" applyBorder="1" applyAlignment="1">
      <alignment horizontal="center" vertical="center"/>
    </xf>
    <xf numFmtId="184" fontId="23" fillId="0" borderId="9" xfId="0" applyNumberFormat="1" applyFont="1" applyFill="1" applyBorder="1"/>
    <xf numFmtId="184" fontId="23" fillId="0" borderId="30" xfId="0" applyNumberFormat="1" applyFont="1" applyFill="1" applyBorder="1"/>
    <xf numFmtId="184" fontId="23" fillId="0" borderId="29" xfId="0" applyNumberFormat="1" applyFont="1" applyFill="1" applyBorder="1"/>
    <xf numFmtId="0" fontId="6" fillId="0" borderId="29" xfId="0" applyFont="1" applyFill="1" applyBorder="1" applyAlignment="1">
      <alignment horizontal="distributed" vertical="distributed"/>
    </xf>
    <xf numFmtId="0" fontId="6" fillId="0" borderId="0" xfId="0" applyFont="1" applyFill="1" applyBorder="1" applyAlignment="1">
      <alignment horizontal="center" vertical="center"/>
    </xf>
    <xf numFmtId="184" fontId="23" fillId="0" borderId="0" xfId="0" applyNumberFormat="1" applyFont="1" applyFill="1" applyBorder="1"/>
    <xf numFmtId="184" fontId="23" fillId="0" borderId="8" xfId="0" applyNumberFormat="1" applyFont="1" applyFill="1" applyBorder="1"/>
    <xf numFmtId="0" fontId="6" fillId="0" borderId="8" xfId="0" applyFont="1" applyFill="1" applyBorder="1" applyAlignment="1">
      <alignment horizontal="distributed" vertical="distributed"/>
    </xf>
    <xf numFmtId="184" fontId="23" fillId="0" borderId="16" xfId="0" applyNumberFormat="1" applyFont="1" applyFill="1" applyBorder="1"/>
    <xf numFmtId="184" fontId="23" fillId="0" borderId="20" xfId="0" applyNumberFormat="1" applyFont="1" applyFill="1" applyBorder="1"/>
    <xf numFmtId="0" fontId="6" fillId="0" borderId="20" xfId="0" applyFont="1" applyFill="1" applyBorder="1" applyAlignment="1">
      <alignment horizontal="distributed" vertical="distributed"/>
    </xf>
    <xf numFmtId="0" fontId="6" fillId="0" borderId="16" xfId="0" applyFont="1" applyFill="1" applyBorder="1" applyAlignment="1">
      <alignment horizontal="center" vertical="center"/>
    </xf>
    <xf numFmtId="0" fontId="6" fillId="0" borderId="10" xfId="0" applyFont="1" applyFill="1" applyBorder="1" applyAlignment="1">
      <alignment horizontal="distributed" vertical="center"/>
    </xf>
    <xf numFmtId="0" fontId="6" fillId="0" borderId="34" xfId="0" applyFont="1" applyFill="1" applyBorder="1" applyAlignment="1">
      <alignment horizontal="distributed" vertical="center"/>
    </xf>
    <xf numFmtId="0" fontId="6" fillId="0" borderId="32" xfId="0" applyFont="1" applyFill="1" applyBorder="1" applyAlignment="1">
      <alignment horizontal="distributed"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6" fillId="0" borderId="22" xfId="0" applyFont="1" applyFill="1" applyBorder="1" applyAlignment="1">
      <alignment horizontal="distributed" vertical="distributed"/>
    </xf>
    <xf numFmtId="0" fontId="6" fillId="0" borderId="23" xfId="0" applyFont="1" applyFill="1" applyBorder="1" applyAlignment="1"/>
    <xf numFmtId="0" fontId="21" fillId="0" borderId="15" xfId="0" applyFont="1" applyFill="1" applyBorder="1" applyAlignment="1">
      <alignment horizontal="left" vertical="top" wrapText="1"/>
    </xf>
    <xf numFmtId="0" fontId="5" fillId="0" borderId="0" xfId="0" applyFont="1" applyFill="1"/>
    <xf numFmtId="0" fontId="21" fillId="0" borderId="0" xfId="0" applyFont="1" applyFill="1" applyAlignment="1">
      <alignment horizontal="left" vertical="top" wrapText="1"/>
    </xf>
    <xf numFmtId="0" fontId="8" fillId="0" borderId="0" xfId="0" applyFont="1" applyFill="1"/>
    <xf numFmtId="0" fontId="3" fillId="0" borderId="0" xfId="0" applyFont="1" applyFill="1" applyAlignment="1">
      <alignment vertical="top"/>
    </xf>
    <xf numFmtId="0" fontId="24" fillId="0" borderId="0" xfId="0" applyFont="1" applyFill="1"/>
    <xf numFmtId="0" fontId="25" fillId="0" borderId="0" xfId="0" applyFont="1" applyFill="1"/>
    <xf numFmtId="0" fontId="26" fillId="0" borderId="0" xfId="0" applyFont="1" applyFill="1"/>
    <xf numFmtId="0" fontId="27" fillId="0" borderId="0" xfId="0" applyFont="1" applyFill="1"/>
    <xf numFmtId="0" fontId="28" fillId="0" borderId="0" xfId="0" applyFont="1" applyFill="1"/>
    <xf numFmtId="0" fontId="6" fillId="0" borderId="0" xfId="0" applyFont="1" applyFill="1" applyAlignment="1">
      <alignment horizontal="left" vertical="center" wrapText="1"/>
    </xf>
    <xf numFmtId="38" fontId="29" fillId="0" borderId="14" xfId="3" applyFont="1" applyFill="1" applyBorder="1" applyAlignment="1">
      <alignment vertical="center"/>
    </xf>
    <xf numFmtId="38" fontId="1" fillId="0" borderId="13" xfId="3" applyFont="1" applyFill="1" applyBorder="1" applyAlignment="1">
      <alignment vertical="center"/>
    </xf>
    <xf numFmtId="38" fontId="1" fillId="0" borderId="13" xfId="3" applyNumberFormat="1" applyFont="1" applyFill="1" applyBorder="1" applyAlignment="1">
      <alignment vertical="center"/>
    </xf>
    <xf numFmtId="0" fontId="22" fillId="0" borderId="35" xfId="0" applyFont="1" applyFill="1" applyBorder="1" applyAlignment="1">
      <alignment vertical="center"/>
    </xf>
    <xf numFmtId="0" fontId="22" fillId="0" borderId="25" xfId="0" applyFont="1" applyFill="1" applyBorder="1" applyAlignment="1">
      <alignment horizontal="center" vertical="center"/>
    </xf>
    <xf numFmtId="38" fontId="1" fillId="0" borderId="36" xfId="3" applyFont="1" applyFill="1" applyBorder="1" applyAlignment="1">
      <alignment vertical="center"/>
    </xf>
    <xf numFmtId="38" fontId="1" fillId="0" borderId="37" xfId="3" applyFont="1" applyFill="1" applyBorder="1" applyAlignment="1">
      <alignment vertical="center"/>
    </xf>
    <xf numFmtId="0" fontId="30" fillId="0" borderId="27" xfId="0" applyFont="1" applyFill="1" applyBorder="1" applyAlignment="1">
      <alignment horizontal="center" vertical="center"/>
    </xf>
    <xf numFmtId="0" fontId="23" fillId="0" borderId="32" xfId="0" applyFont="1" applyFill="1" applyBorder="1" applyAlignment="1">
      <alignment horizontal="left" vertical="top" wrapText="1"/>
    </xf>
    <xf numFmtId="38" fontId="1" fillId="0" borderId="28" xfId="3" applyFont="1" applyFill="1" applyBorder="1" applyAlignment="1">
      <alignment vertical="center"/>
    </xf>
    <xf numFmtId="38" fontId="1" fillId="0" borderId="27" xfId="3" applyFont="1" applyFill="1" applyBorder="1" applyAlignment="1">
      <alignment vertical="center"/>
    </xf>
    <xf numFmtId="0" fontId="30" fillId="0" borderId="29" xfId="0" applyFont="1" applyFill="1" applyBorder="1" applyAlignment="1">
      <alignment horizontal="center" vertical="center"/>
    </xf>
    <xf numFmtId="0" fontId="23" fillId="0" borderId="12" xfId="0" applyFont="1" applyFill="1" applyBorder="1" applyAlignment="1">
      <alignment horizontal="left" vertical="top" wrapText="1"/>
    </xf>
    <xf numFmtId="0" fontId="30" fillId="0" borderId="8" xfId="0" applyFont="1" applyFill="1" applyBorder="1" applyAlignment="1">
      <alignment horizontal="center" vertical="center"/>
    </xf>
    <xf numFmtId="38" fontId="1" fillId="0" borderId="31" xfId="3" applyFont="1" applyFill="1" applyBorder="1" applyAlignment="1">
      <alignment vertical="center"/>
    </xf>
    <xf numFmtId="38" fontId="1" fillId="0" borderId="29" xfId="3" applyFont="1" applyFill="1" applyBorder="1" applyAlignment="1">
      <alignment vertical="center"/>
    </xf>
    <xf numFmtId="0" fontId="30" fillId="0" borderId="20" xfId="0" applyFont="1" applyFill="1" applyBorder="1" applyAlignment="1">
      <alignment horizontal="center" vertical="center"/>
    </xf>
    <xf numFmtId="0" fontId="23" fillId="0" borderId="10" xfId="0" applyFont="1" applyFill="1" applyBorder="1" applyAlignment="1">
      <alignment horizontal="left" vertical="top" wrapText="1"/>
    </xf>
    <xf numFmtId="0" fontId="30" fillId="0" borderId="21" xfId="0" applyFont="1" applyFill="1" applyBorder="1" applyAlignment="1">
      <alignment horizontal="center" vertical="center"/>
    </xf>
    <xf numFmtId="0" fontId="30" fillId="0" borderId="22" xfId="0" applyFont="1" applyFill="1" applyBorder="1" applyAlignment="1">
      <alignment horizontal="center" vertical="center"/>
    </xf>
    <xf numFmtId="0" fontId="23" fillId="0" borderId="23" xfId="0" applyFont="1" applyFill="1" applyBorder="1"/>
    <xf numFmtId="38" fontId="1" fillId="0" borderId="0" xfId="3" applyFont="1" applyBorder="1" applyAlignment="1">
      <alignment vertical="center"/>
    </xf>
    <xf numFmtId="0" fontId="30" fillId="0" borderId="0" xfId="0" applyFont="1" applyFill="1" applyBorder="1" applyAlignment="1">
      <alignment horizontal="center" vertical="center"/>
    </xf>
    <xf numFmtId="0" fontId="23" fillId="0" borderId="0" xfId="0" applyFont="1" applyFill="1" applyBorder="1" applyAlignment="1">
      <alignment horizontal="left" vertical="top" wrapText="1"/>
    </xf>
    <xf numFmtId="38" fontId="1" fillId="0" borderId="16" xfId="3" applyFont="1" applyBorder="1" applyAlignment="1">
      <alignment vertical="center"/>
    </xf>
    <xf numFmtId="0" fontId="30" fillId="0" borderId="16" xfId="0" applyFont="1" applyFill="1" applyBorder="1" applyAlignment="1">
      <alignment horizontal="center" vertical="center"/>
    </xf>
    <xf numFmtId="0" fontId="23" fillId="0" borderId="16" xfId="0" applyFont="1" applyFill="1" applyBorder="1" applyAlignment="1">
      <alignment horizontal="left" vertical="top" wrapText="1"/>
    </xf>
    <xf numFmtId="0" fontId="23" fillId="0" borderId="32" xfId="0" applyFont="1" applyFill="1" applyBorder="1" applyAlignment="1">
      <alignment vertical="top" wrapText="1"/>
    </xf>
    <xf numFmtId="0" fontId="23" fillId="0" borderId="12" xfId="0" applyFont="1" applyFill="1" applyBorder="1" applyAlignment="1">
      <alignment vertical="top" wrapText="1"/>
    </xf>
    <xf numFmtId="0" fontId="23" fillId="0" borderId="10" xfId="0" applyFont="1" applyFill="1" applyBorder="1" applyAlignment="1">
      <alignment vertical="top" wrapText="1"/>
    </xf>
    <xf numFmtId="0" fontId="23" fillId="0" borderId="0" xfId="0" applyFont="1" applyFill="1" applyBorder="1" applyAlignment="1">
      <alignment vertical="top" wrapText="1"/>
    </xf>
    <xf numFmtId="38" fontId="1" fillId="0" borderId="2" xfId="3" applyFont="1" applyFill="1" applyBorder="1" applyAlignment="1">
      <alignment vertical="center"/>
    </xf>
    <xf numFmtId="38" fontId="1" fillId="0" borderId="1" xfId="3" applyFont="1" applyFill="1" applyBorder="1" applyAlignment="1">
      <alignment vertical="center"/>
    </xf>
    <xf numFmtId="0" fontId="23" fillId="0" borderId="12" xfId="0" applyFont="1" applyFill="1" applyBorder="1" applyAlignment="1">
      <alignment wrapText="1"/>
    </xf>
    <xf numFmtId="0" fontId="23" fillId="0" borderId="32" xfId="0" applyFont="1" applyFill="1" applyBorder="1" applyAlignment="1">
      <alignment wrapText="1"/>
    </xf>
    <xf numFmtId="38" fontId="1" fillId="0" borderId="6" xfId="3" applyFont="1" applyFill="1" applyBorder="1" applyAlignment="1">
      <alignment vertical="center"/>
    </xf>
    <xf numFmtId="38" fontId="1" fillId="0" borderId="17" xfId="3" applyFont="1" applyFill="1" applyBorder="1" applyAlignment="1">
      <alignment vertical="center"/>
    </xf>
    <xf numFmtId="0" fontId="30" fillId="0" borderId="5" xfId="0" applyFont="1" applyFill="1" applyBorder="1" applyAlignment="1">
      <alignment horizontal="center" vertical="center"/>
    </xf>
    <xf numFmtId="0" fontId="30" fillId="0" borderId="19" xfId="0" applyFont="1" applyFill="1" applyBorder="1" applyAlignment="1">
      <alignment horizontal="center" vertical="center"/>
    </xf>
    <xf numFmtId="0" fontId="31" fillId="0" borderId="0" xfId="0" applyFont="1" applyFill="1"/>
    <xf numFmtId="0" fontId="32" fillId="0" borderId="0" xfId="0" applyFont="1" applyFill="1"/>
  </cellXfs>
  <cellStyles count="4">
    <cellStyle name="パーセント" xfId="1" builtinId="5"/>
    <cellStyle name="桁区切り" xfId="3" builtinId="6"/>
    <cellStyle name="桁区切り 2" xfId="2" xr:uid="{5809A2F7-78D7-2241-8D65-6BFABD6ED51D}"/>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47625</xdr:rowOff>
    </xdr:from>
    <xdr:to>
      <xdr:col>1</xdr:col>
      <xdr:colOff>171450</xdr:colOff>
      <xdr:row>19</xdr:row>
      <xdr:rowOff>0</xdr:rowOff>
    </xdr:to>
    <xdr:sp macro="" textlink="">
      <xdr:nvSpPr>
        <xdr:cNvPr id="2" name="AutoShape 1">
          <a:extLst>
            <a:ext uri="{FF2B5EF4-FFF2-40B4-BE49-F238E27FC236}">
              <a16:creationId xmlns:a16="http://schemas.microsoft.com/office/drawing/2014/main" id="{7EC20CA4-4A77-7344-9FFE-BF5680F271C5}"/>
            </a:ext>
          </a:extLst>
        </xdr:cNvPr>
        <xdr:cNvSpPr>
          <a:spLocks/>
        </xdr:cNvSpPr>
      </xdr:nvSpPr>
      <xdr:spPr bwMode="auto">
        <a:xfrm>
          <a:off x="692150" y="936625"/>
          <a:ext cx="152400" cy="2441575"/>
        </a:xfrm>
        <a:prstGeom prst="leftBrace">
          <a:avLst>
            <a:gd name="adj1" fmla="val 2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19</xdr:row>
      <xdr:rowOff>47625</xdr:rowOff>
    </xdr:from>
    <xdr:to>
      <xdr:col>1</xdr:col>
      <xdr:colOff>171450</xdr:colOff>
      <xdr:row>23</xdr:row>
      <xdr:rowOff>0</xdr:rowOff>
    </xdr:to>
    <xdr:sp macro="" textlink="">
      <xdr:nvSpPr>
        <xdr:cNvPr id="3" name="AutoShape 2">
          <a:extLst>
            <a:ext uri="{FF2B5EF4-FFF2-40B4-BE49-F238E27FC236}">
              <a16:creationId xmlns:a16="http://schemas.microsoft.com/office/drawing/2014/main" id="{D6EBF6FA-CE38-2C45-9352-A274793EC365}"/>
            </a:ext>
          </a:extLst>
        </xdr:cNvPr>
        <xdr:cNvSpPr>
          <a:spLocks/>
        </xdr:cNvSpPr>
      </xdr:nvSpPr>
      <xdr:spPr bwMode="auto">
        <a:xfrm>
          <a:off x="692150" y="3425825"/>
          <a:ext cx="152400" cy="663575"/>
        </a:xfrm>
        <a:prstGeom prst="leftBrace">
          <a:avLst>
            <a:gd name="adj1" fmla="val 568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69850</xdr:rowOff>
    </xdr:from>
    <xdr:to>
      <xdr:col>2</xdr:col>
      <xdr:colOff>0</xdr:colOff>
      <xdr:row>8</xdr:row>
      <xdr:rowOff>241300</xdr:rowOff>
    </xdr:to>
    <xdr:sp macro="" textlink="">
      <xdr:nvSpPr>
        <xdr:cNvPr id="2" name="AutoShape 1">
          <a:extLst>
            <a:ext uri="{FF2B5EF4-FFF2-40B4-BE49-F238E27FC236}">
              <a16:creationId xmlns:a16="http://schemas.microsoft.com/office/drawing/2014/main" id="{AFA749A6-C4BB-8844-96E0-04060EF14061}"/>
            </a:ext>
          </a:extLst>
        </xdr:cNvPr>
        <xdr:cNvSpPr>
          <a:spLocks/>
        </xdr:cNvSpPr>
      </xdr:nvSpPr>
      <xdr:spPr bwMode="auto">
        <a:xfrm>
          <a:off x="749300" y="781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9</xdr:row>
      <xdr:rowOff>69850</xdr:rowOff>
    </xdr:from>
    <xdr:to>
      <xdr:col>2</xdr:col>
      <xdr:colOff>0</xdr:colOff>
      <xdr:row>13</xdr:row>
      <xdr:rowOff>241300</xdr:rowOff>
    </xdr:to>
    <xdr:sp macro="" textlink="">
      <xdr:nvSpPr>
        <xdr:cNvPr id="3" name="AutoShape 2">
          <a:extLst>
            <a:ext uri="{FF2B5EF4-FFF2-40B4-BE49-F238E27FC236}">
              <a16:creationId xmlns:a16="http://schemas.microsoft.com/office/drawing/2014/main" id="{A955D4E7-9068-3549-BCF7-092BD07B1C1A}"/>
            </a:ext>
          </a:extLst>
        </xdr:cNvPr>
        <xdr:cNvSpPr>
          <a:spLocks/>
        </xdr:cNvSpPr>
      </xdr:nvSpPr>
      <xdr:spPr bwMode="auto">
        <a:xfrm>
          <a:off x="749300" y="1670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4" name="AutoShape 3">
          <a:extLst>
            <a:ext uri="{FF2B5EF4-FFF2-40B4-BE49-F238E27FC236}">
              <a16:creationId xmlns:a16="http://schemas.microsoft.com/office/drawing/2014/main" id="{29BB7B40-9BFD-284F-9868-0E1F8033A7C4}"/>
            </a:ext>
          </a:extLst>
        </xdr:cNvPr>
        <xdr:cNvSpPr>
          <a:spLocks/>
        </xdr:cNvSpPr>
      </xdr:nvSpPr>
      <xdr:spPr bwMode="auto">
        <a:xfrm>
          <a:off x="749300" y="2559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xdr:row>
      <xdr:rowOff>69850</xdr:rowOff>
    </xdr:from>
    <xdr:to>
      <xdr:col>2</xdr:col>
      <xdr:colOff>0</xdr:colOff>
      <xdr:row>8</xdr:row>
      <xdr:rowOff>241300</xdr:rowOff>
    </xdr:to>
    <xdr:sp macro="" textlink="">
      <xdr:nvSpPr>
        <xdr:cNvPr id="5" name="AutoShape 1">
          <a:extLst>
            <a:ext uri="{FF2B5EF4-FFF2-40B4-BE49-F238E27FC236}">
              <a16:creationId xmlns:a16="http://schemas.microsoft.com/office/drawing/2014/main" id="{90D15FDD-0914-8741-A299-8C424355BA7E}"/>
            </a:ext>
          </a:extLst>
        </xdr:cNvPr>
        <xdr:cNvSpPr>
          <a:spLocks/>
        </xdr:cNvSpPr>
      </xdr:nvSpPr>
      <xdr:spPr bwMode="auto">
        <a:xfrm>
          <a:off x="749300" y="781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9</xdr:row>
      <xdr:rowOff>69850</xdr:rowOff>
    </xdr:from>
    <xdr:to>
      <xdr:col>2</xdr:col>
      <xdr:colOff>0</xdr:colOff>
      <xdr:row>13</xdr:row>
      <xdr:rowOff>241300</xdr:rowOff>
    </xdr:to>
    <xdr:sp macro="" textlink="">
      <xdr:nvSpPr>
        <xdr:cNvPr id="6" name="AutoShape 2">
          <a:extLst>
            <a:ext uri="{FF2B5EF4-FFF2-40B4-BE49-F238E27FC236}">
              <a16:creationId xmlns:a16="http://schemas.microsoft.com/office/drawing/2014/main" id="{0DE63DE9-2B74-AD47-ACFF-5D9E06B8FA45}"/>
            </a:ext>
          </a:extLst>
        </xdr:cNvPr>
        <xdr:cNvSpPr>
          <a:spLocks/>
        </xdr:cNvSpPr>
      </xdr:nvSpPr>
      <xdr:spPr bwMode="auto">
        <a:xfrm>
          <a:off x="749300" y="1670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7" name="AutoShape 4">
          <a:extLst>
            <a:ext uri="{FF2B5EF4-FFF2-40B4-BE49-F238E27FC236}">
              <a16:creationId xmlns:a16="http://schemas.microsoft.com/office/drawing/2014/main" id="{573B171E-D0F9-B144-ADE0-0936A469BBD2}"/>
            </a:ext>
          </a:extLst>
        </xdr:cNvPr>
        <xdr:cNvSpPr>
          <a:spLocks/>
        </xdr:cNvSpPr>
      </xdr:nvSpPr>
      <xdr:spPr bwMode="auto">
        <a:xfrm>
          <a:off x="749300" y="2559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xdr:row>
      <xdr:rowOff>124675</xdr:rowOff>
    </xdr:from>
    <xdr:to>
      <xdr:col>1</xdr:col>
      <xdr:colOff>180975</xdr:colOff>
      <xdr:row>5</xdr:row>
      <xdr:rowOff>293590</xdr:rowOff>
    </xdr:to>
    <xdr:sp macro="" textlink="">
      <xdr:nvSpPr>
        <xdr:cNvPr id="2" name="AutoShape 1">
          <a:extLst>
            <a:ext uri="{FF2B5EF4-FFF2-40B4-BE49-F238E27FC236}">
              <a16:creationId xmlns:a16="http://schemas.microsoft.com/office/drawing/2014/main" id="{3D2F5542-7435-254A-9869-1341F7885E95}"/>
            </a:ext>
          </a:extLst>
        </xdr:cNvPr>
        <xdr:cNvSpPr>
          <a:spLocks/>
        </xdr:cNvSpPr>
      </xdr:nvSpPr>
      <xdr:spPr bwMode="auto">
        <a:xfrm>
          <a:off x="711200" y="658075"/>
          <a:ext cx="142875" cy="410215"/>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6</xdr:row>
      <xdr:rowOff>114932</xdr:rowOff>
    </xdr:from>
    <xdr:to>
      <xdr:col>1</xdr:col>
      <xdr:colOff>190500</xdr:colOff>
      <xdr:row>8</xdr:row>
      <xdr:rowOff>309824</xdr:rowOff>
    </xdr:to>
    <xdr:sp macro="" textlink="">
      <xdr:nvSpPr>
        <xdr:cNvPr id="3" name="AutoShape 2">
          <a:extLst>
            <a:ext uri="{FF2B5EF4-FFF2-40B4-BE49-F238E27FC236}">
              <a16:creationId xmlns:a16="http://schemas.microsoft.com/office/drawing/2014/main" id="{0856F0F1-90C2-FE47-8B31-A6164E55C511}"/>
            </a:ext>
          </a:extLst>
        </xdr:cNvPr>
        <xdr:cNvSpPr>
          <a:spLocks/>
        </xdr:cNvSpPr>
      </xdr:nvSpPr>
      <xdr:spPr bwMode="auto">
        <a:xfrm>
          <a:off x="711200" y="1181732"/>
          <a:ext cx="152400" cy="423492"/>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9</xdr:row>
      <xdr:rowOff>147195</xdr:rowOff>
    </xdr:from>
    <xdr:to>
      <xdr:col>2</xdr:col>
      <xdr:colOff>0</xdr:colOff>
      <xdr:row>11</xdr:row>
      <xdr:rowOff>324769</xdr:rowOff>
    </xdr:to>
    <xdr:sp macro="" textlink="">
      <xdr:nvSpPr>
        <xdr:cNvPr id="4" name="AutoShape 3">
          <a:extLst>
            <a:ext uri="{FF2B5EF4-FFF2-40B4-BE49-F238E27FC236}">
              <a16:creationId xmlns:a16="http://schemas.microsoft.com/office/drawing/2014/main" id="{6A48C5E7-FAC8-9D46-8C01-278E622ADDD4}"/>
            </a:ext>
          </a:extLst>
        </xdr:cNvPr>
        <xdr:cNvSpPr>
          <a:spLocks/>
        </xdr:cNvSpPr>
      </xdr:nvSpPr>
      <xdr:spPr bwMode="auto">
        <a:xfrm>
          <a:off x="711200" y="1747395"/>
          <a:ext cx="635000" cy="380774"/>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3</xdr:row>
      <xdr:rowOff>137766</xdr:rowOff>
    </xdr:from>
    <xdr:to>
      <xdr:col>1</xdr:col>
      <xdr:colOff>180975</xdr:colOff>
      <xdr:row>5</xdr:row>
      <xdr:rowOff>304287</xdr:rowOff>
    </xdr:to>
    <xdr:sp macro="" textlink="">
      <xdr:nvSpPr>
        <xdr:cNvPr id="2" name="AutoShape 1">
          <a:extLst>
            <a:ext uri="{FF2B5EF4-FFF2-40B4-BE49-F238E27FC236}">
              <a16:creationId xmlns:a16="http://schemas.microsoft.com/office/drawing/2014/main" id="{B7681B41-B1E0-154F-BDB9-715B0F0ECE59}"/>
            </a:ext>
          </a:extLst>
        </xdr:cNvPr>
        <xdr:cNvSpPr>
          <a:spLocks/>
        </xdr:cNvSpPr>
      </xdr:nvSpPr>
      <xdr:spPr bwMode="auto">
        <a:xfrm>
          <a:off x="711200" y="671166"/>
          <a:ext cx="142875" cy="395121"/>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6</xdr:row>
      <xdr:rowOff>119528</xdr:rowOff>
    </xdr:from>
    <xdr:to>
      <xdr:col>1</xdr:col>
      <xdr:colOff>190500</xdr:colOff>
      <xdr:row>8</xdr:row>
      <xdr:rowOff>312026</xdr:rowOff>
    </xdr:to>
    <xdr:sp macro="" textlink="">
      <xdr:nvSpPr>
        <xdr:cNvPr id="3" name="AutoShape 2">
          <a:extLst>
            <a:ext uri="{FF2B5EF4-FFF2-40B4-BE49-F238E27FC236}">
              <a16:creationId xmlns:a16="http://schemas.microsoft.com/office/drawing/2014/main" id="{D908F5AA-BC17-C24A-BA49-F92E9D6B541A}"/>
            </a:ext>
          </a:extLst>
        </xdr:cNvPr>
        <xdr:cNvSpPr>
          <a:spLocks/>
        </xdr:cNvSpPr>
      </xdr:nvSpPr>
      <xdr:spPr bwMode="auto">
        <a:xfrm>
          <a:off x="711200" y="1186328"/>
          <a:ext cx="152400" cy="408398"/>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9</xdr:row>
      <xdr:rowOff>118661</xdr:rowOff>
    </xdr:from>
    <xdr:to>
      <xdr:col>2</xdr:col>
      <xdr:colOff>0</xdr:colOff>
      <xdr:row>11</xdr:row>
      <xdr:rowOff>293841</xdr:rowOff>
    </xdr:to>
    <xdr:sp macro="" textlink="">
      <xdr:nvSpPr>
        <xdr:cNvPr id="4" name="AutoShape 3">
          <a:extLst>
            <a:ext uri="{FF2B5EF4-FFF2-40B4-BE49-F238E27FC236}">
              <a16:creationId xmlns:a16="http://schemas.microsoft.com/office/drawing/2014/main" id="{E7A1AA66-C909-5747-8217-D406F4027224}"/>
            </a:ext>
          </a:extLst>
        </xdr:cNvPr>
        <xdr:cNvSpPr>
          <a:spLocks/>
        </xdr:cNvSpPr>
      </xdr:nvSpPr>
      <xdr:spPr bwMode="auto">
        <a:xfrm>
          <a:off x="711200" y="1718861"/>
          <a:ext cx="635000" cy="416480"/>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681E-6962-7B4B-A8B9-D74225B4559D}">
  <dimension ref="A1:L42"/>
  <sheetViews>
    <sheetView showGridLines="0" tabSelected="1" zoomScaleNormal="100" zoomScaleSheetLayoutView="100" workbookViewId="0"/>
  </sheetViews>
  <sheetFormatPr baseColWidth="10" defaultColWidth="8.83203125" defaultRowHeight="14"/>
  <cols>
    <col min="1" max="1" width="11" customWidth="1"/>
    <col min="2" max="11" width="7.6640625" customWidth="1"/>
  </cols>
  <sheetData>
    <row r="1" spans="1:12" s="23" customFormat="1" ht="15">
      <c r="A1" s="24"/>
    </row>
    <row r="2" spans="1:12" s="1" customFormat="1" ht="21" customHeight="1">
      <c r="A2" s="244" t="str">
        <f>ROMAN(13,0)&amp;"　地　域　保　健"</f>
        <v>XIII　地　域　保　健</v>
      </c>
      <c r="B2" s="244"/>
      <c r="C2" s="244"/>
      <c r="D2" s="244"/>
      <c r="E2" s="244"/>
      <c r="F2" s="244"/>
      <c r="G2" s="244"/>
      <c r="H2" s="244"/>
      <c r="I2" s="244"/>
      <c r="J2" s="244"/>
      <c r="K2" s="244"/>
    </row>
    <row r="3" spans="1:12" s="23" customFormat="1"/>
    <row r="4" spans="1:12" s="1" customFormat="1" ht="19">
      <c r="A4" s="25" t="s">
        <v>26</v>
      </c>
    </row>
    <row r="5" spans="1:12" s="23" customFormat="1"/>
    <row r="6" spans="1:12" s="23" customFormat="1" ht="18" customHeight="1">
      <c r="A6" s="24" t="s">
        <v>25</v>
      </c>
    </row>
    <row r="7" spans="1:12" s="3" customFormat="1" ht="17" customHeight="1">
      <c r="A7" s="242" t="s">
        <v>24</v>
      </c>
      <c r="B7" s="242"/>
      <c r="C7" s="242"/>
      <c r="D7" s="242"/>
      <c r="E7" s="242"/>
      <c r="F7" s="242"/>
      <c r="G7" s="242"/>
      <c r="H7" s="242"/>
      <c r="I7" s="242"/>
      <c r="J7" s="242"/>
      <c r="K7" s="242"/>
    </row>
    <row r="8" spans="1:12" s="3" customFormat="1" ht="17" customHeight="1">
      <c r="A8" s="242"/>
      <c r="B8" s="242"/>
      <c r="C8" s="242"/>
      <c r="D8" s="242"/>
      <c r="E8" s="242"/>
      <c r="F8" s="242"/>
      <c r="G8" s="242"/>
      <c r="H8" s="242"/>
      <c r="I8" s="242"/>
      <c r="J8" s="242"/>
      <c r="K8" s="242"/>
    </row>
    <row r="9" spans="1:12" s="3" customFormat="1" ht="17" customHeight="1">
      <c r="A9" s="242"/>
      <c r="B9" s="242"/>
      <c r="C9" s="242"/>
      <c r="D9" s="242"/>
      <c r="E9" s="242"/>
      <c r="F9" s="242"/>
      <c r="G9" s="242"/>
      <c r="H9" s="242"/>
      <c r="I9" s="242"/>
      <c r="J9" s="242"/>
      <c r="K9" s="242"/>
    </row>
    <row r="10" spans="1:12" s="3" customFormat="1" ht="17" customHeight="1" thickBot="1">
      <c r="A10" s="243"/>
      <c r="B10" s="243"/>
      <c r="C10" s="243"/>
      <c r="D10" s="243"/>
      <c r="E10" s="243"/>
      <c r="F10" s="243"/>
      <c r="G10" s="243"/>
      <c r="H10" s="243"/>
      <c r="I10" s="243"/>
      <c r="J10" s="243"/>
      <c r="K10" s="243"/>
    </row>
    <row r="11" spans="1:12" s="3" customFormat="1" ht="30" customHeight="1">
      <c r="A11" s="235"/>
      <c r="B11" s="245" t="s">
        <v>23</v>
      </c>
      <c r="C11" s="246"/>
      <c r="D11" s="245" t="s">
        <v>22</v>
      </c>
      <c r="E11" s="246"/>
      <c r="F11" s="245" t="s">
        <v>1</v>
      </c>
      <c r="G11" s="246"/>
      <c r="H11" s="245" t="s">
        <v>21</v>
      </c>
      <c r="I11" s="246"/>
      <c r="J11" s="245" t="s">
        <v>20</v>
      </c>
      <c r="K11" s="247"/>
    </row>
    <row r="12" spans="1:12" s="3" customFormat="1" ht="15" customHeight="1" thickBot="1">
      <c r="A12" s="236"/>
      <c r="B12" s="19" t="s">
        <v>13</v>
      </c>
      <c r="C12" s="20" t="s">
        <v>12</v>
      </c>
      <c r="D12" s="19" t="s">
        <v>13</v>
      </c>
      <c r="E12" s="20" t="s">
        <v>12</v>
      </c>
      <c r="F12" s="19" t="s">
        <v>13</v>
      </c>
      <c r="G12" s="20" t="s">
        <v>12</v>
      </c>
      <c r="H12" s="19" t="s">
        <v>13</v>
      </c>
      <c r="I12" s="20" t="s">
        <v>12</v>
      </c>
      <c r="J12" s="19" t="s">
        <v>13</v>
      </c>
      <c r="K12" s="19" t="s">
        <v>12</v>
      </c>
    </row>
    <row r="13" spans="1:12" s="7" customFormat="1" ht="15" customHeight="1">
      <c r="A13" s="18" t="s">
        <v>11</v>
      </c>
      <c r="B13" s="16">
        <v>9685</v>
      </c>
      <c r="C13" s="22">
        <v>1</v>
      </c>
      <c r="D13" s="16">
        <v>612</v>
      </c>
      <c r="E13" s="22">
        <v>1</v>
      </c>
      <c r="F13" s="16">
        <v>581</v>
      </c>
      <c r="G13" s="22">
        <v>1</v>
      </c>
      <c r="H13" s="16">
        <v>1329</v>
      </c>
      <c r="I13" s="22">
        <v>1</v>
      </c>
      <c r="J13" s="16">
        <v>560</v>
      </c>
      <c r="K13" s="21">
        <v>1</v>
      </c>
    </row>
    <row r="14" spans="1:12" s="7" customFormat="1" ht="15" customHeight="1">
      <c r="A14" s="14" t="s">
        <v>10</v>
      </c>
      <c r="B14" s="12">
        <v>5008</v>
      </c>
      <c r="C14" s="13">
        <v>0.51708828084667013</v>
      </c>
      <c r="D14" s="12">
        <v>324</v>
      </c>
      <c r="E14" s="13">
        <v>0.52941176470588236</v>
      </c>
      <c r="F14" s="12">
        <v>307</v>
      </c>
      <c r="G14" s="13">
        <v>0.52839931153184161</v>
      </c>
      <c r="H14" s="12">
        <v>672</v>
      </c>
      <c r="I14" s="13">
        <v>0.50564334085778784</v>
      </c>
      <c r="J14" s="12">
        <v>301</v>
      </c>
      <c r="K14" s="11">
        <v>0.53749999999999998</v>
      </c>
      <c r="L14" s="9"/>
    </row>
    <row r="15" spans="1:12" s="7" customFormat="1" ht="15" customHeight="1">
      <c r="A15" s="14" t="s">
        <v>9</v>
      </c>
      <c r="B15" s="12">
        <v>4677</v>
      </c>
      <c r="C15" s="13">
        <v>0.48291171915332987</v>
      </c>
      <c r="D15" s="12">
        <v>288</v>
      </c>
      <c r="E15" s="13">
        <v>0.47058823529411764</v>
      </c>
      <c r="F15" s="12">
        <v>274</v>
      </c>
      <c r="G15" s="13">
        <v>0.47160068846815834</v>
      </c>
      <c r="H15" s="12">
        <v>657</v>
      </c>
      <c r="I15" s="13">
        <v>0.49435665914221216</v>
      </c>
      <c r="J15" s="12">
        <v>259</v>
      </c>
      <c r="K15" s="11">
        <v>0.46250000000000002</v>
      </c>
      <c r="L15" s="9"/>
    </row>
    <row r="16" spans="1:12" s="7" customFormat="1" ht="15" customHeight="1">
      <c r="A16" s="14" t="s">
        <v>8</v>
      </c>
      <c r="B16" s="12">
        <v>7267</v>
      </c>
      <c r="C16" s="13">
        <v>0.75033557046979871</v>
      </c>
      <c r="D16" s="12">
        <v>509</v>
      </c>
      <c r="E16" s="13">
        <v>0.8316993464052288</v>
      </c>
      <c r="F16" s="12">
        <v>445</v>
      </c>
      <c r="G16" s="13">
        <v>0.76592082616179002</v>
      </c>
      <c r="H16" s="12">
        <v>905</v>
      </c>
      <c r="I16" s="13">
        <v>0.68096313017306243</v>
      </c>
      <c r="J16" s="12">
        <v>396</v>
      </c>
      <c r="K16" s="11">
        <v>0.70714285714285718</v>
      </c>
      <c r="L16" s="9"/>
    </row>
    <row r="17" spans="1:12" s="7" customFormat="1" ht="15" customHeight="1">
      <c r="A17" s="14" t="s">
        <v>7</v>
      </c>
      <c r="B17" s="12">
        <v>2418</v>
      </c>
      <c r="C17" s="13">
        <v>0.24966442953020135</v>
      </c>
      <c r="D17" s="12">
        <v>103</v>
      </c>
      <c r="E17" s="13">
        <v>0.16830065359477125</v>
      </c>
      <c r="F17" s="12">
        <v>136</v>
      </c>
      <c r="G17" s="13">
        <v>0.23407917383820998</v>
      </c>
      <c r="H17" s="12">
        <v>424</v>
      </c>
      <c r="I17" s="13">
        <v>0.31903686982693757</v>
      </c>
      <c r="J17" s="12">
        <v>164</v>
      </c>
      <c r="K17" s="11">
        <v>0.29285714285714287</v>
      </c>
      <c r="L17" s="9"/>
    </row>
    <row r="18" spans="1:12" s="7" customFormat="1" ht="15" customHeight="1">
      <c r="A18" s="14" t="s">
        <v>6</v>
      </c>
      <c r="B18" s="12">
        <v>9354</v>
      </c>
      <c r="C18" s="13">
        <v>0.96582343830665973</v>
      </c>
      <c r="D18" s="12">
        <v>604</v>
      </c>
      <c r="E18" s="13">
        <v>0.98692810457516345</v>
      </c>
      <c r="F18" s="12">
        <v>560</v>
      </c>
      <c r="G18" s="13">
        <v>0.96385542168674698</v>
      </c>
      <c r="H18" s="12">
        <v>1297</v>
      </c>
      <c r="I18" s="13">
        <v>0.9759217456734387</v>
      </c>
      <c r="J18" s="12">
        <v>544</v>
      </c>
      <c r="K18" s="11">
        <v>0.97142857142857142</v>
      </c>
      <c r="L18" s="9"/>
    </row>
    <row r="19" spans="1:12" s="7" customFormat="1" ht="15" customHeight="1">
      <c r="A19" s="14" t="s">
        <v>5</v>
      </c>
      <c r="B19" s="12">
        <v>331</v>
      </c>
      <c r="C19" s="13">
        <v>3.417656169334022E-2</v>
      </c>
      <c r="D19" s="12">
        <v>8</v>
      </c>
      <c r="E19" s="13">
        <v>1.3071895424836602E-2</v>
      </c>
      <c r="F19" s="12">
        <v>21</v>
      </c>
      <c r="G19" s="13">
        <v>3.614457831325301E-2</v>
      </c>
      <c r="H19" s="12">
        <v>32</v>
      </c>
      <c r="I19" s="13">
        <v>2.4078254326561323E-2</v>
      </c>
      <c r="J19" s="12">
        <v>16</v>
      </c>
      <c r="K19" s="11">
        <v>2.8571428571428571E-2</v>
      </c>
      <c r="L19" s="9"/>
    </row>
    <row r="20" spans="1:12" s="7" customFormat="1" ht="15" customHeight="1">
      <c r="A20" s="10" t="s">
        <v>4</v>
      </c>
      <c r="B20" s="232">
        <f>SUM(D20:K20)+SUM(B32:K32)</f>
        <v>1234</v>
      </c>
      <c r="C20" s="233"/>
      <c r="D20" s="232">
        <v>72</v>
      </c>
      <c r="E20" s="233"/>
      <c r="F20" s="232">
        <v>72</v>
      </c>
      <c r="G20" s="233"/>
      <c r="H20" s="232">
        <v>72</v>
      </c>
      <c r="I20" s="233"/>
      <c r="J20" s="232">
        <v>72</v>
      </c>
      <c r="K20" s="234"/>
      <c r="L20" s="9"/>
    </row>
    <row r="21" spans="1:12" s="7" customFormat="1" ht="15" customHeight="1" thickBot="1">
      <c r="A21" s="8" t="s">
        <v>3</v>
      </c>
      <c r="B21" s="230">
        <v>0</v>
      </c>
      <c r="C21" s="237"/>
      <c r="D21" s="230">
        <f>D13/D20</f>
        <v>8.5</v>
      </c>
      <c r="E21" s="231"/>
      <c r="F21" s="230">
        <f>F13/F20</f>
        <v>8.0694444444444446</v>
      </c>
      <c r="G21" s="231"/>
      <c r="H21" s="230">
        <f>H13/H20</f>
        <v>18.458333333333332</v>
      </c>
      <c r="I21" s="231"/>
      <c r="J21" s="230">
        <f>J13/J20</f>
        <v>7.7777777777777777</v>
      </c>
      <c r="K21" s="231"/>
    </row>
    <row r="22" spans="1:12" s="3" customFormat="1" ht="7.5" customHeight="1" thickBot="1">
      <c r="A22" s="6"/>
      <c r="B22" s="5"/>
      <c r="C22" s="5"/>
      <c r="D22" s="5"/>
      <c r="E22" s="5"/>
      <c r="F22" s="5"/>
      <c r="G22" s="5"/>
      <c r="H22" s="5"/>
      <c r="I22" s="5"/>
      <c r="J22" s="5"/>
      <c r="K22" s="5"/>
    </row>
    <row r="23" spans="1:12" s="3" customFormat="1" ht="30" customHeight="1">
      <c r="A23" s="235"/>
      <c r="B23" s="238" t="s">
        <v>19</v>
      </c>
      <c r="C23" s="239"/>
      <c r="D23" s="238" t="s">
        <v>18</v>
      </c>
      <c r="E23" s="239"/>
      <c r="F23" s="238" t="s">
        <v>17</v>
      </c>
      <c r="G23" s="239"/>
      <c r="H23" s="238" t="s">
        <v>16</v>
      </c>
      <c r="I23" s="239"/>
      <c r="J23" s="240" t="s">
        <v>15</v>
      </c>
      <c r="K23" s="241"/>
    </row>
    <row r="24" spans="1:12" s="3" customFormat="1" ht="15" customHeight="1" thickBot="1">
      <c r="A24" s="236"/>
      <c r="B24" s="19" t="s">
        <v>13</v>
      </c>
      <c r="C24" s="20" t="s">
        <v>12</v>
      </c>
      <c r="D24" s="19" t="s">
        <v>13</v>
      </c>
      <c r="E24" s="20" t="s">
        <v>12</v>
      </c>
      <c r="F24" s="19" t="s">
        <v>13</v>
      </c>
      <c r="G24" s="19" t="s">
        <v>12</v>
      </c>
      <c r="H24" s="19" t="s">
        <v>14</v>
      </c>
      <c r="I24" s="19" t="s">
        <v>12</v>
      </c>
      <c r="J24" s="19" t="s">
        <v>13</v>
      </c>
      <c r="K24" s="19" t="s">
        <v>12</v>
      </c>
    </row>
    <row r="25" spans="1:12" s="7" customFormat="1" ht="15" customHeight="1">
      <c r="A25" s="18" t="s">
        <v>11</v>
      </c>
      <c r="B25" s="16">
        <v>1262</v>
      </c>
      <c r="C25" s="17">
        <v>1</v>
      </c>
      <c r="D25" s="16">
        <v>1080</v>
      </c>
      <c r="E25" s="17">
        <v>1</v>
      </c>
      <c r="F25" s="16">
        <v>1125</v>
      </c>
      <c r="G25" s="17">
        <v>1</v>
      </c>
      <c r="H25" s="16">
        <v>645</v>
      </c>
      <c r="I25" s="17">
        <v>1</v>
      </c>
      <c r="J25" s="16">
        <v>2491</v>
      </c>
      <c r="K25" s="15">
        <v>1</v>
      </c>
    </row>
    <row r="26" spans="1:12" s="7" customFormat="1" ht="15" customHeight="1">
      <c r="A26" s="14" t="s">
        <v>10</v>
      </c>
      <c r="B26" s="12">
        <v>624</v>
      </c>
      <c r="C26" s="13">
        <v>0.49445324881141045</v>
      </c>
      <c r="D26" s="12">
        <v>586</v>
      </c>
      <c r="E26" s="13">
        <v>0.54259259259259263</v>
      </c>
      <c r="F26" s="12">
        <v>548</v>
      </c>
      <c r="G26" s="13">
        <v>0.48711111111111111</v>
      </c>
      <c r="H26" s="12">
        <v>281</v>
      </c>
      <c r="I26" s="13">
        <v>0.43565891472868218</v>
      </c>
      <c r="J26" s="12">
        <v>1365</v>
      </c>
      <c r="K26" s="11">
        <v>0.54797270172621437</v>
      </c>
      <c r="L26" s="9"/>
    </row>
    <row r="27" spans="1:12" s="7" customFormat="1" ht="15" customHeight="1">
      <c r="A27" s="14" t="s">
        <v>9</v>
      </c>
      <c r="B27" s="12">
        <v>638</v>
      </c>
      <c r="C27" s="13">
        <v>0.50554675118858949</v>
      </c>
      <c r="D27" s="12">
        <v>494</v>
      </c>
      <c r="E27" s="13">
        <v>0.45740740740740743</v>
      </c>
      <c r="F27" s="12">
        <v>577</v>
      </c>
      <c r="G27" s="13">
        <v>0.51288888888888884</v>
      </c>
      <c r="H27" s="12">
        <v>364</v>
      </c>
      <c r="I27" s="13">
        <v>0.56434108527131788</v>
      </c>
      <c r="J27" s="12">
        <v>1126</v>
      </c>
      <c r="K27" s="11">
        <v>0.45202729827378563</v>
      </c>
      <c r="L27" s="9"/>
    </row>
    <row r="28" spans="1:12" s="7" customFormat="1" ht="15" customHeight="1">
      <c r="A28" s="14" t="s">
        <v>8</v>
      </c>
      <c r="B28" s="12">
        <v>1021</v>
      </c>
      <c r="C28" s="13">
        <v>0.80903328050713152</v>
      </c>
      <c r="D28" s="12">
        <v>797</v>
      </c>
      <c r="E28" s="13">
        <v>0.73796296296296293</v>
      </c>
      <c r="F28" s="12">
        <v>856</v>
      </c>
      <c r="G28" s="13">
        <v>0.76088888888888884</v>
      </c>
      <c r="H28" s="12">
        <v>431</v>
      </c>
      <c r="I28" s="13">
        <v>0.66821705426356592</v>
      </c>
      <c r="J28" s="12">
        <v>1907</v>
      </c>
      <c r="K28" s="11">
        <v>0.76555600160578086</v>
      </c>
      <c r="L28" s="9"/>
    </row>
    <row r="29" spans="1:12" s="7" customFormat="1" ht="15" customHeight="1">
      <c r="A29" s="14" t="s">
        <v>7</v>
      </c>
      <c r="B29" s="12">
        <v>241</v>
      </c>
      <c r="C29" s="13">
        <v>0.19096671949286848</v>
      </c>
      <c r="D29" s="12">
        <v>283</v>
      </c>
      <c r="E29" s="13">
        <v>0.26203703703703701</v>
      </c>
      <c r="F29" s="12">
        <v>269</v>
      </c>
      <c r="G29" s="13">
        <v>0.23911111111111111</v>
      </c>
      <c r="H29" s="12">
        <v>214</v>
      </c>
      <c r="I29" s="13">
        <v>0.33178294573643413</v>
      </c>
      <c r="J29" s="12">
        <v>584</v>
      </c>
      <c r="K29" s="11">
        <v>0.2344439983942192</v>
      </c>
      <c r="L29" s="9"/>
    </row>
    <row r="30" spans="1:12" s="7" customFormat="1" ht="15" customHeight="1">
      <c r="A30" s="14" t="s">
        <v>6</v>
      </c>
      <c r="B30" s="12">
        <v>1218</v>
      </c>
      <c r="C30" s="13">
        <v>0.96513470681458002</v>
      </c>
      <c r="D30" s="12">
        <v>1034</v>
      </c>
      <c r="E30" s="13">
        <v>0.95740740740740737</v>
      </c>
      <c r="F30" s="12">
        <v>1105</v>
      </c>
      <c r="G30" s="13">
        <v>0.98222222222222222</v>
      </c>
      <c r="H30" s="12">
        <v>611</v>
      </c>
      <c r="I30" s="13">
        <v>0.94728682170542633</v>
      </c>
      <c r="J30" s="12">
        <v>2381</v>
      </c>
      <c r="K30" s="11">
        <v>0.95584102769971901</v>
      </c>
      <c r="L30" s="9"/>
    </row>
    <row r="31" spans="1:12" s="7" customFormat="1" ht="15" customHeight="1">
      <c r="A31" s="14" t="s">
        <v>5</v>
      </c>
      <c r="B31" s="12">
        <v>44</v>
      </c>
      <c r="C31" s="13">
        <v>3.486529318541997E-2</v>
      </c>
      <c r="D31" s="12">
        <v>46</v>
      </c>
      <c r="E31" s="13">
        <v>4.2592592592592592E-2</v>
      </c>
      <c r="F31" s="12">
        <v>20</v>
      </c>
      <c r="G31" s="13">
        <v>1.7777777777777778E-2</v>
      </c>
      <c r="H31" s="12">
        <v>34</v>
      </c>
      <c r="I31" s="13">
        <v>5.2713178294573643E-2</v>
      </c>
      <c r="J31" s="12">
        <v>110</v>
      </c>
      <c r="K31" s="11">
        <v>4.4158972300281013E-2</v>
      </c>
      <c r="L31" s="9"/>
    </row>
    <row r="32" spans="1:12" s="7" customFormat="1" ht="15" customHeight="1">
      <c r="A32" s="10" t="s">
        <v>4</v>
      </c>
      <c r="B32" s="232">
        <v>72</v>
      </c>
      <c r="C32" s="233"/>
      <c r="D32" s="232">
        <v>72</v>
      </c>
      <c r="E32" s="233"/>
      <c r="F32" s="232">
        <v>72</v>
      </c>
      <c r="G32" s="233"/>
      <c r="H32" s="232">
        <v>365</v>
      </c>
      <c r="I32" s="233"/>
      <c r="J32" s="232">
        <v>365</v>
      </c>
      <c r="K32" s="234"/>
      <c r="L32" s="9"/>
    </row>
    <row r="33" spans="1:11" s="7" customFormat="1" ht="15" customHeight="1" thickBot="1">
      <c r="A33" s="8" t="s">
        <v>3</v>
      </c>
      <c r="B33" s="230">
        <f>B25/B32</f>
        <v>17.527777777777779</v>
      </c>
      <c r="C33" s="231"/>
      <c r="D33" s="230">
        <f>D25/D32</f>
        <v>15</v>
      </c>
      <c r="E33" s="231"/>
      <c r="F33" s="230">
        <f>F25/F32</f>
        <v>15.625</v>
      </c>
      <c r="G33" s="231"/>
      <c r="H33" s="230">
        <f>H25/H32</f>
        <v>1.7671232876712328</v>
      </c>
      <c r="I33" s="231"/>
      <c r="J33" s="230">
        <f>J25/J32</f>
        <v>6.8246575342465752</v>
      </c>
      <c r="K33" s="231"/>
    </row>
    <row r="34" spans="1:11" s="3" customFormat="1" ht="7.5" customHeight="1">
      <c r="A34" s="6"/>
      <c r="B34" s="5"/>
      <c r="C34" s="5"/>
      <c r="D34" s="5"/>
      <c r="E34" s="5"/>
      <c r="F34" s="5"/>
      <c r="G34" s="5"/>
      <c r="H34" s="5"/>
      <c r="I34" s="5"/>
      <c r="J34" s="5"/>
      <c r="K34" s="5"/>
    </row>
    <row r="35" spans="1:11" s="3" customFormat="1" ht="15" customHeight="1">
      <c r="A35" s="4" t="s">
        <v>2</v>
      </c>
      <c r="D35" s="2"/>
      <c r="F35" s="2"/>
      <c r="H35" s="2"/>
      <c r="J35" s="2"/>
      <c r="K35" s="2"/>
    </row>
    <row r="37" spans="1:11">
      <c r="B37" s="2"/>
      <c r="D37" s="2"/>
      <c r="F37" s="2"/>
      <c r="H37" s="2"/>
      <c r="J37" s="2"/>
    </row>
    <row r="38" spans="1:11">
      <c r="B38" s="2"/>
      <c r="D38" s="2"/>
      <c r="F38" s="2"/>
      <c r="H38" s="2"/>
      <c r="J38" s="2"/>
    </row>
    <row r="39" spans="1:11">
      <c r="B39" s="2"/>
      <c r="D39" s="2"/>
      <c r="F39" s="2"/>
      <c r="H39" s="2"/>
      <c r="J39" s="2"/>
    </row>
    <row r="40" spans="1:11">
      <c r="B40" s="2"/>
      <c r="D40" s="2"/>
      <c r="F40" s="2"/>
      <c r="H40" s="2"/>
      <c r="J40" s="2"/>
    </row>
    <row r="41" spans="1:11">
      <c r="B41" s="2"/>
      <c r="D41" s="2"/>
      <c r="F41" s="2"/>
      <c r="H41" s="2"/>
      <c r="J41" s="2"/>
    </row>
    <row r="42" spans="1:11">
      <c r="B42" s="2"/>
      <c r="D42" s="2"/>
      <c r="F42" s="2"/>
      <c r="H42" s="2"/>
      <c r="J42" s="2"/>
    </row>
  </sheetData>
  <mergeCells count="34">
    <mergeCell ref="A7:K10"/>
    <mergeCell ref="A2:K2"/>
    <mergeCell ref="A11:A12"/>
    <mergeCell ref="B11:C11"/>
    <mergeCell ref="B20:C20"/>
    <mergeCell ref="F11:G11"/>
    <mergeCell ref="D11:E11"/>
    <mergeCell ref="D20:E20"/>
    <mergeCell ref="F20:G20"/>
    <mergeCell ref="J11:K11"/>
    <mergeCell ref="J20:K20"/>
    <mergeCell ref="H20:I20"/>
    <mergeCell ref="H11:I11"/>
    <mergeCell ref="A23:A24"/>
    <mergeCell ref="J21:K21"/>
    <mergeCell ref="B21:C21"/>
    <mergeCell ref="D21:E21"/>
    <mergeCell ref="F21:G21"/>
    <mergeCell ref="B23:C23"/>
    <mergeCell ref="D23:E23"/>
    <mergeCell ref="F23:G23"/>
    <mergeCell ref="H23:I23"/>
    <mergeCell ref="J23:K23"/>
    <mergeCell ref="H21:I21"/>
    <mergeCell ref="F33:G33"/>
    <mergeCell ref="H33:I33"/>
    <mergeCell ref="J33:K33"/>
    <mergeCell ref="B33:C33"/>
    <mergeCell ref="F32:G32"/>
    <mergeCell ref="H32:I32"/>
    <mergeCell ref="J32:K32"/>
    <mergeCell ref="D32:E32"/>
    <mergeCell ref="B32:C32"/>
    <mergeCell ref="D33:E3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5AC5-F8BC-E445-9197-93E8640E440A}">
  <dimension ref="A1:X30"/>
  <sheetViews>
    <sheetView showGridLines="0" zoomScaleNormal="100" zoomScaleSheetLayoutView="100" workbookViewId="0"/>
  </sheetViews>
  <sheetFormatPr baseColWidth="10" defaultColWidth="8.83203125" defaultRowHeight="14"/>
  <cols>
    <col min="1" max="1" width="12" style="26" customWidth="1"/>
    <col min="2" max="2" width="5.83203125" style="26" customWidth="1"/>
    <col min="3" max="3" width="4.5" style="26" customWidth="1"/>
    <col min="4" max="6" width="4.1640625" style="26" customWidth="1"/>
    <col min="7" max="7" width="5" style="26" customWidth="1"/>
    <col min="8" max="8" width="4.6640625" style="26" customWidth="1"/>
    <col min="9" max="10" width="4.1640625" style="26" customWidth="1"/>
    <col min="11" max="13" width="3.33203125" style="26" customWidth="1"/>
    <col min="14" max="14" width="3.33203125" style="27" customWidth="1"/>
    <col min="15" max="15" width="3.33203125" style="26" customWidth="1"/>
    <col min="16" max="20" width="3.6640625" style="26" customWidth="1"/>
    <col min="21" max="21" width="2.6640625" style="26" customWidth="1"/>
    <col min="22" max="16384" width="8.83203125" style="26"/>
  </cols>
  <sheetData>
    <row r="1" spans="1:24" s="24" customFormat="1" ht="18" customHeight="1">
      <c r="A1" s="56" t="s">
        <v>53</v>
      </c>
      <c r="N1" s="55"/>
    </row>
    <row r="2" spans="1:24" s="3" customFormat="1" ht="17" customHeight="1">
      <c r="A2" s="249" t="s">
        <v>52</v>
      </c>
      <c r="B2" s="249"/>
      <c r="C2" s="249"/>
      <c r="D2" s="249"/>
      <c r="E2" s="249"/>
      <c r="F2" s="249"/>
      <c r="G2" s="249"/>
      <c r="H2" s="249"/>
      <c r="I2" s="249"/>
      <c r="J2" s="249"/>
      <c r="K2" s="249"/>
      <c r="L2" s="249"/>
      <c r="M2" s="249"/>
      <c r="N2" s="249"/>
      <c r="O2" s="249"/>
      <c r="P2" s="249"/>
      <c r="Q2" s="249"/>
      <c r="R2" s="249"/>
      <c r="S2" s="249"/>
      <c r="T2" s="249"/>
    </row>
    <row r="3" spans="1:24" s="3" customFormat="1" ht="17" customHeight="1" thickBot="1">
      <c r="A3" s="250"/>
      <c r="B3" s="250"/>
      <c r="C3" s="250"/>
      <c r="D3" s="250"/>
      <c r="E3" s="250"/>
      <c r="F3" s="250"/>
      <c r="G3" s="250"/>
      <c r="H3" s="250"/>
      <c r="I3" s="250"/>
      <c r="J3" s="250"/>
      <c r="K3" s="250"/>
      <c r="L3" s="250"/>
      <c r="M3" s="250"/>
      <c r="N3" s="250"/>
      <c r="O3" s="250"/>
      <c r="P3" s="250"/>
      <c r="Q3" s="250"/>
      <c r="R3" s="250"/>
      <c r="S3" s="250"/>
      <c r="T3" s="250"/>
    </row>
    <row r="4" spans="1:24" s="3" customFormat="1" ht="13.5" customHeight="1">
      <c r="A4" s="255"/>
      <c r="B4" s="257" t="s">
        <v>0</v>
      </c>
      <c r="C4" s="247" t="s">
        <v>51</v>
      </c>
      <c r="D4" s="259"/>
      <c r="E4" s="259"/>
      <c r="F4" s="260"/>
      <c r="G4" s="247" t="s">
        <v>50</v>
      </c>
      <c r="H4" s="259"/>
      <c r="I4" s="259"/>
      <c r="J4" s="260"/>
      <c r="K4" s="253" t="s">
        <v>49</v>
      </c>
      <c r="L4" s="253" t="s">
        <v>48</v>
      </c>
      <c r="M4" s="253" t="s">
        <v>47</v>
      </c>
      <c r="N4" s="253" t="s">
        <v>46</v>
      </c>
      <c r="O4" s="253" t="s">
        <v>45</v>
      </c>
      <c r="P4" s="253" t="s">
        <v>44</v>
      </c>
      <c r="Q4" s="253" t="s">
        <v>43</v>
      </c>
      <c r="R4" s="253" t="s">
        <v>42</v>
      </c>
      <c r="S4" s="253" t="s">
        <v>41</v>
      </c>
      <c r="T4" s="251" t="s">
        <v>36</v>
      </c>
    </row>
    <row r="5" spans="1:24" s="3" customFormat="1" ht="81.75" customHeight="1" thickBot="1">
      <c r="A5" s="256"/>
      <c r="B5" s="258"/>
      <c r="C5" s="53" t="s">
        <v>39</v>
      </c>
      <c r="D5" s="53" t="s">
        <v>38</v>
      </c>
      <c r="E5" s="53" t="s">
        <v>40</v>
      </c>
      <c r="F5" s="53" t="s">
        <v>36</v>
      </c>
      <c r="G5" s="53" t="s">
        <v>39</v>
      </c>
      <c r="H5" s="53" t="s">
        <v>38</v>
      </c>
      <c r="I5" s="54" t="s">
        <v>37</v>
      </c>
      <c r="J5" s="53" t="s">
        <v>36</v>
      </c>
      <c r="K5" s="254"/>
      <c r="L5" s="254"/>
      <c r="M5" s="254"/>
      <c r="N5" s="254"/>
      <c r="O5" s="254"/>
      <c r="P5" s="254"/>
      <c r="Q5" s="254"/>
      <c r="R5" s="254"/>
      <c r="S5" s="254"/>
      <c r="T5" s="252"/>
      <c r="U5" s="2"/>
    </row>
    <row r="6" spans="1:24" s="3" customFormat="1" ht="15" customHeight="1">
      <c r="A6" s="52" t="s">
        <v>0</v>
      </c>
      <c r="B6" s="51">
        <f t="shared" ref="B6:B15" si="0">SUM(C6:T6)</f>
        <v>9723</v>
      </c>
      <c r="C6" s="51">
        <f t="shared" ref="C6:T6" si="1">SUM(C7:C15)</f>
        <v>1605</v>
      </c>
      <c r="D6" s="51">
        <f t="shared" si="1"/>
        <v>1123</v>
      </c>
      <c r="E6" s="51">
        <f t="shared" si="1"/>
        <v>112</v>
      </c>
      <c r="F6" s="51">
        <f t="shared" si="1"/>
        <v>518</v>
      </c>
      <c r="G6" s="51">
        <f t="shared" si="1"/>
        <v>3243</v>
      </c>
      <c r="H6" s="51">
        <f t="shared" si="1"/>
        <v>1511</v>
      </c>
      <c r="I6" s="51">
        <f t="shared" si="1"/>
        <v>450</v>
      </c>
      <c r="J6" s="51">
        <f t="shared" si="1"/>
        <v>529</v>
      </c>
      <c r="K6" s="51">
        <f t="shared" si="1"/>
        <v>18</v>
      </c>
      <c r="L6" s="51">
        <f t="shared" si="1"/>
        <v>12</v>
      </c>
      <c r="M6" s="51">
        <f t="shared" si="1"/>
        <v>35</v>
      </c>
      <c r="N6" s="51">
        <f t="shared" si="1"/>
        <v>7</v>
      </c>
      <c r="O6" s="51">
        <f t="shared" si="1"/>
        <v>8</v>
      </c>
      <c r="P6" s="51">
        <f t="shared" si="1"/>
        <v>115</v>
      </c>
      <c r="Q6" s="51">
        <f t="shared" si="1"/>
        <v>194</v>
      </c>
      <c r="R6" s="51">
        <f t="shared" si="1"/>
        <v>143</v>
      </c>
      <c r="S6" s="51">
        <f t="shared" si="1"/>
        <v>9</v>
      </c>
      <c r="T6" s="50">
        <f t="shared" si="1"/>
        <v>91</v>
      </c>
      <c r="U6" s="2"/>
    </row>
    <row r="7" spans="1:24" s="3" customFormat="1" ht="15" customHeight="1">
      <c r="A7" s="47" t="s">
        <v>35</v>
      </c>
      <c r="B7" s="46">
        <f t="shared" si="0"/>
        <v>619</v>
      </c>
      <c r="C7" s="45">
        <v>124</v>
      </c>
      <c r="D7" s="45">
        <v>80</v>
      </c>
      <c r="E7" s="45">
        <v>5</v>
      </c>
      <c r="F7" s="45">
        <v>43</v>
      </c>
      <c r="G7" s="45">
        <v>184</v>
      </c>
      <c r="H7" s="45">
        <v>64</v>
      </c>
      <c r="I7" s="45">
        <v>37</v>
      </c>
      <c r="J7" s="45">
        <v>53</v>
      </c>
      <c r="K7" s="45">
        <v>3</v>
      </c>
      <c r="L7" s="45">
        <v>0</v>
      </c>
      <c r="M7" s="45">
        <v>0</v>
      </c>
      <c r="N7" s="45">
        <v>0</v>
      </c>
      <c r="O7" s="45">
        <v>0</v>
      </c>
      <c r="P7" s="45">
        <v>4</v>
      </c>
      <c r="Q7" s="45">
        <v>16</v>
      </c>
      <c r="R7" s="45">
        <v>6</v>
      </c>
      <c r="S7" s="45">
        <v>0</v>
      </c>
      <c r="T7" s="44">
        <v>0</v>
      </c>
    </row>
    <row r="8" spans="1:24" s="3" customFormat="1" ht="15" customHeight="1">
      <c r="A8" s="47" t="s">
        <v>1</v>
      </c>
      <c r="B8" s="46">
        <f t="shared" si="0"/>
        <v>595</v>
      </c>
      <c r="C8" s="45">
        <v>130</v>
      </c>
      <c r="D8" s="45">
        <v>67</v>
      </c>
      <c r="E8" s="45">
        <v>6</v>
      </c>
      <c r="F8" s="45">
        <v>34</v>
      </c>
      <c r="G8" s="45">
        <v>204</v>
      </c>
      <c r="H8" s="45">
        <v>69</v>
      </c>
      <c r="I8" s="45">
        <v>27</v>
      </c>
      <c r="J8" s="45">
        <v>34</v>
      </c>
      <c r="K8" s="45">
        <v>0</v>
      </c>
      <c r="L8" s="45">
        <v>0</v>
      </c>
      <c r="M8" s="45">
        <v>2</v>
      </c>
      <c r="N8" s="45">
        <v>0</v>
      </c>
      <c r="O8" s="45">
        <v>0</v>
      </c>
      <c r="P8" s="45">
        <v>2</v>
      </c>
      <c r="Q8" s="45">
        <v>7</v>
      </c>
      <c r="R8" s="45">
        <v>9</v>
      </c>
      <c r="S8" s="45">
        <v>3</v>
      </c>
      <c r="T8" s="44">
        <v>1</v>
      </c>
    </row>
    <row r="9" spans="1:24" s="3" customFormat="1" ht="15" customHeight="1">
      <c r="A9" s="47" t="s">
        <v>34</v>
      </c>
      <c r="B9" s="46">
        <f t="shared" si="0"/>
        <v>1323</v>
      </c>
      <c r="C9" s="45">
        <v>325</v>
      </c>
      <c r="D9" s="45">
        <v>219</v>
      </c>
      <c r="E9" s="45">
        <v>18</v>
      </c>
      <c r="F9" s="45">
        <v>86</v>
      </c>
      <c r="G9" s="45">
        <v>351</v>
      </c>
      <c r="H9" s="45">
        <v>169</v>
      </c>
      <c r="I9" s="45">
        <v>40</v>
      </c>
      <c r="J9" s="45">
        <v>29</v>
      </c>
      <c r="K9" s="45">
        <v>2</v>
      </c>
      <c r="L9" s="45">
        <v>1</v>
      </c>
      <c r="M9" s="45">
        <v>4</v>
      </c>
      <c r="N9" s="45">
        <v>2</v>
      </c>
      <c r="O9" s="45">
        <v>0</v>
      </c>
      <c r="P9" s="45">
        <v>31</v>
      </c>
      <c r="Q9" s="45">
        <v>20</v>
      </c>
      <c r="R9" s="45">
        <v>23</v>
      </c>
      <c r="S9" s="45">
        <v>1</v>
      </c>
      <c r="T9" s="44">
        <v>2</v>
      </c>
    </row>
    <row r="10" spans="1:24" s="3" customFormat="1" ht="15" customHeight="1">
      <c r="A10" s="47" t="s">
        <v>33</v>
      </c>
      <c r="B10" s="46">
        <f t="shared" si="0"/>
        <v>560</v>
      </c>
      <c r="C10" s="45">
        <v>137</v>
      </c>
      <c r="D10" s="45">
        <v>94</v>
      </c>
      <c r="E10" s="45">
        <v>5</v>
      </c>
      <c r="F10" s="45">
        <v>26</v>
      </c>
      <c r="G10" s="45">
        <v>167</v>
      </c>
      <c r="H10" s="45">
        <v>67</v>
      </c>
      <c r="I10" s="45">
        <v>21</v>
      </c>
      <c r="J10" s="45">
        <v>7</v>
      </c>
      <c r="K10" s="45">
        <v>0</v>
      </c>
      <c r="L10" s="45">
        <v>2</v>
      </c>
      <c r="M10" s="45">
        <v>0</v>
      </c>
      <c r="N10" s="45">
        <v>0</v>
      </c>
      <c r="O10" s="45">
        <v>1</v>
      </c>
      <c r="P10" s="45">
        <v>8</v>
      </c>
      <c r="Q10" s="45">
        <v>16</v>
      </c>
      <c r="R10" s="45">
        <v>9</v>
      </c>
      <c r="S10" s="45">
        <v>0</v>
      </c>
      <c r="T10" s="49">
        <v>0</v>
      </c>
    </row>
    <row r="11" spans="1:24" s="3" customFormat="1" ht="15" customHeight="1">
      <c r="A11" s="47" t="s">
        <v>32</v>
      </c>
      <c r="B11" s="46">
        <f t="shared" si="0"/>
        <v>1260</v>
      </c>
      <c r="C11" s="45">
        <v>268</v>
      </c>
      <c r="D11" s="45">
        <v>169</v>
      </c>
      <c r="E11" s="45">
        <v>15</v>
      </c>
      <c r="F11" s="45">
        <v>98</v>
      </c>
      <c r="G11" s="45">
        <v>290</v>
      </c>
      <c r="H11" s="45">
        <v>148</v>
      </c>
      <c r="I11" s="45">
        <v>49</v>
      </c>
      <c r="J11" s="45">
        <v>77</v>
      </c>
      <c r="K11" s="45">
        <v>6</v>
      </c>
      <c r="L11" s="45">
        <v>4</v>
      </c>
      <c r="M11" s="45">
        <v>7</v>
      </c>
      <c r="N11" s="48">
        <v>1</v>
      </c>
      <c r="O11" s="45">
        <v>2</v>
      </c>
      <c r="P11" s="45">
        <v>18</v>
      </c>
      <c r="Q11" s="45">
        <v>29</v>
      </c>
      <c r="R11" s="45">
        <v>27</v>
      </c>
      <c r="S11" s="45">
        <v>1</v>
      </c>
      <c r="T11" s="44">
        <v>51</v>
      </c>
    </row>
    <row r="12" spans="1:24" s="3" customFormat="1" ht="15" customHeight="1">
      <c r="A12" s="47" t="s">
        <v>31</v>
      </c>
      <c r="B12" s="46">
        <f t="shared" si="0"/>
        <v>1085</v>
      </c>
      <c r="C12" s="45">
        <v>202</v>
      </c>
      <c r="D12" s="45">
        <v>142</v>
      </c>
      <c r="E12" s="45">
        <v>17</v>
      </c>
      <c r="F12" s="45">
        <v>78</v>
      </c>
      <c r="G12" s="45">
        <v>368</v>
      </c>
      <c r="H12" s="45">
        <v>130</v>
      </c>
      <c r="I12" s="45">
        <v>42</v>
      </c>
      <c r="J12" s="45">
        <v>35</v>
      </c>
      <c r="K12" s="45">
        <v>4</v>
      </c>
      <c r="L12" s="45">
        <v>1</v>
      </c>
      <c r="M12" s="45">
        <v>2</v>
      </c>
      <c r="N12" s="45">
        <v>1</v>
      </c>
      <c r="O12" s="45">
        <v>0</v>
      </c>
      <c r="P12" s="45">
        <v>10</v>
      </c>
      <c r="Q12" s="45">
        <v>29</v>
      </c>
      <c r="R12" s="45">
        <v>16</v>
      </c>
      <c r="S12" s="45">
        <v>1</v>
      </c>
      <c r="T12" s="44">
        <v>7</v>
      </c>
    </row>
    <row r="13" spans="1:24" s="3" customFormat="1" ht="15" customHeight="1">
      <c r="A13" s="47" t="s">
        <v>30</v>
      </c>
      <c r="B13" s="46">
        <f t="shared" si="0"/>
        <v>1136</v>
      </c>
      <c r="C13" s="45">
        <v>205</v>
      </c>
      <c r="D13" s="45">
        <v>137</v>
      </c>
      <c r="E13" s="45">
        <v>8</v>
      </c>
      <c r="F13" s="45">
        <v>55</v>
      </c>
      <c r="G13" s="45">
        <v>403</v>
      </c>
      <c r="H13" s="45">
        <v>129</v>
      </c>
      <c r="I13" s="45">
        <v>45</v>
      </c>
      <c r="J13" s="45">
        <v>47</v>
      </c>
      <c r="K13" s="45">
        <v>0</v>
      </c>
      <c r="L13" s="45">
        <v>1</v>
      </c>
      <c r="M13" s="45">
        <v>10</v>
      </c>
      <c r="N13" s="45">
        <v>0</v>
      </c>
      <c r="O13" s="45">
        <v>3</v>
      </c>
      <c r="P13" s="45">
        <v>11</v>
      </c>
      <c r="Q13" s="45">
        <v>41</v>
      </c>
      <c r="R13" s="45">
        <v>32</v>
      </c>
      <c r="S13" s="45">
        <v>2</v>
      </c>
      <c r="T13" s="44">
        <v>7</v>
      </c>
    </row>
    <row r="14" spans="1:24" s="3" customFormat="1" ht="15" customHeight="1">
      <c r="A14" s="47" t="s">
        <v>16</v>
      </c>
      <c r="B14" s="46">
        <f t="shared" si="0"/>
        <v>643</v>
      </c>
      <c r="C14" s="45">
        <v>214</v>
      </c>
      <c r="D14" s="45">
        <v>215</v>
      </c>
      <c r="E14" s="45">
        <v>38</v>
      </c>
      <c r="F14" s="45">
        <v>98</v>
      </c>
      <c r="G14" s="45">
        <v>0</v>
      </c>
      <c r="H14" s="45">
        <v>0</v>
      </c>
      <c r="I14" s="45">
        <v>0</v>
      </c>
      <c r="J14" s="45">
        <v>0</v>
      </c>
      <c r="K14" s="45">
        <v>3</v>
      </c>
      <c r="L14" s="45">
        <v>3</v>
      </c>
      <c r="M14" s="45">
        <v>4</v>
      </c>
      <c r="N14" s="45">
        <v>3</v>
      </c>
      <c r="O14" s="45">
        <v>0</v>
      </c>
      <c r="P14" s="45">
        <v>16</v>
      </c>
      <c r="Q14" s="45">
        <v>27</v>
      </c>
      <c r="R14" s="45">
        <v>18</v>
      </c>
      <c r="S14" s="45">
        <v>1</v>
      </c>
      <c r="T14" s="44">
        <v>3</v>
      </c>
      <c r="U14" s="38"/>
    </row>
    <row r="15" spans="1:24" s="3" customFormat="1" ht="29" customHeight="1" thickBot="1">
      <c r="A15" s="43" t="s">
        <v>15</v>
      </c>
      <c r="B15" s="42">
        <f t="shared" si="0"/>
        <v>2502</v>
      </c>
      <c r="C15" s="41">
        <v>0</v>
      </c>
      <c r="D15" s="41">
        <v>0</v>
      </c>
      <c r="E15" s="41">
        <v>0</v>
      </c>
      <c r="F15" s="41">
        <v>0</v>
      </c>
      <c r="G15" s="41">
        <v>1276</v>
      </c>
      <c r="H15" s="41">
        <v>735</v>
      </c>
      <c r="I15" s="41">
        <v>189</v>
      </c>
      <c r="J15" s="41">
        <v>247</v>
      </c>
      <c r="K15" s="41">
        <v>0</v>
      </c>
      <c r="L15" s="41">
        <v>0</v>
      </c>
      <c r="M15" s="41">
        <v>6</v>
      </c>
      <c r="N15" s="41">
        <v>0</v>
      </c>
      <c r="O15" s="41">
        <v>2</v>
      </c>
      <c r="P15" s="41">
        <v>15</v>
      </c>
      <c r="Q15" s="41">
        <v>9</v>
      </c>
      <c r="R15" s="41">
        <v>3</v>
      </c>
      <c r="S15" s="40">
        <v>0</v>
      </c>
      <c r="T15" s="39">
        <v>20</v>
      </c>
      <c r="U15" s="38"/>
      <c r="V15" s="3" t="s">
        <v>29</v>
      </c>
      <c r="W15" s="3" t="s">
        <v>0</v>
      </c>
    </row>
    <row r="16" spans="1:24" s="3" customFormat="1" ht="13">
      <c r="A16" s="36" t="s">
        <v>28</v>
      </c>
      <c r="B16" s="35"/>
      <c r="C16" s="35"/>
      <c r="D16" s="35"/>
      <c r="E16" s="35"/>
      <c r="F16" s="35"/>
      <c r="G16" s="35"/>
      <c r="H16" s="35"/>
      <c r="I16" s="35"/>
      <c r="J16" s="35"/>
      <c r="L16" s="35"/>
      <c r="M16" s="35"/>
      <c r="N16" s="35"/>
      <c r="O16" s="35"/>
      <c r="P16" s="35"/>
      <c r="Q16" s="35"/>
      <c r="R16" s="35"/>
      <c r="T16" s="34"/>
      <c r="V16" s="2">
        <f>SUM(C6:J6)</f>
        <v>9091</v>
      </c>
      <c r="W16" s="2">
        <f>B6</f>
        <v>9723</v>
      </c>
      <c r="X16" s="37">
        <f>V16/W16</f>
        <v>0.93499948575542524</v>
      </c>
    </row>
    <row r="17" spans="1:20" s="3" customFormat="1" ht="13">
      <c r="A17" s="36" t="s">
        <v>27</v>
      </c>
      <c r="B17" s="35"/>
      <c r="C17" s="35"/>
      <c r="D17" s="35"/>
      <c r="E17" s="35"/>
      <c r="F17" s="35"/>
      <c r="G17" s="35"/>
      <c r="H17" s="35"/>
      <c r="I17" s="35"/>
      <c r="J17" s="35"/>
      <c r="L17" s="35"/>
      <c r="M17" s="35"/>
      <c r="N17" s="35"/>
      <c r="O17" s="35"/>
      <c r="P17" s="35"/>
      <c r="Q17" s="35"/>
      <c r="R17" s="35"/>
      <c r="T17" s="34"/>
    </row>
    <row r="18" spans="1:20" s="3" customFormat="1" ht="13">
      <c r="A18" s="4" t="s">
        <v>2</v>
      </c>
      <c r="N18" s="34"/>
    </row>
    <row r="19" spans="1:20">
      <c r="F19" s="33"/>
      <c r="G19" s="33"/>
      <c r="J19" s="33"/>
    </row>
    <row r="20" spans="1:20">
      <c r="B20" s="28"/>
      <c r="C20" s="28"/>
      <c r="D20" s="28"/>
      <c r="E20" s="28"/>
      <c r="F20" s="28"/>
      <c r="G20" s="31"/>
      <c r="H20" s="32"/>
      <c r="I20" s="248"/>
      <c r="J20" s="248"/>
      <c r="K20" s="28"/>
      <c r="L20" s="28"/>
      <c r="M20" s="28"/>
      <c r="N20" s="29"/>
      <c r="O20" s="28"/>
      <c r="P20" s="28"/>
      <c r="Q20" s="28"/>
      <c r="R20" s="28"/>
      <c r="S20" s="28"/>
      <c r="T20" s="28"/>
    </row>
    <row r="21" spans="1:20">
      <c r="B21" s="28"/>
      <c r="C21" s="28"/>
      <c r="D21" s="31"/>
      <c r="E21" s="30"/>
      <c r="F21" s="28"/>
      <c r="G21" s="28"/>
      <c r="H21" s="28"/>
      <c r="I21" s="28"/>
      <c r="J21" s="28"/>
      <c r="K21" s="28"/>
      <c r="L21" s="28"/>
      <c r="M21" s="28"/>
      <c r="N21" s="29"/>
      <c r="O21" s="28"/>
      <c r="P21" s="28"/>
      <c r="Q21" s="28"/>
      <c r="R21" s="28"/>
      <c r="S21" s="28"/>
      <c r="T21" s="28"/>
    </row>
    <row r="22" spans="1:20">
      <c r="B22" s="28"/>
      <c r="C22" s="28"/>
      <c r="D22" s="28"/>
      <c r="E22" s="28"/>
      <c r="F22" s="28"/>
      <c r="G22" s="28"/>
      <c r="H22" s="28"/>
      <c r="I22" s="28"/>
      <c r="J22" s="28"/>
      <c r="K22" s="28"/>
      <c r="L22" s="28"/>
      <c r="M22" s="28"/>
      <c r="N22" s="29"/>
      <c r="O22" s="28"/>
      <c r="P22" s="28"/>
      <c r="Q22" s="28"/>
      <c r="R22" s="28"/>
      <c r="S22" s="28"/>
      <c r="T22" s="28"/>
    </row>
    <row r="23" spans="1:20">
      <c r="B23" s="28"/>
      <c r="C23" s="28"/>
      <c r="D23" s="28"/>
      <c r="E23" s="28"/>
      <c r="F23" s="28"/>
      <c r="G23" s="28"/>
      <c r="H23" s="28"/>
      <c r="I23" s="28"/>
      <c r="J23" s="28"/>
      <c r="K23" s="28"/>
      <c r="L23" s="28"/>
      <c r="M23" s="28"/>
      <c r="N23" s="29"/>
      <c r="O23" s="28"/>
      <c r="P23" s="28"/>
      <c r="Q23" s="28"/>
      <c r="R23" s="28"/>
      <c r="S23" s="28"/>
      <c r="T23" s="28"/>
    </row>
    <row r="24" spans="1:20">
      <c r="B24" s="28"/>
      <c r="C24" s="28"/>
      <c r="D24" s="28"/>
      <c r="E24" s="28"/>
      <c r="F24" s="28"/>
      <c r="G24" s="28"/>
      <c r="H24" s="28"/>
      <c r="I24" s="28"/>
      <c r="J24" s="28"/>
      <c r="K24" s="28"/>
      <c r="L24" s="28"/>
      <c r="M24" s="28"/>
      <c r="N24" s="29"/>
      <c r="O24" s="28"/>
      <c r="P24" s="28"/>
      <c r="Q24" s="28"/>
      <c r="R24" s="28"/>
      <c r="S24" s="28"/>
      <c r="T24" s="28"/>
    </row>
    <row r="25" spans="1:20">
      <c r="B25" s="28"/>
      <c r="C25" s="28"/>
      <c r="D25" s="28"/>
      <c r="E25" s="28"/>
      <c r="F25" s="28"/>
      <c r="G25" s="28"/>
      <c r="H25" s="28"/>
      <c r="I25" s="28"/>
      <c r="J25" s="28"/>
      <c r="K25" s="28"/>
      <c r="L25" s="28"/>
      <c r="M25" s="28"/>
      <c r="N25" s="29"/>
      <c r="O25" s="28"/>
      <c r="P25" s="28"/>
      <c r="Q25" s="28"/>
      <c r="R25" s="28"/>
      <c r="S25" s="28"/>
      <c r="T25" s="28"/>
    </row>
    <row r="26" spans="1:20">
      <c r="B26" s="28"/>
      <c r="C26" s="28"/>
      <c r="D26" s="28"/>
      <c r="E26" s="28"/>
      <c r="F26" s="28"/>
      <c r="G26" s="28"/>
      <c r="H26" s="28"/>
      <c r="I26" s="28"/>
      <c r="J26" s="28"/>
      <c r="K26" s="28"/>
      <c r="L26" s="28"/>
      <c r="M26" s="28"/>
      <c r="N26" s="29"/>
      <c r="O26" s="28"/>
      <c r="P26" s="28"/>
      <c r="Q26" s="28"/>
      <c r="R26" s="28"/>
      <c r="S26" s="28"/>
      <c r="T26" s="28"/>
    </row>
    <row r="27" spans="1:20">
      <c r="B27" s="28"/>
      <c r="C27" s="28"/>
      <c r="D27" s="28"/>
      <c r="E27" s="28"/>
      <c r="F27" s="28"/>
      <c r="G27" s="28"/>
      <c r="H27" s="28"/>
      <c r="I27" s="28"/>
      <c r="J27" s="28"/>
      <c r="K27" s="28"/>
      <c r="L27" s="28"/>
      <c r="M27" s="28"/>
      <c r="N27" s="29"/>
      <c r="O27" s="28"/>
      <c r="P27" s="28"/>
      <c r="Q27" s="28"/>
      <c r="R27" s="28"/>
      <c r="S27" s="28"/>
      <c r="T27" s="28"/>
    </row>
    <row r="28" spans="1:20">
      <c r="B28" s="28"/>
      <c r="C28" s="28"/>
      <c r="D28" s="28"/>
      <c r="E28" s="28"/>
      <c r="F28" s="28"/>
      <c r="G28" s="28"/>
      <c r="H28" s="28"/>
      <c r="I28" s="28"/>
      <c r="J28" s="28"/>
      <c r="K28" s="28"/>
      <c r="L28" s="28"/>
      <c r="M28" s="28"/>
      <c r="N28" s="29"/>
      <c r="O28" s="28"/>
      <c r="P28" s="28"/>
      <c r="Q28" s="28"/>
      <c r="R28" s="28"/>
      <c r="S28" s="28"/>
      <c r="T28" s="28"/>
    </row>
    <row r="29" spans="1:20">
      <c r="B29" s="28"/>
      <c r="C29" s="28"/>
      <c r="D29" s="28"/>
      <c r="E29" s="28"/>
      <c r="F29" s="28"/>
      <c r="G29" s="28"/>
      <c r="H29" s="28"/>
      <c r="I29" s="28"/>
      <c r="J29" s="28"/>
      <c r="K29" s="28"/>
      <c r="L29" s="28"/>
      <c r="M29" s="28"/>
      <c r="N29" s="29"/>
      <c r="O29" s="28"/>
      <c r="P29" s="28"/>
      <c r="Q29" s="28"/>
      <c r="R29" s="28"/>
      <c r="S29" s="28"/>
      <c r="T29" s="28"/>
    </row>
    <row r="30" spans="1:20">
      <c r="B30" s="28"/>
      <c r="C30" s="28"/>
      <c r="D30" s="28"/>
      <c r="E30" s="28"/>
      <c r="F30" s="28"/>
      <c r="G30" s="28"/>
      <c r="H30" s="28"/>
      <c r="I30" s="28"/>
      <c r="J30" s="28"/>
      <c r="K30" s="28"/>
      <c r="L30" s="28"/>
      <c r="M30" s="28"/>
      <c r="N30" s="29"/>
      <c r="O30" s="28"/>
      <c r="P30" s="28"/>
      <c r="Q30" s="28"/>
      <c r="R30" s="28"/>
      <c r="S30" s="28"/>
      <c r="T30" s="28"/>
    </row>
  </sheetData>
  <mergeCells count="16">
    <mergeCell ref="I20:J20"/>
    <mergeCell ref="A2:T3"/>
    <mergeCell ref="T4:T5"/>
    <mergeCell ref="Q4:Q5"/>
    <mergeCell ref="R4:R5"/>
    <mergeCell ref="A4:A5"/>
    <mergeCell ref="B4:B5"/>
    <mergeCell ref="L4:L5"/>
    <mergeCell ref="S4:S5"/>
    <mergeCell ref="P4:P5"/>
    <mergeCell ref="O4:O5"/>
    <mergeCell ref="C4:F4"/>
    <mergeCell ref="G4:J4"/>
    <mergeCell ref="N4:N5"/>
    <mergeCell ref="K4:K5"/>
    <mergeCell ref="M4:M5"/>
  </mergeCells>
  <phoneticPr fontId="1"/>
  <printOptions horizontalCentered="1"/>
  <pageMargins left="0.47000000000000003" right="0.47000000000000003" top="0.71"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1D22-DAB3-984D-82CF-0CA3D3B70060}">
  <dimension ref="A1:R25"/>
  <sheetViews>
    <sheetView showGridLines="0" zoomScaleNormal="100" workbookViewId="0"/>
  </sheetViews>
  <sheetFormatPr baseColWidth="10" defaultColWidth="8.83203125" defaultRowHeight="14"/>
  <cols>
    <col min="1" max="1" width="2.6640625" customWidth="1"/>
    <col min="2" max="2" width="1.6640625" customWidth="1"/>
    <col min="3" max="3" width="10.5" customWidth="1"/>
    <col min="4" max="4" width="6.5" customWidth="1"/>
    <col min="5" max="6" width="5.5" customWidth="1"/>
    <col min="7" max="7" width="5.5" style="57" customWidth="1"/>
    <col min="8" max="15" width="5.5" customWidth="1"/>
    <col min="16" max="16" width="5.5" style="57" customWidth="1"/>
  </cols>
  <sheetData>
    <row r="1" spans="1:18" s="23" customFormat="1" ht="18" customHeight="1">
      <c r="A1" s="56" t="s">
        <v>70</v>
      </c>
      <c r="B1" s="76"/>
      <c r="C1" s="76"/>
      <c r="D1" s="26"/>
      <c r="E1" s="26"/>
      <c r="F1" s="26"/>
      <c r="G1" s="27"/>
      <c r="H1" s="26"/>
      <c r="I1" s="26"/>
      <c r="J1" s="26"/>
      <c r="K1" s="26"/>
      <c r="L1" s="26"/>
      <c r="M1" s="26"/>
      <c r="N1" s="26"/>
      <c r="O1" s="26"/>
      <c r="P1" s="27"/>
    </row>
    <row r="2" spans="1:18" s="3" customFormat="1" ht="15" customHeight="1">
      <c r="A2" s="261" t="s">
        <v>69</v>
      </c>
      <c r="B2" s="261"/>
      <c r="C2" s="261"/>
      <c r="D2" s="261"/>
      <c r="E2" s="261"/>
      <c r="F2" s="261"/>
      <c r="G2" s="261"/>
      <c r="H2" s="261"/>
      <c r="I2" s="261"/>
      <c r="J2" s="261"/>
      <c r="K2" s="261"/>
      <c r="L2" s="261"/>
      <c r="M2" s="261"/>
      <c r="N2" s="261"/>
      <c r="O2" s="261"/>
      <c r="P2" s="261"/>
    </row>
    <row r="3" spans="1:18" s="3" customFormat="1" ht="15" customHeight="1" thickBot="1">
      <c r="A3" s="261"/>
      <c r="B3" s="261"/>
      <c r="C3" s="261"/>
      <c r="D3" s="261"/>
      <c r="E3" s="261"/>
      <c r="F3" s="261"/>
      <c r="G3" s="261"/>
      <c r="H3" s="261"/>
      <c r="I3" s="261"/>
      <c r="J3" s="261"/>
      <c r="K3" s="261"/>
      <c r="L3" s="261"/>
      <c r="M3" s="261"/>
      <c r="N3" s="261"/>
      <c r="O3" s="261"/>
      <c r="P3" s="261"/>
    </row>
    <row r="4" spans="1:18" s="3" customFormat="1" ht="15" customHeight="1" thickBot="1">
      <c r="A4" s="266"/>
      <c r="B4" s="266"/>
      <c r="C4" s="267"/>
      <c r="D4" s="75" t="s">
        <v>0</v>
      </c>
      <c r="E4" s="75" t="s">
        <v>68</v>
      </c>
      <c r="F4" s="74">
        <v>5</v>
      </c>
      <c r="G4" s="74">
        <v>6</v>
      </c>
      <c r="H4" s="74">
        <v>7</v>
      </c>
      <c r="I4" s="74">
        <v>8</v>
      </c>
      <c r="J4" s="74">
        <v>9</v>
      </c>
      <c r="K4" s="74">
        <v>10</v>
      </c>
      <c r="L4" s="74">
        <v>11</v>
      </c>
      <c r="M4" s="74">
        <v>12</v>
      </c>
      <c r="N4" s="74">
        <v>1</v>
      </c>
      <c r="O4" s="74">
        <v>2</v>
      </c>
      <c r="P4" s="73">
        <v>3</v>
      </c>
    </row>
    <row r="5" spans="1:18" s="3" customFormat="1" ht="13" customHeight="1">
      <c r="A5" s="268" t="s">
        <v>0</v>
      </c>
      <c r="B5" s="268"/>
      <c r="C5" s="269"/>
      <c r="D5" s="72">
        <f t="shared" ref="D5:P5" si="0">SUM(D6:D19)</f>
        <v>72395</v>
      </c>
      <c r="E5" s="72">
        <f t="shared" si="0"/>
        <v>5449</v>
      </c>
      <c r="F5" s="72">
        <f t="shared" si="0"/>
        <v>6766</v>
      </c>
      <c r="G5" s="72">
        <f t="shared" si="0"/>
        <v>5536</v>
      </c>
      <c r="H5" s="72">
        <f t="shared" si="0"/>
        <v>7167</v>
      </c>
      <c r="I5" s="72">
        <f t="shared" si="0"/>
        <v>6484</v>
      </c>
      <c r="J5" s="72">
        <f t="shared" si="0"/>
        <v>5376</v>
      </c>
      <c r="K5" s="72">
        <f t="shared" si="0"/>
        <v>5950</v>
      </c>
      <c r="L5" s="72">
        <f t="shared" si="0"/>
        <v>5673</v>
      </c>
      <c r="M5" s="72">
        <f t="shared" si="0"/>
        <v>6206</v>
      </c>
      <c r="N5" s="72">
        <f t="shared" si="0"/>
        <v>7115</v>
      </c>
      <c r="O5" s="72">
        <f t="shared" si="0"/>
        <v>5432</v>
      </c>
      <c r="P5" s="71">
        <f t="shared" si="0"/>
        <v>5241</v>
      </c>
      <c r="R5" s="2"/>
    </row>
    <row r="6" spans="1:18" s="3" customFormat="1" ht="13" customHeight="1">
      <c r="A6" s="265" t="s">
        <v>67</v>
      </c>
      <c r="B6" s="66"/>
      <c r="C6" s="47" t="s">
        <v>51</v>
      </c>
      <c r="D6" s="64">
        <f t="shared" ref="D6:D23" si="1">SUM(E6:P6)</f>
        <v>28499</v>
      </c>
      <c r="E6" s="64">
        <v>2047</v>
      </c>
      <c r="F6" s="64">
        <v>2567</v>
      </c>
      <c r="G6" s="64">
        <v>2042</v>
      </c>
      <c r="H6" s="63">
        <v>2757</v>
      </c>
      <c r="I6" s="64">
        <v>3041</v>
      </c>
      <c r="J6" s="64">
        <v>2066</v>
      </c>
      <c r="K6" s="64">
        <v>2150</v>
      </c>
      <c r="L6" s="64">
        <v>2097</v>
      </c>
      <c r="M6" s="64">
        <v>2287</v>
      </c>
      <c r="N6" s="64">
        <v>2913</v>
      </c>
      <c r="O6" s="64">
        <v>2385</v>
      </c>
      <c r="P6" s="63">
        <v>2147</v>
      </c>
      <c r="Q6" s="2"/>
    </row>
    <row r="7" spans="1:18" s="3" customFormat="1" ht="13" customHeight="1">
      <c r="A7" s="263"/>
      <c r="B7" s="66"/>
      <c r="C7" s="47" t="s">
        <v>50</v>
      </c>
      <c r="D7" s="64">
        <f t="shared" si="1"/>
        <v>6009</v>
      </c>
      <c r="E7" s="64">
        <v>448</v>
      </c>
      <c r="F7" s="64">
        <v>599</v>
      </c>
      <c r="G7" s="63">
        <v>599</v>
      </c>
      <c r="H7" s="64">
        <v>853</v>
      </c>
      <c r="I7" s="64">
        <v>482</v>
      </c>
      <c r="J7" s="64">
        <v>353</v>
      </c>
      <c r="K7" s="64">
        <v>520</v>
      </c>
      <c r="L7" s="64">
        <v>434</v>
      </c>
      <c r="M7" s="64">
        <v>465</v>
      </c>
      <c r="N7" s="64">
        <v>498</v>
      </c>
      <c r="O7" s="64">
        <v>370</v>
      </c>
      <c r="P7" s="63">
        <v>388</v>
      </c>
      <c r="Q7" s="2"/>
    </row>
    <row r="8" spans="1:18" s="3" customFormat="1" ht="13" customHeight="1">
      <c r="A8" s="263"/>
      <c r="B8" s="66"/>
      <c r="C8" s="47" t="s">
        <v>66</v>
      </c>
      <c r="D8" s="64">
        <f t="shared" si="1"/>
        <v>46</v>
      </c>
      <c r="E8" s="64">
        <v>1</v>
      </c>
      <c r="F8" s="64">
        <v>1</v>
      </c>
      <c r="G8" s="63">
        <v>2</v>
      </c>
      <c r="H8" s="64">
        <v>1</v>
      </c>
      <c r="I8" s="64">
        <v>0</v>
      </c>
      <c r="J8" s="64">
        <v>1</v>
      </c>
      <c r="K8" s="64">
        <v>1</v>
      </c>
      <c r="L8" s="64">
        <v>31</v>
      </c>
      <c r="M8" s="64">
        <v>2</v>
      </c>
      <c r="N8" s="64">
        <v>2</v>
      </c>
      <c r="O8" s="64">
        <v>2</v>
      </c>
      <c r="P8" s="63">
        <v>2</v>
      </c>
      <c r="Q8" s="2"/>
    </row>
    <row r="9" spans="1:18" s="3" customFormat="1" ht="13" customHeight="1">
      <c r="A9" s="263"/>
      <c r="B9" s="66"/>
      <c r="C9" s="47" t="s">
        <v>48</v>
      </c>
      <c r="D9" s="64">
        <f t="shared" si="1"/>
        <v>6902</v>
      </c>
      <c r="E9" s="64">
        <v>512</v>
      </c>
      <c r="F9" s="64">
        <v>635</v>
      </c>
      <c r="G9" s="63">
        <v>522</v>
      </c>
      <c r="H9" s="64">
        <v>627</v>
      </c>
      <c r="I9" s="64">
        <v>607</v>
      </c>
      <c r="J9" s="64">
        <v>556</v>
      </c>
      <c r="K9" s="64">
        <v>636</v>
      </c>
      <c r="L9" s="64">
        <v>542</v>
      </c>
      <c r="M9" s="64">
        <v>568</v>
      </c>
      <c r="N9" s="64">
        <v>703</v>
      </c>
      <c r="O9" s="64">
        <v>530</v>
      </c>
      <c r="P9" s="63">
        <v>464</v>
      </c>
      <c r="Q9" s="2"/>
    </row>
    <row r="10" spans="1:18" s="3" customFormat="1" ht="13" customHeight="1">
      <c r="A10" s="263"/>
      <c r="B10" s="66"/>
      <c r="C10" s="47" t="s">
        <v>47</v>
      </c>
      <c r="D10" s="64">
        <f t="shared" si="1"/>
        <v>9268</v>
      </c>
      <c r="E10" s="64">
        <v>769</v>
      </c>
      <c r="F10" s="64">
        <v>961</v>
      </c>
      <c r="G10" s="63">
        <v>690</v>
      </c>
      <c r="H10" s="64">
        <v>827</v>
      </c>
      <c r="I10" s="64">
        <v>702</v>
      </c>
      <c r="J10" s="64">
        <v>700</v>
      </c>
      <c r="K10" s="64">
        <v>747</v>
      </c>
      <c r="L10" s="64">
        <v>809</v>
      </c>
      <c r="M10" s="64">
        <v>897</v>
      </c>
      <c r="N10" s="64">
        <v>955</v>
      </c>
      <c r="O10" s="64">
        <v>589</v>
      </c>
      <c r="P10" s="63">
        <v>622</v>
      </c>
      <c r="Q10" s="2"/>
    </row>
    <row r="11" spans="1:18" s="3" customFormat="1" ht="13" customHeight="1">
      <c r="A11" s="263"/>
      <c r="B11" s="66"/>
      <c r="C11" s="47" t="s">
        <v>65</v>
      </c>
      <c r="D11" s="64">
        <f t="shared" si="1"/>
        <v>5613</v>
      </c>
      <c r="E11" s="64">
        <v>484</v>
      </c>
      <c r="F11" s="64">
        <v>497</v>
      </c>
      <c r="G11" s="63">
        <v>455</v>
      </c>
      <c r="H11" s="64">
        <v>531</v>
      </c>
      <c r="I11" s="64">
        <v>429</v>
      </c>
      <c r="J11" s="64">
        <v>424</v>
      </c>
      <c r="K11" s="64">
        <v>522</v>
      </c>
      <c r="L11" s="64">
        <v>507</v>
      </c>
      <c r="M11" s="64">
        <v>539</v>
      </c>
      <c r="N11" s="64">
        <v>437</v>
      </c>
      <c r="O11" s="64">
        <v>378</v>
      </c>
      <c r="P11" s="63">
        <v>410</v>
      </c>
      <c r="Q11" s="2"/>
    </row>
    <row r="12" spans="1:18" s="3" customFormat="1" ht="13" customHeight="1">
      <c r="A12" s="263"/>
      <c r="B12" s="66"/>
      <c r="C12" s="47" t="s">
        <v>64</v>
      </c>
      <c r="D12" s="64">
        <f t="shared" si="1"/>
        <v>4173</v>
      </c>
      <c r="E12" s="64">
        <v>352</v>
      </c>
      <c r="F12" s="64">
        <v>394</v>
      </c>
      <c r="G12" s="63">
        <v>364</v>
      </c>
      <c r="H12" s="64">
        <v>382</v>
      </c>
      <c r="I12" s="64">
        <v>331</v>
      </c>
      <c r="J12" s="64">
        <v>321</v>
      </c>
      <c r="K12" s="64">
        <v>370</v>
      </c>
      <c r="L12" s="64">
        <v>359</v>
      </c>
      <c r="M12" s="64">
        <v>342</v>
      </c>
      <c r="N12" s="64">
        <v>392</v>
      </c>
      <c r="O12" s="64">
        <v>285</v>
      </c>
      <c r="P12" s="63">
        <v>281</v>
      </c>
      <c r="Q12" s="2"/>
    </row>
    <row r="13" spans="1:18" s="3" customFormat="1" ht="13" customHeight="1">
      <c r="A13" s="263"/>
      <c r="B13" s="66"/>
      <c r="C13" s="47" t="s">
        <v>45</v>
      </c>
      <c r="D13" s="64">
        <f t="shared" si="1"/>
        <v>161</v>
      </c>
      <c r="E13" s="64">
        <v>6</v>
      </c>
      <c r="F13" s="64">
        <v>15</v>
      </c>
      <c r="G13" s="63">
        <v>15</v>
      </c>
      <c r="H13" s="64">
        <v>12</v>
      </c>
      <c r="I13" s="64">
        <v>11</v>
      </c>
      <c r="J13" s="64">
        <v>12</v>
      </c>
      <c r="K13" s="64">
        <v>7</v>
      </c>
      <c r="L13" s="64">
        <v>6</v>
      </c>
      <c r="M13" s="64">
        <v>7</v>
      </c>
      <c r="N13" s="64">
        <v>49</v>
      </c>
      <c r="O13" s="64">
        <v>13</v>
      </c>
      <c r="P13" s="63">
        <v>8</v>
      </c>
      <c r="Q13" s="2"/>
    </row>
    <row r="14" spans="1:18" s="3" customFormat="1" ht="13" customHeight="1">
      <c r="A14" s="263"/>
      <c r="B14" s="66"/>
      <c r="C14" s="47" t="s">
        <v>63</v>
      </c>
      <c r="D14" s="64">
        <f t="shared" si="1"/>
        <v>788</v>
      </c>
      <c r="E14" s="64">
        <v>47</v>
      </c>
      <c r="F14" s="64">
        <v>115</v>
      </c>
      <c r="G14" s="63">
        <v>40</v>
      </c>
      <c r="H14" s="64">
        <v>56</v>
      </c>
      <c r="I14" s="64">
        <v>56</v>
      </c>
      <c r="J14" s="64">
        <v>47</v>
      </c>
      <c r="K14" s="64">
        <v>66</v>
      </c>
      <c r="L14" s="64">
        <v>51</v>
      </c>
      <c r="M14" s="64">
        <v>85</v>
      </c>
      <c r="N14" s="64">
        <v>103</v>
      </c>
      <c r="O14" s="64">
        <v>67</v>
      </c>
      <c r="P14" s="63">
        <v>55</v>
      </c>
      <c r="Q14" s="2"/>
    </row>
    <row r="15" spans="1:18" s="3" customFormat="1" ht="13" customHeight="1">
      <c r="A15" s="263"/>
      <c r="B15" s="66"/>
      <c r="C15" s="47" t="s">
        <v>62</v>
      </c>
      <c r="D15" s="64">
        <f t="shared" si="1"/>
        <v>439</v>
      </c>
      <c r="E15" s="64">
        <v>25</v>
      </c>
      <c r="F15" s="64">
        <v>61</v>
      </c>
      <c r="G15" s="63">
        <v>26</v>
      </c>
      <c r="H15" s="64">
        <v>58</v>
      </c>
      <c r="I15" s="64">
        <v>39</v>
      </c>
      <c r="J15" s="64">
        <v>25</v>
      </c>
      <c r="K15" s="64">
        <v>36</v>
      </c>
      <c r="L15" s="64">
        <v>33</v>
      </c>
      <c r="M15" s="64">
        <v>38</v>
      </c>
      <c r="N15" s="64">
        <v>30</v>
      </c>
      <c r="O15" s="64">
        <v>32</v>
      </c>
      <c r="P15" s="63">
        <v>36</v>
      </c>
      <c r="Q15" s="2"/>
    </row>
    <row r="16" spans="1:18" s="3" customFormat="1" ht="13" customHeight="1">
      <c r="A16" s="263"/>
      <c r="B16" s="66"/>
      <c r="C16" s="47" t="s">
        <v>61</v>
      </c>
      <c r="D16" s="64">
        <f t="shared" si="1"/>
        <v>999</v>
      </c>
      <c r="E16" s="64">
        <v>59</v>
      </c>
      <c r="F16" s="64">
        <v>92</v>
      </c>
      <c r="G16" s="63">
        <v>78</v>
      </c>
      <c r="H16" s="64">
        <v>107</v>
      </c>
      <c r="I16" s="64">
        <v>80</v>
      </c>
      <c r="J16" s="64">
        <v>61</v>
      </c>
      <c r="K16" s="64">
        <v>99</v>
      </c>
      <c r="L16" s="64">
        <v>77</v>
      </c>
      <c r="M16" s="64">
        <v>90</v>
      </c>
      <c r="N16" s="64">
        <v>115</v>
      </c>
      <c r="O16" s="64">
        <v>65</v>
      </c>
      <c r="P16" s="63">
        <v>76</v>
      </c>
      <c r="Q16" s="2"/>
    </row>
    <row r="17" spans="1:17" s="3" customFormat="1" ht="13" customHeight="1">
      <c r="A17" s="263"/>
      <c r="B17" s="66"/>
      <c r="C17" s="47" t="s">
        <v>60</v>
      </c>
      <c r="D17" s="64">
        <f t="shared" si="1"/>
        <v>3</v>
      </c>
      <c r="E17" s="64">
        <v>0</v>
      </c>
      <c r="F17" s="64">
        <v>1</v>
      </c>
      <c r="G17" s="63">
        <v>0</v>
      </c>
      <c r="H17" s="64">
        <v>0</v>
      </c>
      <c r="I17" s="64">
        <v>0</v>
      </c>
      <c r="J17" s="64">
        <v>1</v>
      </c>
      <c r="K17" s="64">
        <v>0</v>
      </c>
      <c r="L17" s="64">
        <v>0</v>
      </c>
      <c r="M17" s="64">
        <v>0</v>
      </c>
      <c r="N17" s="64">
        <v>0</v>
      </c>
      <c r="O17" s="64">
        <v>0</v>
      </c>
      <c r="P17" s="63">
        <v>1</v>
      </c>
      <c r="Q17" s="2"/>
    </row>
    <row r="18" spans="1:17" s="3" customFormat="1" ht="13" customHeight="1">
      <c r="A18" s="263"/>
      <c r="B18" s="66"/>
      <c r="C18" s="47" t="s">
        <v>41</v>
      </c>
      <c r="D18" s="64">
        <f t="shared" si="1"/>
        <v>286</v>
      </c>
      <c r="E18" s="64">
        <v>25</v>
      </c>
      <c r="F18" s="64">
        <v>27</v>
      </c>
      <c r="G18" s="63">
        <v>19</v>
      </c>
      <c r="H18" s="64">
        <v>27</v>
      </c>
      <c r="I18" s="64">
        <v>23</v>
      </c>
      <c r="J18" s="64">
        <v>24</v>
      </c>
      <c r="K18" s="64">
        <v>21</v>
      </c>
      <c r="L18" s="64">
        <v>29</v>
      </c>
      <c r="M18" s="64">
        <v>35</v>
      </c>
      <c r="N18" s="64">
        <v>15</v>
      </c>
      <c r="O18" s="64">
        <v>20</v>
      </c>
      <c r="P18" s="63">
        <v>21</v>
      </c>
      <c r="Q18" s="2"/>
    </row>
    <row r="19" spans="1:17" s="3" customFormat="1" ht="13" customHeight="1">
      <c r="A19" s="263"/>
      <c r="B19" s="66"/>
      <c r="C19" s="47" t="s">
        <v>36</v>
      </c>
      <c r="D19" s="64">
        <f t="shared" si="1"/>
        <v>9209</v>
      </c>
      <c r="E19" s="64">
        <v>674</v>
      </c>
      <c r="F19" s="64">
        <v>801</v>
      </c>
      <c r="G19" s="63">
        <v>684</v>
      </c>
      <c r="H19" s="64">
        <v>929</v>
      </c>
      <c r="I19" s="64">
        <v>683</v>
      </c>
      <c r="J19" s="64">
        <v>785</v>
      </c>
      <c r="K19" s="64">
        <v>775</v>
      </c>
      <c r="L19" s="64">
        <v>698</v>
      </c>
      <c r="M19" s="64">
        <v>851</v>
      </c>
      <c r="N19" s="64">
        <v>903</v>
      </c>
      <c r="O19" s="64">
        <v>696</v>
      </c>
      <c r="P19" s="63">
        <v>730</v>
      </c>
      <c r="Q19" s="2"/>
    </row>
    <row r="20" spans="1:17" s="3" customFormat="1" ht="13" customHeight="1">
      <c r="A20" s="262" t="s">
        <v>59</v>
      </c>
      <c r="B20" s="70"/>
      <c r="C20" s="70" t="s">
        <v>58</v>
      </c>
      <c r="D20" s="68">
        <f t="shared" si="1"/>
        <v>52186</v>
      </c>
      <c r="E20" s="69">
        <v>3881</v>
      </c>
      <c r="F20" s="69">
        <v>5087</v>
      </c>
      <c r="G20" s="68">
        <v>3940</v>
      </c>
      <c r="H20" s="67">
        <v>5293</v>
      </c>
      <c r="I20" s="68">
        <v>4706</v>
      </c>
      <c r="J20" s="68">
        <v>3814</v>
      </c>
      <c r="K20" s="68">
        <v>4188</v>
      </c>
      <c r="L20" s="68">
        <v>4001</v>
      </c>
      <c r="M20" s="68">
        <v>4492</v>
      </c>
      <c r="N20" s="68">
        <v>5226</v>
      </c>
      <c r="O20" s="68">
        <v>3840</v>
      </c>
      <c r="P20" s="67">
        <v>3718</v>
      </c>
    </row>
    <row r="21" spans="1:17" s="3" customFormat="1" ht="13" customHeight="1">
      <c r="A21" s="263"/>
      <c r="B21" s="66"/>
      <c r="C21" s="66" t="s">
        <v>57</v>
      </c>
      <c r="D21" s="64">
        <f t="shared" si="1"/>
        <v>18816</v>
      </c>
      <c r="E21" s="65">
        <v>1496</v>
      </c>
      <c r="F21" s="65">
        <v>1607</v>
      </c>
      <c r="G21" s="64">
        <v>1512</v>
      </c>
      <c r="H21" s="64">
        <v>1779</v>
      </c>
      <c r="I21" s="63">
        <v>1636</v>
      </c>
      <c r="J21" s="64">
        <v>1464</v>
      </c>
      <c r="K21" s="64">
        <v>1667</v>
      </c>
      <c r="L21" s="64">
        <v>1568</v>
      </c>
      <c r="M21" s="64">
        <v>1611</v>
      </c>
      <c r="N21" s="64">
        <v>1714</v>
      </c>
      <c r="O21" s="64">
        <v>1378</v>
      </c>
      <c r="P21" s="63">
        <v>1384</v>
      </c>
    </row>
    <row r="22" spans="1:17" s="3" customFormat="1" ht="13" customHeight="1">
      <c r="A22" s="263"/>
      <c r="B22" s="66"/>
      <c r="C22" s="66" t="s">
        <v>56</v>
      </c>
      <c r="D22" s="64">
        <f t="shared" si="1"/>
        <v>166</v>
      </c>
      <c r="E22" s="65">
        <v>10</v>
      </c>
      <c r="F22" s="65">
        <v>10</v>
      </c>
      <c r="G22" s="64">
        <v>10</v>
      </c>
      <c r="H22" s="63">
        <v>7</v>
      </c>
      <c r="I22" s="64">
        <v>11</v>
      </c>
      <c r="J22" s="64">
        <v>13</v>
      </c>
      <c r="K22" s="64">
        <v>16</v>
      </c>
      <c r="L22" s="64">
        <v>16</v>
      </c>
      <c r="M22" s="64">
        <v>11</v>
      </c>
      <c r="N22" s="64">
        <v>22</v>
      </c>
      <c r="O22" s="64">
        <v>25</v>
      </c>
      <c r="P22" s="63">
        <v>15</v>
      </c>
    </row>
    <row r="23" spans="1:17" s="3" customFormat="1" ht="13" customHeight="1" thickBot="1">
      <c r="A23" s="264"/>
      <c r="B23" s="62"/>
      <c r="C23" s="62" t="s">
        <v>55</v>
      </c>
      <c r="D23" s="60">
        <f t="shared" si="1"/>
        <v>1227</v>
      </c>
      <c r="E23" s="61">
        <v>62</v>
      </c>
      <c r="F23" s="61">
        <v>62</v>
      </c>
      <c r="G23" s="60">
        <v>74</v>
      </c>
      <c r="H23" s="60">
        <v>88</v>
      </c>
      <c r="I23" s="59">
        <v>131</v>
      </c>
      <c r="J23" s="60">
        <v>85</v>
      </c>
      <c r="K23" s="60">
        <v>79</v>
      </c>
      <c r="L23" s="60">
        <v>88</v>
      </c>
      <c r="M23" s="60">
        <v>92</v>
      </c>
      <c r="N23" s="60">
        <v>153</v>
      </c>
      <c r="O23" s="60">
        <v>189</v>
      </c>
      <c r="P23" s="59">
        <v>124</v>
      </c>
    </row>
    <row r="24" spans="1:17" s="3" customFormat="1" ht="13">
      <c r="A24" s="4" t="s">
        <v>54</v>
      </c>
      <c r="B24" s="4"/>
      <c r="C24" s="4"/>
      <c r="D24" s="2"/>
      <c r="E24" s="2"/>
      <c r="F24" s="2"/>
      <c r="G24" s="2"/>
      <c r="H24" s="2"/>
      <c r="I24" s="2"/>
      <c r="J24" s="2"/>
      <c r="K24" s="2"/>
      <c r="L24" s="2"/>
      <c r="M24" s="2"/>
      <c r="N24" s="2"/>
      <c r="O24" s="2"/>
      <c r="P24" s="2"/>
    </row>
    <row r="25" spans="1:17">
      <c r="D25" s="58"/>
      <c r="E25" s="58"/>
      <c r="F25" s="58"/>
      <c r="G25" s="58"/>
      <c r="H25" s="58"/>
      <c r="I25" s="58"/>
      <c r="J25" s="58"/>
      <c r="K25" s="58"/>
      <c r="L25" s="58"/>
      <c r="M25" s="58"/>
      <c r="N25" s="58"/>
      <c r="O25" s="58"/>
      <c r="P25" s="58"/>
    </row>
  </sheetData>
  <mergeCells count="5">
    <mergeCell ref="A2:P3"/>
    <mergeCell ref="A20:A23"/>
    <mergeCell ref="A6:A19"/>
    <mergeCell ref="A4:C4"/>
    <mergeCell ref="A5:C5"/>
  </mergeCells>
  <phoneticPr fontId="1"/>
  <printOptions horizontalCentered="1"/>
  <pageMargins left="0.47000000000000003" right="0.47000000000000003" top="0" bottom="0"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877C-42E9-A046-9424-5999CCAC6962}">
  <dimension ref="A1:O44"/>
  <sheetViews>
    <sheetView showGridLines="0" zoomScaleSheetLayoutView="100" workbookViewId="0"/>
  </sheetViews>
  <sheetFormatPr baseColWidth="10" defaultColWidth="8.83203125" defaultRowHeight="14"/>
  <cols>
    <col min="1" max="1" width="7" customWidth="1"/>
    <col min="2" max="3" width="13" customWidth="1"/>
    <col min="4" max="4" width="13.6640625" customWidth="1"/>
    <col min="5" max="5" width="13.6640625" style="57" customWidth="1"/>
    <col min="6" max="7" width="13.6640625" customWidth="1"/>
    <col min="14" max="15" width="8.83203125" style="57"/>
  </cols>
  <sheetData>
    <row r="1" spans="1:15" s="24" customFormat="1" ht="15">
      <c r="A1" s="24" t="s">
        <v>95</v>
      </c>
      <c r="E1" s="55"/>
      <c r="N1" s="55"/>
      <c r="O1" s="55"/>
    </row>
    <row r="2" spans="1:15" s="3" customFormat="1" ht="11" customHeight="1">
      <c r="A2" s="273" t="s">
        <v>94</v>
      </c>
      <c r="B2" s="273"/>
      <c r="C2" s="273"/>
      <c r="D2" s="273"/>
      <c r="E2" s="273"/>
      <c r="F2" s="273"/>
      <c r="G2" s="273"/>
      <c r="H2" s="107"/>
      <c r="I2" s="107"/>
      <c r="J2" s="107"/>
      <c r="K2" s="107"/>
      <c r="N2" s="34"/>
      <c r="O2" s="34"/>
    </row>
    <row r="3" spans="1:15" s="3" customFormat="1" ht="11" customHeight="1">
      <c r="A3" s="273"/>
      <c r="B3" s="273"/>
      <c r="C3" s="273"/>
      <c r="D3" s="273"/>
      <c r="E3" s="273"/>
      <c r="F3" s="273"/>
      <c r="G3" s="273"/>
      <c r="H3" s="107"/>
      <c r="I3" s="107"/>
      <c r="J3" s="107"/>
      <c r="K3" s="107"/>
      <c r="N3" s="34"/>
      <c r="O3" s="34"/>
    </row>
    <row r="4" spans="1:15" s="3" customFormat="1" ht="11" customHeight="1">
      <c r="A4" s="273"/>
      <c r="B4" s="273"/>
      <c r="C4" s="273"/>
      <c r="D4" s="273"/>
      <c r="E4" s="273"/>
      <c r="F4" s="273"/>
      <c r="G4" s="273"/>
      <c r="H4" s="107"/>
      <c r="I4" s="107"/>
      <c r="J4" s="107"/>
      <c r="K4" s="107"/>
      <c r="N4" s="34"/>
      <c r="O4" s="34"/>
    </row>
    <row r="5" spans="1:15" s="3" customFormat="1" ht="11" customHeight="1" thickBot="1">
      <c r="A5" s="273"/>
      <c r="B5" s="273"/>
      <c r="C5" s="273"/>
      <c r="D5" s="273"/>
      <c r="E5" s="273"/>
      <c r="F5" s="273"/>
      <c r="G5" s="273"/>
      <c r="H5" s="107"/>
      <c r="I5" s="107"/>
      <c r="J5" s="107"/>
      <c r="K5" s="107"/>
      <c r="N5" s="34"/>
      <c r="O5" s="34"/>
    </row>
    <row r="6" spans="1:15" s="3" customFormat="1" ht="19.5" customHeight="1" thickBot="1">
      <c r="A6" s="106"/>
      <c r="B6" s="106"/>
      <c r="C6" s="106"/>
      <c r="D6" s="106"/>
      <c r="E6" s="105" t="s">
        <v>93</v>
      </c>
      <c r="F6" s="105" t="s">
        <v>92</v>
      </c>
      <c r="G6" s="104" t="s">
        <v>91</v>
      </c>
      <c r="N6" s="34"/>
      <c r="O6" s="34"/>
    </row>
    <row r="7" spans="1:15" s="3" customFormat="1" ht="17" customHeight="1">
      <c r="A7" s="103"/>
      <c r="B7" s="103"/>
      <c r="C7" s="103" t="s">
        <v>90</v>
      </c>
      <c r="D7" s="103"/>
      <c r="E7" s="102">
        <v>365</v>
      </c>
      <c r="F7" s="101">
        <v>365</v>
      </c>
      <c r="G7" s="100">
        <f t="shared" ref="G7:G43" si="0">SUM(E7:F7)</f>
        <v>730</v>
      </c>
      <c r="N7" s="34"/>
      <c r="O7" s="34"/>
    </row>
    <row r="8" spans="1:15" s="3" customFormat="1" ht="17" customHeight="1">
      <c r="A8" s="276" t="s">
        <v>89</v>
      </c>
      <c r="B8" s="271" t="s">
        <v>51</v>
      </c>
      <c r="C8" s="271"/>
      <c r="D8" s="93" t="s">
        <v>57</v>
      </c>
      <c r="E8" s="90">
        <v>213</v>
      </c>
      <c r="F8" s="88">
        <v>361</v>
      </c>
      <c r="G8" s="92">
        <f t="shared" si="0"/>
        <v>574</v>
      </c>
      <c r="I8" s="77"/>
      <c r="N8" s="34"/>
      <c r="O8" s="34"/>
    </row>
    <row r="9" spans="1:15" s="3" customFormat="1" ht="17" customHeight="1">
      <c r="A9" s="276"/>
      <c r="B9" s="270"/>
      <c r="C9" s="270"/>
      <c r="D9" s="91" t="s">
        <v>58</v>
      </c>
      <c r="E9" s="90">
        <v>495</v>
      </c>
      <c r="F9" s="88">
        <v>835</v>
      </c>
      <c r="G9" s="85">
        <f t="shared" si="0"/>
        <v>1330</v>
      </c>
      <c r="I9" s="77"/>
      <c r="N9" s="34"/>
      <c r="O9" s="34"/>
    </row>
    <row r="10" spans="1:15" s="3" customFormat="1" ht="17" customHeight="1">
      <c r="A10" s="276"/>
      <c r="B10" s="270" t="s">
        <v>50</v>
      </c>
      <c r="C10" s="270"/>
      <c r="D10" s="91" t="s">
        <v>57</v>
      </c>
      <c r="E10" s="86">
        <v>222</v>
      </c>
      <c r="F10" s="88">
        <v>403</v>
      </c>
      <c r="G10" s="85">
        <f t="shared" si="0"/>
        <v>625</v>
      </c>
      <c r="I10" s="77"/>
      <c r="N10" s="34"/>
      <c r="O10" s="34"/>
    </row>
    <row r="11" spans="1:15" s="3" customFormat="1" ht="17" customHeight="1">
      <c r="A11" s="276"/>
      <c r="B11" s="270"/>
      <c r="C11" s="270"/>
      <c r="D11" s="91" t="s">
        <v>58</v>
      </c>
      <c r="E11" s="86">
        <v>2988</v>
      </c>
      <c r="F11" s="88">
        <v>2200</v>
      </c>
      <c r="G11" s="85">
        <f t="shared" si="0"/>
        <v>5188</v>
      </c>
      <c r="I11" s="77"/>
      <c r="N11" s="34"/>
      <c r="O11" s="34"/>
    </row>
    <row r="12" spans="1:15" s="3" customFormat="1" ht="17" customHeight="1">
      <c r="A12" s="276"/>
      <c r="B12" s="270" t="s">
        <v>48</v>
      </c>
      <c r="C12" s="270"/>
      <c r="D12" s="91" t="s">
        <v>57</v>
      </c>
      <c r="E12" s="90">
        <v>70</v>
      </c>
      <c r="F12" s="88">
        <v>42</v>
      </c>
      <c r="G12" s="85">
        <f t="shared" si="0"/>
        <v>112</v>
      </c>
      <c r="I12" s="77"/>
      <c r="N12" s="34"/>
      <c r="O12" s="34"/>
    </row>
    <row r="13" spans="1:15" s="3" customFormat="1" ht="17" customHeight="1">
      <c r="A13" s="276"/>
      <c r="B13" s="270"/>
      <c r="C13" s="270"/>
      <c r="D13" s="91" t="s">
        <v>58</v>
      </c>
      <c r="E13" s="90">
        <v>28</v>
      </c>
      <c r="F13" s="88">
        <v>63</v>
      </c>
      <c r="G13" s="85">
        <f t="shared" si="0"/>
        <v>91</v>
      </c>
      <c r="I13" s="77"/>
      <c r="N13" s="34"/>
      <c r="O13" s="34"/>
    </row>
    <row r="14" spans="1:15" s="3" customFormat="1" ht="17" customHeight="1">
      <c r="A14" s="276"/>
      <c r="B14" s="270" t="s">
        <v>47</v>
      </c>
      <c r="C14" s="270"/>
      <c r="D14" s="91" t="s">
        <v>57</v>
      </c>
      <c r="E14" s="90">
        <v>23</v>
      </c>
      <c r="F14" s="88">
        <v>63</v>
      </c>
      <c r="G14" s="85">
        <f t="shared" si="0"/>
        <v>86</v>
      </c>
      <c r="I14" s="77"/>
      <c r="N14" s="34"/>
      <c r="O14" s="34"/>
    </row>
    <row r="15" spans="1:15" s="3" customFormat="1" ht="17" customHeight="1">
      <c r="A15" s="276"/>
      <c r="B15" s="270"/>
      <c r="C15" s="270"/>
      <c r="D15" s="91" t="s">
        <v>58</v>
      </c>
      <c r="E15" s="90">
        <v>126</v>
      </c>
      <c r="F15" s="88">
        <v>442</v>
      </c>
      <c r="G15" s="85">
        <f t="shared" si="0"/>
        <v>568</v>
      </c>
      <c r="I15" s="77"/>
      <c r="N15" s="34"/>
      <c r="O15" s="34"/>
    </row>
    <row r="16" spans="1:15" s="3" customFormat="1" ht="17" customHeight="1">
      <c r="A16" s="276"/>
      <c r="B16" s="270" t="s">
        <v>64</v>
      </c>
      <c r="C16" s="270"/>
      <c r="D16" s="91" t="s">
        <v>57</v>
      </c>
      <c r="E16" s="90">
        <v>44</v>
      </c>
      <c r="F16" s="88">
        <v>128</v>
      </c>
      <c r="G16" s="85">
        <f t="shared" si="0"/>
        <v>172</v>
      </c>
      <c r="I16" s="77"/>
      <c r="N16" s="34"/>
      <c r="O16" s="34"/>
    </row>
    <row r="17" spans="1:15" s="3" customFormat="1" ht="17" customHeight="1">
      <c r="A17" s="276"/>
      <c r="B17" s="270"/>
      <c r="C17" s="270"/>
      <c r="D17" s="91" t="s">
        <v>58</v>
      </c>
      <c r="E17" s="90">
        <v>35</v>
      </c>
      <c r="F17" s="88">
        <v>122</v>
      </c>
      <c r="G17" s="85">
        <f t="shared" si="0"/>
        <v>157</v>
      </c>
      <c r="I17" s="77"/>
      <c r="N17" s="34"/>
      <c r="O17" s="34"/>
    </row>
    <row r="18" spans="1:15" s="3" customFormat="1" ht="17" customHeight="1">
      <c r="A18" s="276"/>
      <c r="B18" s="270" t="s">
        <v>65</v>
      </c>
      <c r="C18" s="270"/>
      <c r="D18" s="91" t="s">
        <v>57</v>
      </c>
      <c r="E18" s="90">
        <v>53</v>
      </c>
      <c r="F18" s="88">
        <v>50</v>
      </c>
      <c r="G18" s="85">
        <f t="shared" si="0"/>
        <v>103</v>
      </c>
      <c r="I18" s="77"/>
      <c r="N18" s="34"/>
      <c r="O18" s="34"/>
    </row>
    <row r="19" spans="1:15" s="3" customFormat="1" ht="17" customHeight="1">
      <c r="A19" s="276"/>
      <c r="B19" s="270"/>
      <c r="C19" s="270"/>
      <c r="D19" s="91" t="s">
        <v>58</v>
      </c>
      <c r="E19" s="90">
        <v>37</v>
      </c>
      <c r="F19" s="88">
        <v>238</v>
      </c>
      <c r="G19" s="85">
        <f t="shared" si="0"/>
        <v>275</v>
      </c>
      <c r="I19" s="77"/>
      <c r="N19" s="34"/>
      <c r="O19" s="34"/>
    </row>
    <row r="20" spans="1:15" s="3" customFormat="1" ht="17" customHeight="1">
      <c r="A20" s="276"/>
      <c r="B20" s="270" t="s">
        <v>88</v>
      </c>
      <c r="C20" s="270"/>
      <c r="D20" s="91" t="s">
        <v>57</v>
      </c>
      <c r="E20" s="90">
        <v>13</v>
      </c>
      <c r="F20" s="88">
        <v>61</v>
      </c>
      <c r="G20" s="85">
        <f t="shared" si="0"/>
        <v>74</v>
      </c>
      <c r="I20" s="77"/>
      <c r="N20" s="34"/>
      <c r="O20" s="34"/>
    </row>
    <row r="21" spans="1:15" s="3" customFormat="1" ht="17" customHeight="1">
      <c r="A21" s="276"/>
      <c r="B21" s="270"/>
      <c r="C21" s="270"/>
      <c r="D21" s="91" t="s">
        <v>58</v>
      </c>
      <c r="E21" s="90">
        <v>42</v>
      </c>
      <c r="F21" s="88">
        <v>126</v>
      </c>
      <c r="G21" s="85">
        <f t="shared" si="0"/>
        <v>168</v>
      </c>
      <c r="I21" s="77"/>
      <c r="N21" s="34"/>
      <c r="O21" s="34"/>
    </row>
    <row r="22" spans="1:15" s="3" customFormat="1" ht="17" customHeight="1">
      <c r="A22" s="276"/>
      <c r="B22" s="270" t="s">
        <v>63</v>
      </c>
      <c r="C22" s="270"/>
      <c r="D22" s="91" t="s">
        <v>57</v>
      </c>
      <c r="E22" s="90">
        <v>1</v>
      </c>
      <c r="F22" s="88">
        <v>7</v>
      </c>
      <c r="G22" s="85">
        <f t="shared" si="0"/>
        <v>8</v>
      </c>
      <c r="I22" s="77"/>
      <c r="N22" s="34"/>
      <c r="O22" s="34"/>
    </row>
    <row r="23" spans="1:15" s="3" customFormat="1" ht="17" customHeight="1">
      <c r="A23" s="276"/>
      <c r="B23" s="270"/>
      <c r="C23" s="270"/>
      <c r="D23" s="91" t="s">
        <v>58</v>
      </c>
      <c r="E23" s="90">
        <v>1</v>
      </c>
      <c r="F23" s="88">
        <v>97</v>
      </c>
      <c r="G23" s="85">
        <f t="shared" si="0"/>
        <v>98</v>
      </c>
      <c r="I23" s="77"/>
      <c r="N23" s="34"/>
      <c r="O23" s="34"/>
    </row>
    <row r="24" spans="1:15" s="3" customFormat="1" ht="17" customHeight="1">
      <c r="A24" s="276"/>
      <c r="B24" s="270" t="s">
        <v>78</v>
      </c>
      <c r="C24" s="270"/>
      <c r="D24" s="91" t="s">
        <v>57</v>
      </c>
      <c r="E24" s="86">
        <v>89</v>
      </c>
      <c r="F24" s="88">
        <v>235</v>
      </c>
      <c r="G24" s="85">
        <f t="shared" si="0"/>
        <v>324</v>
      </c>
      <c r="I24" s="77"/>
      <c r="N24" s="34"/>
      <c r="O24" s="34"/>
    </row>
    <row r="25" spans="1:15" s="3" customFormat="1" ht="17" customHeight="1">
      <c r="A25" s="276"/>
      <c r="B25" s="270"/>
      <c r="C25" s="270"/>
      <c r="D25" s="91" t="s">
        <v>58</v>
      </c>
      <c r="E25" s="90">
        <v>220</v>
      </c>
      <c r="F25" s="88">
        <v>882</v>
      </c>
      <c r="G25" s="85">
        <f t="shared" si="0"/>
        <v>1102</v>
      </c>
      <c r="I25" s="77"/>
      <c r="N25" s="34"/>
      <c r="O25" s="34"/>
    </row>
    <row r="26" spans="1:15" s="3" customFormat="1" ht="17" customHeight="1">
      <c r="A26" s="276"/>
      <c r="B26" s="99"/>
      <c r="C26" s="98" t="s">
        <v>87</v>
      </c>
      <c r="D26" s="98"/>
      <c r="E26" s="90">
        <f>SUM(E8,E10,E12,E14,E16,E18,E20,E22,E24)</f>
        <v>728</v>
      </c>
      <c r="F26" s="90">
        <f>SUM(F8,F10,F12,F14,F16,F18,F20,F22,F24)</f>
        <v>1350</v>
      </c>
      <c r="G26" s="85">
        <f t="shared" si="0"/>
        <v>2078</v>
      </c>
      <c r="I26" s="77"/>
      <c r="N26" s="34"/>
      <c r="O26" s="34"/>
    </row>
    <row r="27" spans="1:15" s="3" customFormat="1" ht="17" customHeight="1">
      <c r="A27" s="276"/>
      <c r="B27" s="97"/>
      <c r="C27" s="96" t="s">
        <v>82</v>
      </c>
      <c r="D27" s="96"/>
      <c r="E27" s="83">
        <f>SUM(E9,E11,E13,E15,E17,E19,E21,E23,E25)</f>
        <v>3972</v>
      </c>
      <c r="F27" s="83">
        <f>SUM(F9,F11,F13,F15,F17,F19,F21,F23,F25)</f>
        <v>5005</v>
      </c>
      <c r="G27" s="85">
        <f t="shared" si="0"/>
        <v>8977</v>
      </c>
      <c r="I27" s="77"/>
      <c r="N27" s="34"/>
      <c r="O27" s="34"/>
    </row>
    <row r="28" spans="1:15" s="3" customFormat="1" ht="17" customHeight="1">
      <c r="A28" s="276"/>
      <c r="B28" s="95"/>
      <c r="C28" s="94" t="s">
        <v>86</v>
      </c>
      <c r="D28" s="94"/>
      <c r="E28" s="86">
        <f>SUM(E26:E27)</f>
        <v>4700</v>
      </c>
      <c r="F28" s="86">
        <f>SUM(F26:F27)</f>
        <v>6355</v>
      </c>
      <c r="G28" s="85">
        <f t="shared" si="0"/>
        <v>11055</v>
      </c>
      <c r="I28" s="77"/>
      <c r="N28" s="34"/>
      <c r="O28" s="34"/>
    </row>
    <row r="29" spans="1:15" s="3" customFormat="1" ht="17" customHeight="1">
      <c r="A29" s="277" t="s">
        <v>85</v>
      </c>
      <c r="B29" s="279" t="s">
        <v>84</v>
      </c>
      <c r="C29" s="282" t="s">
        <v>80</v>
      </c>
      <c r="D29" s="91" t="s">
        <v>57</v>
      </c>
      <c r="E29" s="86">
        <v>19</v>
      </c>
      <c r="F29" s="88">
        <v>88</v>
      </c>
      <c r="G29" s="85">
        <f t="shared" si="0"/>
        <v>107</v>
      </c>
      <c r="I29" s="77"/>
      <c r="N29" s="34"/>
      <c r="O29" s="34"/>
    </row>
    <row r="30" spans="1:15" s="3" customFormat="1" ht="17" customHeight="1">
      <c r="A30" s="276"/>
      <c r="B30" s="280"/>
      <c r="C30" s="271"/>
      <c r="D30" s="91" t="s">
        <v>58</v>
      </c>
      <c r="E30" s="90">
        <v>3</v>
      </c>
      <c r="F30" s="88">
        <v>35</v>
      </c>
      <c r="G30" s="85">
        <f t="shared" si="0"/>
        <v>38</v>
      </c>
      <c r="I30" s="77"/>
      <c r="N30" s="34"/>
      <c r="O30" s="34"/>
    </row>
    <row r="31" spans="1:15" s="3" customFormat="1" ht="17" customHeight="1">
      <c r="A31" s="276"/>
      <c r="B31" s="280"/>
      <c r="C31" s="282" t="s">
        <v>78</v>
      </c>
      <c r="D31" s="91" t="s">
        <v>57</v>
      </c>
      <c r="E31" s="86">
        <v>24</v>
      </c>
      <c r="F31" s="88">
        <v>123</v>
      </c>
      <c r="G31" s="85">
        <f t="shared" si="0"/>
        <v>147</v>
      </c>
      <c r="I31" s="77"/>
      <c r="N31" s="34"/>
      <c r="O31" s="34"/>
    </row>
    <row r="32" spans="1:15" s="3" customFormat="1" ht="17" customHeight="1">
      <c r="A32" s="276"/>
      <c r="B32" s="280"/>
      <c r="C32" s="271"/>
      <c r="D32" s="91" t="s">
        <v>58</v>
      </c>
      <c r="E32" s="90">
        <v>17</v>
      </c>
      <c r="F32" s="88">
        <v>199</v>
      </c>
      <c r="G32" s="85">
        <f t="shared" si="0"/>
        <v>216</v>
      </c>
      <c r="I32" s="77"/>
      <c r="N32" s="34"/>
      <c r="O32" s="34"/>
    </row>
    <row r="33" spans="1:15" s="3" customFormat="1" ht="17" customHeight="1">
      <c r="A33" s="276"/>
      <c r="B33" s="280"/>
      <c r="C33" s="283" t="s">
        <v>83</v>
      </c>
      <c r="D33" s="284"/>
      <c r="E33" s="90">
        <f>SUM(E29,E31)</f>
        <v>43</v>
      </c>
      <c r="F33" s="90">
        <f>SUM(F29,F31)</f>
        <v>211</v>
      </c>
      <c r="G33" s="92">
        <f t="shared" si="0"/>
        <v>254</v>
      </c>
      <c r="I33" s="77"/>
      <c r="N33" s="34"/>
      <c r="O33" s="34"/>
    </row>
    <row r="34" spans="1:15" s="3" customFormat="1" ht="17" customHeight="1">
      <c r="A34" s="276"/>
      <c r="B34" s="280"/>
      <c r="C34" s="274" t="s">
        <v>82</v>
      </c>
      <c r="D34" s="275"/>
      <c r="E34" s="86">
        <f>SUM(E30,E32)</f>
        <v>20</v>
      </c>
      <c r="F34" s="86">
        <f>SUM(F30,F32)</f>
        <v>234</v>
      </c>
      <c r="G34" s="85">
        <f t="shared" si="0"/>
        <v>254</v>
      </c>
      <c r="I34" s="77"/>
      <c r="N34" s="34"/>
      <c r="O34" s="34"/>
    </row>
    <row r="35" spans="1:15" s="3" customFormat="1" ht="17" customHeight="1">
      <c r="A35" s="276"/>
      <c r="B35" s="281"/>
      <c r="C35" s="95" t="s">
        <v>81</v>
      </c>
      <c r="D35" s="94"/>
      <c r="E35" s="86">
        <f>SUM(E33:E34)</f>
        <v>63</v>
      </c>
      <c r="F35" s="86">
        <f>SUM(F33:F34)</f>
        <v>445</v>
      </c>
      <c r="G35" s="85">
        <f t="shared" si="0"/>
        <v>508</v>
      </c>
      <c r="I35" s="77"/>
      <c r="N35" s="34"/>
      <c r="O35" s="34"/>
    </row>
    <row r="36" spans="1:15" s="3" customFormat="1" ht="17" customHeight="1">
      <c r="A36" s="276"/>
      <c r="B36" s="87"/>
      <c r="C36" s="272" t="s">
        <v>80</v>
      </c>
      <c r="D36" s="93" t="s">
        <v>57</v>
      </c>
      <c r="E36" s="90">
        <v>392</v>
      </c>
      <c r="F36" s="88">
        <v>684</v>
      </c>
      <c r="G36" s="92">
        <f t="shared" si="0"/>
        <v>1076</v>
      </c>
      <c r="I36" s="77"/>
      <c r="N36" s="34"/>
      <c r="O36" s="34"/>
    </row>
    <row r="37" spans="1:15" s="3" customFormat="1" ht="17" customHeight="1">
      <c r="A37" s="276"/>
      <c r="B37" s="87" t="s">
        <v>79</v>
      </c>
      <c r="C37" s="271"/>
      <c r="D37" s="91" t="s">
        <v>58</v>
      </c>
      <c r="E37" s="90">
        <v>877</v>
      </c>
      <c r="F37" s="88">
        <v>1644</v>
      </c>
      <c r="G37" s="85">
        <f t="shared" si="0"/>
        <v>2521</v>
      </c>
      <c r="I37" s="77"/>
      <c r="N37" s="34"/>
      <c r="O37" s="34"/>
    </row>
    <row r="38" spans="1:15" s="3" customFormat="1" ht="17" customHeight="1">
      <c r="A38" s="276"/>
      <c r="B38" s="87"/>
      <c r="C38" s="282" t="s">
        <v>78</v>
      </c>
      <c r="D38" s="91" t="s">
        <v>57</v>
      </c>
      <c r="E38" s="90">
        <v>293</v>
      </c>
      <c r="F38" s="88">
        <v>453</v>
      </c>
      <c r="G38" s="85">
        <f t="shared" si="0"/>
        <v>746</v>
      </c>
      <c r="I38" s="77"/>
      <c r="N38" s="34"/>
      <c r="O38" s="34"/>
    </row>
    <row r="39" spans="1:15" s="3" customFormat="1" ht="17" customHeight="1">
      <c r="A39" s="276"/>
      <c r="B39" s="87" t="s">
        <v>77</v>
      </c>
      <c r="C39" s="272"/>
      <c r="D39" s="89" t="s">
        <v>58</v>
      </c>
      <c r="E39" s="83">
        <v>3075</v>
      </c>
      <c r="F39" s="88">
        <v>3129</v>
      </c>
      <c r="G39" s="82">
        <f t="shared" si="0"/>
        <v>6204</v>
      </c>
      <c r="I39" s="77"/>
      <c r="N39" s="34"/>
      <c r="O39" s="34"/>
    </row>
    <row r="40" spans="1:15" s="3" customFormat="1" ht="17" customHeight="1">
      <c r="A40" s="276"/>
      <c r="B40" s="87"/>
      <c r="C40" s="274" t="s">
        <v>76</v>
      </c>
      <c r="D40" s="275"/>
      <c r="E40" s="86">
        <f>SUM(E36,E38)</f>
        <v>685</v>
      </c>
      <c r="F40" s="86">
        <f>SUM(F36,F38)</f>
        <v>1137</v>
      </c>
      <c r="G40" s="85">
        <f t="shared" si="0"/>
        <v>1822</v>
      </c>
      <c r="I40" s="77"/>
      <c r="N40" s="34"/>
      <c r="O40" s="34"/>
    </row>
    <row r="41" spans="1:15" s="3" customFormat="1" ht="17" customHeight="1">
      <c r="A41" s="276"/>
      <c r="B41" s="87" t="s">
        <v>75</v>
      </c>
      <c r="C41" s="274" t="s">
        <v>74</v>
      </c>
      <c r="D41" s="275"/>
      <c r="E41" s="86">
        <f>SUM(E37,E39)</f>
        <v>3952</v>
      </c>
      <c r="F41" s="86">
        <f>SUM(F37,F39)</f>
        <v>4773</v>
      </c>
      <c r="G41" s="85">
        <f t="shared" si="0"/>
        <v>8725</v>
      </c>
      <c r="I41" s="77"/>
      <c r="N41" s="34"/>
      <c r="O41" s="34"/>
    </row>
    <row r="42" spans="1:15" s="3" customFormat="1" ht="17" customHeight="1">
      <c r="A42" s="276"/>
      <c r="B42" s="84"/>
      <c r="C42" s="285" t="s">
        <v>73</v>
      </c>
      <c r="D42" s="286"/>
      <c r="E42" s="83">
        <f>SUM(E40:E41)</f>
        <v>4637</v>
      </c>
      <c r="F42" s="83">
        <f>SUM(F40:F41)</f>
        <v>5910</v>
      </c>
      <c r="G42" s="82">
        <f t="shared" si="0"/>
        <v>10547</v>
      </c>
      <c r="I42" s="77"/>
      <c r="N42" s="34"/>
      <c r="O42" s="34"/>
    </row>
    <row r="43" spans="1:15" s="3" customFormat="1" ht="17" customHeight="1" thickBot="1">
      <c r="A43" s="278"/>
      <c r="B43" s="81"/>
      <c r="C43" s="80" t="s">
        <v>72</v>
      </c>
      <c r="D43" s="80"/>
      <c r="E43" s="79">
        <f>SUM(E42,E35)</f>
        <v>4700</v>
      </c>
      <c r="F43" s="79">
        <f>SUM(F42,F35)</f>
        <v>6355</v>
      </c>
      <c r="G43" s="78">
        <f t="shared" si="0"/>
        <v>11055</v>
      </c>
      <c r="I43" s="77"/>
      <c r="N43" s="34"/>
      <c r="O43" s="34"/>
    </row>
    <row r="44" spans="1:15" s="3" customFormat="1" ht="13">
      <c r="A44" s="4" t="s">
        <v>71</v>
      </c>
      <c r="E44" s="34"/>
      <c r="N44" s="34"/>
      <c r="O44" s="34"/>
    </row>
  </sheetData>
  <mergeCells count="22">
    <mergeCell ref="C34:D34"/>
    <mergeCell ref="C36:C37"/>
    <mergeCell ref="A2:G5"/>
    <mergeCell ref="C40:D40"/>
    <mergeCell ref="B24:C25"/>
    <mergeCell ref="A8:A28"/>
    <mergeCell ref="A29:A43"/>
    <mergeCell ref="B29:B35"/>
    <mergeCell ref="C29:C30"/>
    <mergeCell ref="B14:C15"/>
    <mergeCell ref="B22:C23"/>
    <mergeCell ref="C41:D41"/>
    <mergeCell ref="C38:C39"/>
    <mergeCell ref="C33:D33"/>
    <mergeCell ref="C31:C32"/>
    <mergeCell ref="B20:C21"/>
    <mergeCell ref="C42:D42"/>
    <mergeCell ref="B16:C17"/>
    <mergeCell ref="B18:C19"/>
    <mergeCell ref="B8:C9"/>
    <mergeCell ref="B10:C11"/>
    <mergeCell ref="B12:C1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6A29-66FE-F547-9D3E-3D165D9357D9}">
  <dimension ref="A1:N16"/>
  <sheetViews>
    <sheetView showGridLines="0" zoomScaleSheetLayoutView="85" workbookViewId="0"/>
  </sheetViews>
  <sheetFormatPr baseColWidth="10" defaultColWidth="8.83203125" defaultRowHeight="14"/>
  <cols>
    <col min="1" max="1" width="20.5" customWidth="1"/>
    <col min="2" max="4" width="5.1640625" customWidth="1"/>
    <col min="5" max="5" width="5.1640625" style="57" customWidth="1"/>
    <col min="6" max="13" width="5.1640625" customWidth="1"/>
    <col min="14" max="14" width="5.1640625" style="57" customWidth="1"/>
  </cols>
  <sheetData>
    <row r="1" spans="1:14" s="23" customFormat="1" ht="15">
      <c r="A1" s="24" t="s">
        <v>116</v>
      </c>
      <c r="E1" s="118"/>
      <c r="N1" s="118"/>
    </row>
    <row r="2" spans="1:14" s="3" customFormat="1" ht="25" customHeight="1">
      <c r="A2" s="242" t="s">
        <v>115</v>
      </c>
      <c r="B2" s="242"/>
      <c r="C2" s="242"/>
      <c r="D2" s="242"/>
      <c r="E2" s="242"/>
      <c r="F2" s="242"/>
      <c r="G2" s="242"/>
      <c r="H2" s="242"/>
      <c r="I2" s="242"/>
      <c r="J2" s="242"/>
      <c r="K2" s="242"/>
      <c r="L2" s="242"/>
      <c r="M2" s="242"/>
      <c r="N2" s="242"/>
    </row>
    <row r="3" spans="1:14" s="3" customFormat="1" ht="25" customHeight="1" thickBot="1">
      <c r="A3" s="243"/>
      <c r="B3" s="243"/>
      <c r="C3" s="243"/>
      <c r="D3" s="243"/>
      <c r="E3" s="243"/>
      <c r="F3" s="243"/>
      <c r="G3" s="243"/>
      <c r="H3" s="243"/>
      <c r="I3" s="243"/>
      <c r="J3" s="243"/>
      <c r="K3" s="243"/>
      <c r="L3" s="243"/>
      <c r="M3" s="243"/>
      <c r="N3" s="243"/>
    </row>
    <row r="4" spans="1:14" s="3" customFormat="1" ht="22.5" customHeight="1" thickBot="1">
      <c r="A4" s="117"/>
      <c r="B4" s="75" t="s">
        <v>0</v>
      </c>
      <c r="C4" s="75" t="s">
        <v>68</v>
      </c>
      <c r="D4" s="75" t="s">
        <v>114</v>
      </c>
      <c r="E4" s="75" t="s">
        <v>113</v>
      </c>
      <c r="F4" s="75" t="s">
        <v>112</v>
      </c>
      <c r="G4" s="75" t="s">
        <v>111</v>
      </c>
      <c r="H4" s="75" t="s">
        <v>110</v>
      </c>
      <c r="I4" s="75" t="s">
        <v>109</v>
      </c>
      <c r="J4" s="75" t="s">
        <v>108</v>
      </c>
      <c r="K4" s="75" t="s">
        <v>107</v>
      </c>
      <c r="L4" s="75" t="s">
        <v>106</v>
      </c>
      <c r="M4" s="75" t="s">
        <v>105</v>
      </c>
      <c r="N4" s="116" t="s">
        <v>104</v>
      </c>
    </row>
    <row r="5" spans="1:14" s="3" customFormat="1" ht="22.5" customHeight="1">
      <c r="A5" s="52" t="s">
        <v>0</v>
      </c>
      <c r="B5" s="115">
        <f t="shared" ref="B5:B12" si="0">SUM(C5:N5)</f>
        <v>187</v>
      </c>
      <c r="C5" s="115">
        <f t="shared" ref="C5:N5" si="1">SUM(C6:C12)</f>
        <v>9</v>
      </c>
      <c r="D5" s="115">
        <f t="shared" si="1"/>
        <v>27</v>
      </c>
      <c r="E5" s="115">
        <f t="shared" si="1"/>
        <v>15</v>
      </c>
      <c r="F5" s="115">
        <f t="shared" si="1"/>
        <v>19</v>
      </c>
      <c r="G5" s="115">
        <f t="shared" si="1"/>
        <v>17</v>
      </c>
      <c r="H5" s="115">
        <f t="shared" si="1"/>
        <v>19</v>
      </c>
      <c r="I5" s="115">
        <f t="shared" si="1"/>
        <v>8</v>
      </c>
      <c r="J5" s="115">
        <f t="shared" si="1"/>
        <v>15</v>
      </c>
      <c r="K5" s="115">
        <f t="shared" si="1"/>
        <v>7</v>
      </c>
      <c r="L5" s="115">
        <f t="shared" si="1"/>
        <v>33</v>
      </c>
      <c r="M5" s="115">
        <f t="shared" si="1"/>
        <v>8</v>
      </c>
      <c r="N5" s="114">
        <f t="shared" si="1"/>
        <v>10</v>
      </c>
    </row>
    <row r="6" spans="1:14" s="3" customFormat="1" ht="22.5" customHeight="1">
      <c r="A6" s="47" t="s">
        <v>103</v>
      </c>
      <c r="B6" s="112">
        <f t="shared" si="0"/>
        <v>8</v>
      </c>
      <c r="C6" s="112">
        <v>0</v>
      </c>
      <c r="D6" s="112">
        <v>1</v>
      </c>
      <c r="E6" s="111">
        <v>1</v>
      </c>
      <c r="F6" s="112">
        <v>0</v>
      </c>
      <c r="G6" s="112">
        <v>0</v>
      </c>
      <c r="H6" s="112">
        <v>2</v>
      </c>
      <c r="I6" s="112">
        <v>0</v>
      </c>
      <c r="J6" s="112">
        <v>3</v>
      </c>
      <c r="K6" s="112">
        <v>0</v>
      </c>
      <c r="L6" s="112">
        <v>1</v>
      </c>
      <c r="M6" s="112">
        <v>0</v>
      </c>
      <c r="N6" s="111">
        <v>0</v>
      </c>
    </row>
    <row r="7" spans="1:14" s="3" customFormat="1" ht="22.5" customHeight="1">
      <c r="A7" s="47" t="s">
        <v>102</v>
      </c>
      <c r="B7" s="112">
        <f t="shared" si="0"/>
        <v>21</v>
      </c>
      <c r="C7" s="112">
        <v>0</v>
      </c>
      <c r="D7" s="112">
        <v>2</v>
      </c>
      <c r="E7" s="111">
        <v>1</v>
      </c>
      <c r="F7" s="112">
        <v>2</v>
      </c>
      <c r="G7" s="112">
        <v>2</v>
      </c>
      <c r="H7" s="112">
        <v>3</v>
      </c>
      <c r="I7" s="112">
        <v>0</v>
      </c>
      <c r="J7" s="112">
        <v>3</v>
      </c>
      <c r="K7" s="112">
        <v>1</v>
      </c>
      <c r="L7" s="112">
        <v>5</v>
      </c>
      <c r="M7" s="112">
        <v>1</v>
      </c>
      <c r="N7" s="111">
        <v>1</v>
      </c>
    </row>
    <row r="8" spans="1:14" s="3" customFormat="1" ht="22.5" customHeight="1">
      <c r="A8" s="47" t="s">
        <v>101</v>
      </c>
      <c r="B8" s="112">
        <f t="shared" si="0"/>
        <v>32</v>
      </c>
      <c r="C8" s="112">
        <v>3</v>
      </c>
      <c r="D8" s="112">
        <v>7</v>
      </c>
      <c r="E8" s="111">
        <v>3</v>
      </c>
      <c r="F8" s="112">
        <v>4</v>
      </c>
      <c r="G8" s="112">
        <v>3</v>
      </c>
      <c r="H8" s="112">
        <v>2</v>
      </c>
      <c r="I8" s="112">
        <v>1</v>
      </c>
      <c r="J8" s="112">
        <v>1</v>
      </c>
      <c r="K8" s="112">
        <v>1</v>
      </c>
      <c r="L8" s="112">
        <v>4</v>
      </c>
      <c r="M8" s="112">
        <v>2</v>
      </c>
      <c r="N8" s="111">
        <v>1</v>
      </c>
    </row>
    <row r="9" spans="1:14" s="3" customFormat="1" ht="22.5" customHeight="1">
      <c r="A9" s="47" t="s">
        <v>100</v>
      </c>
      <c r="B9" s="112">
        <f t="shared" si="0"/>
        <v>16</v>
      </c>
      <c r="C9" s="112">
        <v>0</v>
      </c>
      <c r="D9" s="112">
        <v>5</v>
      </c>
      <c r="E9" s="111">
        <v>0</v>
      </c>
      <c r="F9" s="112">
        <v>0</v>
      </c>
      <c r="G9" s="112">
        <v>1</v>
      </c>
      <c r="H9" s="112">
        <v>6</v>
      </c>
      <c r="I9" s="112">
        <v>0</v>
      </c>
      <c r="J9" s="112">
        <v>1</v>
      </c>
      <c r="K9" s="112">
        <v>1</v>
      </c>
      <c r="L9" s="112">
        <v>0</v>
      </c>
      <c r="M9" s="112">
        <v>1</v>
      </c>
      <c r="N9" s="111">
        <v>1</v>
      </c>
    </row>
    <row r="10" spans="1:14" s="3" customFormat="1" ht="22.5" customHeight="1">
      <c r="A10" s="47" t="s">
        <v>99</v>
      </c>
      <c r="B10" s="112">
        <f t="shared" si="0"/>
        <v>44</v>
      </c>
      <c r="C10" s="112">
        <v>2</v>
      </c>
      <c r="D10" s="112">
        <v>4</v>
      </c>
      <c r="E10" s="111">
        <v>4</v>
      </c>
      <c r="F10" s="112">
        <v>4</v>
      </c>
      <c r="G10" s="112">
        <v>3</v>
      </c>
      <c r="H10" s="112">
        <v>3</v>
      </c>
      <c r="I10" s="112">
        <v>2</v>
      </c>
      <c r="J10" s="112">
        <v>3</v>
      </c>
      <c r="K10" s="112">
        <v>3</v>
      </c>
      <c r="L10" s="112">
        <v>10</v>
      </c>
      <c r="M10" s="112">
        <v>3</v>
      </c>
      <c r="N10" s="111">
        <v>3</v>
      </c>
    </row>
    <row r="11" spans="1:14" s="3" customFormat="1" ht="22.5" customHeight="1">
      <c r="A11" s="113" t="s">
        <v>98</v>
      </c>
      <c r="B11" s="112">
        <f t="shared" si="0"/>
        <v>46</v>
      </c>
      <c r="C11" s="112">
        <v>3</v>
      </c>
      <c r="D11" s="112">
        <v>6</v>
      </c>
      <c r="E11" s="111">
        <v>4</v>
      </c>
      <c r="F11" s="112">
        <v>6</v>
      </c>
      <c r="G11" s="112">
        <v>7</v>
      </c>
      <c r="H11" s="112">
        <v>2</v>
      </c>
      <c r="I11" s="112">
        <v>4</v>
      </c>
      <c r="J11" s="112">
        <v>2</v>
      </c>
      <c r="K11" s="112">
        <v>1</v>
      </c>
      <c r="L11" s="112">
        <v>8</v>
      </c>
      <c r="M11" s="112">
        <v>1</v>
      </c>
      <c r="N11" s="111">
        <v>2</v>
      </c>
    </row>
    <row r="12" spans="1:14" s="3" customFormat="1" ht="22.5" customHeight="1" thickBot="1">
      <c r="A12" s="110" t="s">
        <v>97</v>
      </c>
      <c r="B12" s="109">
        <f t="shared" si="0"/>
        <v>20</v>
      </c>
      <c r="C12" s="109">
        <v>1</v>
      </c>
      <c r="D12" s="109">
        <v>2</v>
      </c>
      <c r="E12" s="108">
        <v>2</v>
      </c>
      <c r="F12" s="109">
        <v>3</v>
      </c>
      <c r="G12" s="109">
        <v>1</v>
      </c>
      <c r="H12" s="109">
        <v>1</v>
      </c>
      <c r="I12" s="109">
        <v>1</v>
      </c>
      <c r="J12" s="109">
        <v>2</v>
      </c>
      <c r="K12" s="109">
        <v>0</v>
      </c>
      <c r="L12" s="109">
        <v>5</v>
      </c>
      <c r="M12" s="109">
        <v>0</v>
      </c>
      <c r="N12" s="108">
        <v>2</v>
      </c>
    </row>
    <row r="13" spans="1:14" s="3" customFormat="1" ht="13">
      <c r="A13" s="36" t="s">
        <v>96</v>
      </c>
      <c r="B13" s="35"/>
      <c r="C13" s="35"/>
      <c r="D13" s="35"/>
      <c r="E13" s="35"/>
      <c r="F13" s="34"/>
      <c r="G13" s="34"/>
      <c r="H13" s="34"/>
      <c r="I13" s="34"/>
      <c r="J13" s="34"/>
      <c r="K13" s="34"/>
      <c r="L13" s="34"/>
      <c r="M13" s="34"/>
      <c r="N13" s="34"/>
    </row>
    <row r="14" spans="1:14" s="3" customFormat="1" ht="13">
      <c r="A14" s="4" t="s">
        <v>2</v>
      </c>
      <c r="E14" s="34"/>
      <c r="N14" s="34"/>
    </row>
    <row r="16" spans="1:14">
      <c r="B16" s="287"/>
      <c r="C16" s="287"/>
    </row>
  </sheetData>
  <mergeCells count="2">
    <mergeCell ref="A2:N3"/>
    <mergeCell ref="B16:C1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2373-F7CC-2943-A923-0B26AF9BA959}">
  <dimension ref="A1:G22"/>
  <sheetViews>
    <sheetView showGridLines="0" zoomScaleSheetLayoutView="100" workbookViewId="0"/>
  </sheetViews>
  <sheetFormatPr baseColWidth="10" defaultColWidth="8.83203125" defaultRowHeight="14"/>
  <cols>
    <col min="1" max="1" width="8.33203125" style="119" customWidth="1"/>
    <col min="2" max="2" width="4.6640625" style="119" customWidth="1"/>
    <col min="3" max="5" width="18.6640625" style="119" customWidth="1"/>
    <col min="6" max="6" width="18.6640625" style="120" customWidth="1"/>
    <col min="7" max="7" width="15.6640625" style="120" customWidth="1"/>
    <col min="8" max="8" width="8.83203125" style="119"/>
    <col min="9" max="9" width="6.6640625" style="119" customWidth="1"/>
    <col min="10" max="16384" width="8.83203125" style="119"/>
  </cols>
  <sheetData>
    <row r="1" spans="1:7" s="140" customFormat="1" ht="19.5" customHeight="1">
      <c r="A1" s="142" t="s">
        <v>130</v>
      </c>
      <c r="F1" s="141"/>
      <c r="G1" s="141"/>
    </row>
    <row r="2" spans="1:7" s="125" customFormat="1" ht="14" customHeight="1">
      <c r="A2" s="288" t="s">
        <v>129</v>
      </c>
      <c r="B2" s="288"/>
      <c r="C2" s="288"/>
      <c r="D2" s="288"/>
      <c r="E2" s="288"/>
      <c r="F2" s="288"/>
      <c r="G2" s="137"/>
    </row>
    <row r="3" spans="1:7" s="125" customFormat="1" ht="14" customHeight="1">
      <c r="A3" s="288"/>
      <c r="B3" s="288"/>
      <c r="C3" s="288"/>
      <c r="D3" s="288"/>
      <c r="E3" s="288"/>
      <c r="F3" s="288"/>
      <c r="G3" s="137"/>
    </row>
    <row r="4" spans="1:7" s="125" customFormat="1" ht="13.5" customHeight="1">
      <c r="A4" s="139"/>
      <c r="F4" s="137"/>
      <c r="G4" s="137"/>
    </row>
    <row r="5" spans="1:7" s="125" customFormat="1" ht="13.5" customHeight="1">
      <c r="F5" s="137"/>
      <c r="G5" s="137"/>
    </row>
    <row r="6" spans="1:7" s="125" customFormat="1" ht="13.5" customHeight="1">
      <c r="A6" s="125" t="s">
        <v>128</v>
      </c>
      <c r="B6" s="125" t="s">
        <v>127</v>
      </c>
      <c r="D6" s="138" t="s">
        <v>126</v>
      </c>
      <c r="F6" s="137"/>
      <c r="G6" s="137"/>
    </row>
    <row r="7" spans="1:7" s="125" customFormat="1" ht="13.5" customHeight="1">
      <c r="B7" s="125" t="s">
        <v>125</v>
      </c>
      <c r="D7" s="138" t="s">
        <v>124</v>
      </c>
      <c r="F7" s="137"/>
      <c r="G7" s="137"/>
    </row>
    <row r="8" spans="1:7" s="125" customFormat="1" ht="13.5" customHeight="1" thickBot="1">
      <c r="B8" s="125" t="s">
        <v>123</v>
      </c>
      <c r="D8" s="138" t="s">
        <v>122</v>
      </c>
      <c r="F8" s="137"/>
      <c r="G8" s="137"/>
    </row>
    <row r="9" spans="1:7" s="122" customFormat="1" ht="31.5" customHeight="1" thickBot="1">
      <c r="A9" s="289"/>
      <c r="B9" s="290"/>
      <c r="C9" s="136" t="s">
        <v>0</v>
      </c>
      <c r="D9" s="135" t="s">
        <v>121</v>
      </c>
      <c r="E9" s="135" t="s">
        <v>120</v>
      </c>
      <c r="F9" s="134" t="s">
        <v>119</v>
      </c>
      <c r="G9" s="123"/>
    </row>
    <row r="10" spans="1:7" s="122" customFormat="1" ht="15" customHeight="1">
      <c r="A10" s="295" t="s">
        <v>0</v>
      </c>
      <c r="B10" s="296"/>
      <c r="C10" s="133">
        <f t="shared" ref="C10:C18" si="0">SUM(D10:F10)</f>
        <v>391</v>
      </c>
      <c r="D10" s="133">
        <f>SUM(D11:D18)</f>
        <v>121</v>
      </c>
      <c r="E10" s="133">
        <f>SUM(E11:E18)</f>
        <v>141</v>
      </c>
      <c r="F10" s="132">
        <f>SUM(F11:F18)</f>
        <v>129</v>
      </c>
      <c r="G10" s="123"/>
    </row>
    <row r="11" spans="1:7" s="122" customFormat="1" ht="15" customHeight="1">
      <c r="A11" s="291" t="s">
        <v>35</v>
      </c>
      <c r="B11" s="292"/>
      <c r="C11" s="131">
        <f t="shared" si="0"/>
        <v>64</v>
      </c>
      <c r="D11" s="131">
        <v>64</v>
      </c>
      <c r="E11" s="131">
        <v>0</v>
      </c>
      <c r="F11" s="129">
        <v>0</v>
      </c>
      <c r="G11" s="126"/>
    </row>
    <row r="12" spans="1:7" s="122" customFormat="1" ht="15" customHeight="1">
      <c r="A12" s="291" t="s">
        <v>1</v>
      </c>
      <c r="B12" s="292"/>
      <c r="C12" s="131">
        <f t="shared" si="0"/>
        <v>34</v>
      </c>
      <c r="D12" s="131">
        <v>22</v>
      </c>
      <c r="E12" s="131">
        <v>12</v>
      </c>
      <c r="F12" s="129">
        <v>0</v>
      </c>
      <c r="G12" s="126"/>
    </row>
    <row r="13" spans="1:7" s="122" customFormat="1" ht="15" customHeight="1">
      <c r="A13" s="291" t="s">
        <v>34</v>
      </c>
      <c r="B13" s="292"/>
      <c r="C13" s="131">
        <f t="shared" si="0"/>
        <v>66</v>
      </c>
      <c r="D13" s="131">
        <v>0</v>
      </c>
      <c r="E13" s="131">
        <v>66</v>
      </c>
      <c r="F13" s="129">
        <v>0</v>
      </c>
      <c r="G13" s="126"/>
    </row>
    <row r="14" spans="1:7" s="122" customFormat="1" ht="15" customHeight="1">
      <c r="A14" s="291" t="s">
        <v>33</v>
      </c>
      <c r="B14" s="292"/>
      <c r="C14" s="131">
        <f t="shared" si="0"/>
        <v>37</v>
      </c>
      <c r="D14" s="131">
        <v>3</v>
      </c>
      <c r="E14" s="131">
        <v>31</v>
      </c>
      <c r="F14" s="129">
        <v>3</v>
      </c>
      <c r="G14" s="126"/>
    </row>
    <row r="15" spans="1:7" s="122" customFormat="1" ht="15" customHeight="1">
      <c r="A15" s="291" t="s">
        <v>32</v>
      </c>
      <c r="B15" s="292"/>
      <c r="C15" s="131">
        <f t="shared" si="0"/>
        <v>31</v>
      </c>
      <c r="D15" s="131">
        <v>1</v>
      </c>
      <c r="E15" s="131">
        <v>16</v>
      </c>
      <c r="F15" s="129">
        <v>14</v>
      </c>
      <c r="G15" s="126"/>
    </row>
    <row r="16" spans="1:7" s="122" customFormat="1" ht="15" customHeight="1">
      <c r="A16" s="291" t="s">
        <v>118</v>
      </c>
      <c r="B16" s="292"/>
      <c r="C16" s="131">
        <f t="shared" si="0"/>
        <v>43</v>
      </c>
      <c r="D16" s="131">
        <v>0</v>
      </c>
      <c r="E16" s="131">
        <v>5</v>
      </c>
      <c r="F16" s="129">
        <v>38</v>
      </c>
      <c r="G16" s="126"/>
    </row>
    <row r="17" spans="1:7" s="122" customFormat="1" ht="15" customHeight="1">
      <c r="A17" s="291" t="s">
        <v>30</v>
      </c>
      <c r="B17" s="292"/>
      <c r="C17" s="131">
        <f t="shared" si="0"/>
        <v>55</v>
      </c>
      <c r="D17" s="131">
        <v>0</v>
      </c>
      <c r="E17" s="130">
        <v>0</v>
      </c>
      <c r="F17" s="129">
        <v>55</v>
      </c>
      <c r="G17" s="126"/>
    </row>
    <row r="18" spans="1:7" s="122" customFormat="1" ht="15" customHeight="1" thickBot="1">
      <c r="A18" s="293" t="s">
        <v>117</v>
      </c>
      <c r="B18" s="294"/>
      <c r="C18" s="128">
        <f t="shared" si="0"/>
        <v>61</v>
      </c>
      <c r="D18" s="128">
        <v>31</v>
      </c>
      <c r="E18" s="128">
        <v>11</v>
      </c>
      <c r="F18" s="127">
        <v>19</v>
      </c>
      <c r="G18" s="126"/>
    </row>
    <row r="19" spans="1:7" s="122" customFormat="1" ht="13">
      <c r="A19" s="125" t="s">
        <v>2</v>
      </c>
      <c r="D19" s="124"/>
      <c r="F19" s="123"/>
      <c r="G19" s="123"/>
    </row>
    <row r="22" spans="1:7">
      <c r="C22" s="121"/>
    </row>
  </sheetData>
  <mergeCells count="11">
    <mergeCell ref="A18:B18"/>
    <mergeCell ref="A17:B17"/>
    <mergeCell ref="A10:B10"/>
    <mergeCell ref="A11:B11"/>
    <mergeCell ref="A12:B12"/>
    <mergeCell ref="A13:B13"/>
    <mergeCell ref="A2:F3"/>
    <mergeCell ref="A9:B9"/>
    <mergeCell ref="A14:B14"/>
    <mergeCell ref="A15:B15"/>
    <mergeCell ref="A16:B16"/>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9BF4D-8154-1042-A5A3-3D3FA527AE6D}">
  <dimension ref="A1:U21"/>
  <sheetViews>
    <sheetView showGridLines="0" zoomScaleNormal="100" zoomScaleSheetLayoutView="90" workbookViewId="0"/>
  </sheetViews>
  <sheetFormatPr baseColWidth="10" defaultColWidth="8.83203125" defaultRowHeight="14"/>
  <cols>
    <col min="1" max="1" width="5.83203125" style="119" customWidth="1"/>
    <col min="2" max="2" width="2.6640625" style="119" customWidth="1"/>
    <col min="3" max="3" width="2.5" style="143" customWidth="1"/>
    <col min="4" max="4" width="2.5" style="119" customWidth="1"/>
    <col min="5" max="5" width="2.5" style="143" customWidth="1"/>
    <col min="6" max="6" width="2.6640625" style="119" customWidth="1"/>
    <col min="7" max="7" width="6.83203125" style="119" customWidth="1"/>
    <col min="8" max="8" width="4.83203125" style="119" customWidth="1"/>
    <col min="9" max="9" width="6.33203125" style="119" customWidth="1"/>
    <col min="10" max="10" width="5" style="120" customWidth="1"/>
    <col min="11" max="16" width="5" style="119" customWidth="1"/>
    <col min="17" max="17" width="6.1640625" style="119" customWidth="1"/>
    <col min="18" max="18" width="4.83203125" style="119" customWidth="1"/>
    <col min="19" max="19" width="5" style="120" customWidth="1"/>
    <col min="20" max="16384" width="8.83203125" style="119"/>
  </cols>
  <sheetData>
    <row r="1" spans="1:20" ht="18" thickBot="1">
      <c r="A1" s="142" t="s">
        <v>153</v>
      </c>
      <c r="B1" s="179"/>
      <c r="C1" s="180"/>
      <c r="D1" s="179"/>
      <c r="E1" s="180"/>
      <c r="F1" s="179"/>
    </row>
    <row r="2" spans="1:20" s="125" customFormat="1" ht="18" customHeight="1">
      <c r="A2" s="321"/>
      <c r="B2" s="321"/>
      <c r="C2" s="321"/>
      <c r="D2" s="321"/>
      <c r="E2" s="321"/>
      <c r="F2" s="322"/>
      <c r="G2" s="325" t="s">
        <v>152</v>
      </c>
      <c r="H2" s="297" t="s">
        <v>151</v>
      </c>
      <c r="I2" s="298"/>
      <c r="J2" s="299"/>
      <c r="K2" s="300" t="s">
        <v>150</v>
      </c>
      <c r="L2" s="301"/>
      <c r="M2" s="301"/>
      <c r="N2" s="301"/>
      <c r="O2" s="301"/>
      <c r="P2" s="302"/>
      <c r="Q2" s="303" t="s">
        <v>149</v>
      </c>
      <c r="R2" s="303" t="s">
        <v>148</v>
      </c>
      <c r="S2" s="311" t="s">
        <v>36</v>
      </c>
    </row>
    <row r="3" spans="1:20" s="125" customFormat="1" ht="30" customHeight="1" thickBot="1">
      <c r="A3" s="323"/>
      <c r="B3" s="323"/>
      <c r="C3" s="323"/>
      <c r="D3" s="323"/>
      <c r="E3" s="323"/>
      <c r="F3" s="324"/>
      <c r="G3" s="304"/>
      <c r="H3" s="178" t="s">
        <v>0</v>
      </c>
      <c r="I3" s="176" t="s">
        <v>147</v>
      </c>
      <c r="J3" s="176" t="s">
        <v>146</v>
      </c>
      <c r="K3" s="176" t="s">
        <v>0</v>
      </c>
      <c r="L3" s="176" t="s">
        <v>145</v>
      </c>
      <c r="M3" s="177" t="s">
        <v>144</v>
      </c>
      <c r="N3" s="177" t="s">
        <v>143</v>
      </c>
      <c r="O3" s="177" t="s">
        <v>142</v>
      </c>
      <c r="P3" s="176" t="s">
        <v>36</v>
      </c>
      <c r="Q3" s="304"/>
      <c r="R3" s="304"/>
      <c r="S3" s="312"/>
    </row>
    <row r="4" spans="1:20" s="172" customFormat="1" ht="22" customHeight="1">
      <c r="A4" s="313" t="s">
        <v>0</v>
      </c>
      <c r="B4" s="313"/>
      <c r="C4" s="313"/>
      <c r="D4" s="313"/>
      <c r="E4" s="313"/>
      <c r="F4" s="314"/>
      <c r="G4" s="175">
        <f t="shared" ref="G4:S4" si="0">G5+G10+G15</f>
        <v>391</v>
      </c>
      <c r="H4" s="175">
        <f t="shared" si="0"/>
        <v>169</v>
      </c>
      <c r="I4" s="175">
        <f t="shared" si="0"/>
        <v>128</v>
      </c>
      <c r="J4" s="175">
        <f t="shared" si="0"/>
        <v>41</v>
      </c>
      <c r="K4" s="175">
        <f t="shared" si="0"/>
        <v>175</v>
      </c>
      <c r="L4" s="175">
        <f t="shared" si="0"/>
        <v>1</v>
      </c>
      <c r="M4" s="175">
        <f t="shared" si="0"/>
        <v>61</v>
      </c>
      <c r="N4" s="175">
        <f t="shared" si="0"/>
        <v>89</v>
      </c>
      <c r="O4" s="175">
        <f t="shared" si="0"/>
        <v>11</v>
      </c>
      <c r="P4" s="175">
        <f t="shared" si="0"/>
        <v>13</v>
      </c>
      <c r="Q4" s="175">
        <f t="shared" si="0"/>
        <v>7</v>
      </c>
      <c r="R4" s="175">
        <f t="shared" si="0"/>
        <v>28</v>
      </c>
      <c r="S4" s="174">
        <f t="shared" si="0"/>
        <v>107</v>
      </c>
      <c r="T4" s="173"/>
    </row>
    <row r="5" spans="1:20" s="125" customFormat="1" ht="22" customHeight="1">
      <c r="A5" s="315" t="s">
        <v>141</v>
      </c>
      <c r="B5" s="159"/>
      <c r="C5" s="318" t="s">
        <v>0</v>
      </c>
      <c r="D5" s="319"/>
      <c r="E5" s="319"/>
      <c r="F5" s="320"/>
      <c r="G5" s="162">
        <v>121</v>
      </c>
      <c r="H5" s="162">
        <v>50</v>
      </c>
      <c r="I5" s="162">
        <v>41</v>
      </c>
      <c r="J5" s="162">
        <v>9</v>
      </c>
      <c r="K5" s="162">
        <v>55</v>
      </c>
      <c r="L5" s="162">
        <v>1</v>
      </c>
      <c r="M5" s="162">
        <v>21</v>
      </c>
      <c r="N5" s="162">
        <v>28</v>
      </c>
      <c r="O5" s="162">
        <v>4</v>
      </c>
      <c r="P5" s="162">
        <v>1</v>
      </c>
      <c r="Q5" s="162">
        <v>1</v>
      </c>
      <c r="R5" s="162">
        <v>5</v>
      </c>
      <c r="S5" s="161">
        <v>29</v>
      </c>
      <c r="T5" s="171"/>
    </row>
    <row r="6" spans="1:20" s="125" customFormat="1" ht="22" customHeight="1">
      <c r="A6" s="316"/>
      <c r="B6" s="159"/>
      <c r="C6" s="157" t="s">
        <v>140</v>
      </c>
      <c r="D6" s="158" t="s">
        <v>132</v>
      </c>
      <c r="E6" s="157" t="s">
        <v>139</v>
      </c>
      <c r="F6" s="156" t="s">
        <v>138</v>
      </c>
      <c r="G6" s="155">
        <v>1</v>
      </c>
      <c r="H6" s="155">
        <v>0</v>
      </c>
      <c r="I6" s="154">
        <v>0</v>
      </c>
      <c r="J6" s="154">
        <v>0</v>
      </c>
      <c r="K6" s="155">
        <v>0</v>
      </c>
      <c r="L6" s="154">
        <v>0</v>
      </c>
      <c r="M6" s="154">
        <v>0</v>
      </c>
      <c r="N6" s="154">
        <v>0</v>
      </c>
      <c r="O6" s="154">
        <v>0</v>
      </c>
      <c r="P6" s="154">
        <v>0</v>
      </c>
      <c r="Q6" s="154">
        <v>0</v>
      </c>
      <c r="R6" s="154">
        <v>1</v>
      </c>
      <c r="S6" s="153">
        <v>0</v>
      </c>
    </row>
    <row r="7" spans="1:20" s="125" customFormat="1" ht="22" customHeight="1">
      <c r="A7" s="316"/>
      <c r="B7" s="159"/>
      <c r="C7" s="157" t="s">
        <v>137</v>
      </c>
      <c r="D7" s="158" t="s">
        <v>132</v>
      </c>
      <c r="E7" s="157" t="s">
        <v>136</v>
      </c>
      <c r="F7" s="156"/>
      <c r="G7" s="155">
        <v>3</v>
      </c>
      <c r="H7" s="155">
        <v>0</v>
      </c>
      <c r="I7" s="154">
        <v>0</v>
      </c>
      <c r="J7" s="153">
        <v>0</v>
      </c>
      <c r="K7" s="155">
        <v>0</v>
      </c>
      <c r="L7" s="154">
        <v>0</v>
      </c>
      <c r="M7" s="154">
        <v>0</v>
      </c>
      <c r="N7" s="154">
        <v>0</v>
      </c>
      <c r="O7" s="154">
        <v>0</v>
      </c>
      <c r="P7" s="154">
        <v>0</v>
      </c>
      <c r="Q7" s="154">
        <v>0</v>
      </c>
      <c r="R7" s="154">
        <v>3</v>
      </c>
      <c r="S7" s="153">
        <v>0</v>
      </c>
    </row>
    <row r="8" spans="1:20" s="125" customFormat="1" ht="22" customHeight="1">
      <c r="A8" s="316"/>
      <c r="B8" s="159"/>
      <c r="C8" s="157" t="s">
        <v>135</v>
      </c>
      <c r="D8" s="158" t="s">
        <v>132</v>
      </c>
      <c r="E8" s="157" t="s">
        <v>134</v>
      </c>
      <c r="F8" s="156"/>
      <c r="G8" s="155">
        <v>4</v>
      </c>
      <c r="H8" s="155">
        <v>2</v>
      </c>
      <c r="I8" s="154">
        <v>2</v>
      </c>
      <c r="J8" s="153">
        <v>0</v>
      </c>
      <c r="K8" s="155">
        <v>3</v>
      </c>
      <c r="L8" s="154">
        <v>0</v>
      </c>
      <c r="M8" s="154">
        <v>0</v>
      </c>
      <c r="N8" s="154">
        <v>2</v>
      </c>
      <c r="O8" s="154">
        <v>1</v>
      </c>
      <c r="P8" s="154">
        <v>0</v>
      </c>
      <c r="Q8" s="154">
        <v>0</v>
      </c>
      <c r="R8" s="154">
        <v>0</v>
      </c>
      <c r="S8" s="153">
        <v>0</v>
      </c>
    </row>
    <row r="9" spans="1:20" s="125" customFormat="1" ht="22" customHeight="1">
      <c r="A9" s="317"/>
      <c r="B9" s="170"/>
      <c r="C9" s="168" t="s">
        <v>133</v>
      </c>
      <c r="D9" s="169" t="s">
        <v>132</v>
      </c>
      <c r="E9" s="168"/>
      <c r="F9" s="167"/>
      <c r="G9" s="166">
        <v>113</v>
      </c>
      <c r="H9" s="155">
        <v>48</v>
      </c>
      <c r="I9" s="165">
        <v>39</v>
      </c>
      <c r="J9" s="164">
        <v>9</v>
      </c>
      <c r="K9" s="166">
        <v>52</v>
      </c>
      <c r="L9" s="165">
        <v>1</v>
      </c>
      <c r="M9" s="165">
        <v>21</v>
      </c>
      <c r="N9" s="165">
        <v>26</v>
      </c>
      <c r="O9" s="165">
        <v>3</v>
      </c>
      <c r="P9" s="165">
        <v>1</v>
      </c>
      <c r="Q9" s="165">
        <v>1</v>
      </c>
      <c r="R9" s="165">
        <v>1</v>
      </c>
      <c r="S9" s="164">
        <v>29</v>
      </c>
    </row>
    <row r="10" spans="1:20" s="125" customFormat="1" ht="22" customHeight="1">
      <c r="A10" s="305" t="s">
        <v>120</v>
      </c>
      <c r="B10" s="163"/>
      <c r="C10" s="308" t="s">
        <v>0</v>
      </c>
      <c r="D10" s="309"/>
      <c r="E10" s="309"/>
      <c r="F10" s="310"/>
      <c r="G10" s="162">
        <v>141</v>
      </c>
      <c r="H10" s="162">
        <v>68</v>
      </c>
      <c r="I10" s="162">
        <v>45</v>
      </c>
      <c r="J10" s="162">
        <v>23</v>
      </c>
      <c r="K10" s="162">
        <v>59</v>
      </c>
      <c r="L10" s="162">
        <v>0</v>
      </c>
      <c r="M10" s="162">
        <v>18</v>
      </c>
      <c r="N10" s="162">
        <v>35</v>
      </c>
      <c r="O10" s="162">
        <v>2</v>
      </c>
      <c r="P10" s="162">
        <v>4</v>
      </c>
      <c r="Q10" s="162">
        <v>2</v>
      </c>
      <c r="R10" s="162">
        <v>17</v>
      </c>
      <c r="S10" s="161">
        <v>45</v>
      </c>
    </row>
    <row r="11" spans="1:20" s="125" customFormat="1" ht="22" customHeight="1">
      <c r="A11" s="316"/>
      <c r="B11" s="159"/>
      <c r="C11" s="157" t="s">
        <v>140</v>
      </c>
      <c r="D11" s="158" t="s">
        <v>132</v>
      </c>
      <c r="E11" s="157" t="s">
        <v>139</v>
      </c>
      <c r="F11" s="156" t="s">
        <v>138</v>
      </c>
      <c r="G11" s="155">
        <v>2</v>
      </c>
      <c r="H11" s="155">
        <v>2</v>
      </c>
      <c r="I11" s="154">
        <v>1</v>
      </c>
      <c r="J11" s="154">
        <v>1</v>
      </c>
      <c r="K11" s="155">
        <v>0</v>
      </c>
      <c r="L11" s="154">
        <v>0</v>
      </c>
      <c r="M11" s="154">
        <v>0</v>
      </c>
      <c r="N11" s="154">
        <v>0</v>
      </c>
      <c r="O11" s="154">
        <v>0</v>
      </c>
      <c r="P11" s="154">
        <v>0</v>
      </c>
      <c r="Q11" s="154">
        <v>0</v>
      </c>
      <c r="R11" s="154">
        <v>2</v>
      </c>
      <c r="S11" s="153">
        <v>0</v>
      </c>
    </row>
    <row r="12" spans="1:20" s="125" customFormat="1" ht="22" customHeight="1">
      <c r="A12" s="316"/>
      <c r="B12" s="159"/>
      <c r="C12" s="157" t="s">
        <v>137</v>
      </c>
      <c r="D12" s="158" t="s">
        <v>132</v>
      </c>
      <c r="E12" s="157" t="s">
        <v>136</v>
      </c>
      <c r="F12" s="156"/>
      <c r="G12" s="155">
        <v>10</v>
      </c>
      <c r="H12" s="155">
        <v>3</v>
      </c>
      <c r="I12" s="154">
        <v>2</v>
      </c>
      <c r="J12" s="153">
        <v>1</v>
      </c>
      <c r="K12" s="155">
        <v>1</v>
      </c>
      <c r="L12" s="154">
        <v>0</v>
      </c>
      <c r="M12" s="154">
        <v>0</v>
      </c>
      <c r="N12" s="154">
        <v>1</v>
      </c>
      <c r="O12" s="154">
        <v>0</v>
      </c>
      <c r="P12" s="154">
        <v>0</v>
      </c>
      <c r="Q12" s="154">
        <v>0</v>
      </c>
      <c r="R12" s="154">
        <v>7</v>
      </c>
      <c r="S12" s="153">
        <v>1</v>
      </c>
    </row>
    <row r="13" spans="1:20" s="125" customFormat="1" ht="22" customHeight="1">
      <c r="A13" s="316"/>
      <c r="B13" s="159"/>
      <c r="C13" s="157" t="s">
        <v>135</v>
      </c>
      <c r="D13" s="158" t="s">
        <v>132</v>
      </c>
      <c r="E13" s="157" t="s">
        <v>134</v>
      </c>
      <c r="F13" s="156"/>
      <c r="G13" s="155">
        <v>13</v>
      </c>
      <c r="H13" s="155">
        <v>5</v>
      </c>
      <c r="I13" s="154">
        <v>4</v>
      </c>
      <c r="J13" s="153">
        <v>1</v>
      </c>
      <c r="K13" s="155">
        <v>3</v>
      </c>
      <c r="L13" s="154">
        <v>0</v>
      </c>
      <c r="M13" s="154">
        <v>0</v>
      </c>
      <c r="N13" s="154">
        <v>3</v>
      </c>
      <c r="O13" s="154">
        <v>0</v>
      </c>
      <c r="P13" s="154">
        <v>0</v>
      </c>
      <c r="Q13" s="154">
        <v>0</v>
      </c>
      <c r="R13" s="154">
        <v>4</v>
      </c>
      <c r="S13" s="153">
        <v>3</v>
      </c>
    </row>
    <row r="14" spans="1:20" s="125" customFormat="1" ht="22" customHeight="1">
      <c r="A14" s="317"/>
      <c r="B14" s="170"/>
      <c r="C14" s="168" t="s">
        <v>133</v>
      </c>
      <c r="D14" s="169" t="s">
        <v>132</v>
      </c>
      <c r="E14" s="168"/>
      <c r="F14" s="167"/>
      <c r="G14" s="166">
        <v>116</v>
      </c>
      <c r="H14" s="155">
        <v>58</v>
      </c>
      <c r="I14" s="165">
        <v>38</v>
      </c>
      <c r="J14" s="164">
        <v>20</v>
      </c>
      <c r="K14" s="166">
        <v>55</v>
      </c>
      <c r="L14" s="165">
        <v>0</v>
      </c>
      <c r="M14" s="165">
        <v>18</v>
      </c>
      <c r="N14" s="165">
        <v>31</v>
      </c>
      <c r="O14" s="165">
        <v>2</v>
      </c>
      <c r="P14" s="165">
        <v>4</v>
      </c>
      <c r="Q14" s="165">
        <v>2</v>
      </c>
      <c r="R14" s="165">
        <v>4</v>
      </c>
      <c r="S14" s="164">
        <v>41</v>
      </c>
    </row>
    <row r="15" spans="1:20" s="125" customFormat="1" ht="22" customHeight="1">
      <c r="A15" s="305" t="s">
        <v>119</v>
      </c>
      <c r="B15" s="163"/>
      <c r="C15" s="308" t="s">
        <v>0</v>
      </c>
      <c r="D15" s="309"/>
      <c r="E15" s="309"/>
      <c r="F15" s="310"/>
      <c r="G15" s="162">
        <v>129</v>
      </c>
      <c r="H15" s="162">
        <v>51</v>
      </c>
      <c r="I15" s="162">
        <v>42</v>
      </c>
      <c r="J15" s="162">
        <v>9</v>
      </c>
      <c r="K15" s="162">
        <v>61</v>
      </c>
      <c r="L15" s="162">
        <v>0</v>
      </c>
      <c r="M15" s="162">
        <v>22</v>
      </c>
      <c r="N15" s="162">
        <v>26</v>
      </c>
      <c r="O15" s="162">
        <v>5</v>
      </c>
      <c r="P15" s="162">
        <v>8</v>
      </c>
      <c r="Q15" s="162">
        <v>4</v>
      </c>
      <c r="R15" s="162">
        <v>6</v>
      </c>
      <c r="S15" s="161">
        <v>33</v>
      </c>
    </row>
    <row r="16" spans="1:20" s="125" customFormat="1" ht="22" customHeight="1">
      <c r="A16" s="306"/>
      <c r="B16" s="159"/>
      <c r="C16" s="157" t="s">
        <v>140</v>
      </c>
      <c r="D16" s="158" t="s">
        <v>132</v>
      </c>
      <c r="E16" s="157" t="s">
        <v>139</v>
      </c>
      <c r="F16" s="156" t="s">
        <v>138</v>
      </c>
      <c r="G16" s="155">
        <v>2</v>
      </c>
      <c r="H16" s="155">
        <v>0</v>
      </c>
      <c r="I16" s="154">
        <v>0</v>
      </c>
      <c r="J16" s="154">
        <v>0</v>
      </c>
      <c r="K16" s="155">
        <v>0</v>
      </c>
      <c r="L16" s="154">
        <v>0</v>
      </c>
      <c r="M16" s="154">
        <v>0</v>
      </c>
      <c r="N16" s="154">
        <v>0</v>
      </c>
      <c r="O16" s="154">
        <v>0</v>
      </c>
      <c r="P16" s="154">
        <v>0</v>
      </c>
      <c r="Q16" s="154">
        <v>0</v>
      </c>
      <c r="R16" s="154">
        <v>2</v>
      </c>
      <c r="S16" s="153">
        <v>0</v>
      </c>
      <c r="T16" s="137"/>
    </row>
    <row r="17" spans="1:21" s="125" customFormat="1" ht="22" customHeight="1">
      <c r="A17" s="306"/>
      <c r="B17" s="159"/>
      <c r="C17" s="157" t="s">
        <v>137</v>
      </c>
      <c r="D17" s="158" t="s">
        <v>132</v>
      </c>
      <c r="E17" s="157" t="s">
        <v>136</v>
      </c>
      <c r="F17" s="156"/>
      <c r="G17" s="155">
        <v>2</v>
      </c>
      <c r="H17" s="155">
        <v>0</v>
      </c>
      <c r="I17" s="154">
        <v>0</v>
      </c>
      <c r="J17" s="154">
        <v>0</v>
      </c>
      <c r="K17" s="155">
        <v>1</v>
      </c>
      <c r="L17" s="154">
        <v>0</v>
      </c>
      <c r="M17" s="154">
        <v>0</v>
      </c>
      <c r="N17" s="154">
        <v>1</v>
      </c>
      <c r="O17" s="154">
        <v>0</v>
      </c>
      <c r="P17" s="154">
        <v>0</v>
      </c>
      <c r="Q17" s="154">
        <v>0</v>
      </c>
      <c r="R17" s="154">
        <v>1</v>
      </c>
      <c r="S17" s="153">
        <v>0</v>
      </c>
      <c r="T17" s="160"/>
      <c r="U17" s="137"/>
    </row>
    <row r="18" spans="1:21" s="125" customFormat="1" ht="22" customHeight="1">
      <c r="A18" s="306"/>
      <c r="B18" s="159"/>
      <c r="C18" s="157" t="s">
        <v>135</v>
      </c>
      <c r="D18" s="158" t="s">
        <v>132</v>
      </c>
      <c r="E18" s="157" t="s">
        <v>134</v>
      </c>
      <c r="F18" s="156"/>
      <c r="G18" s="155">
        <v>8</v>
      </c>
      <c r="H18" s="155">
        <v>4</v>
      </c>
      <c r="I18" s="154">
        <v>2</v>
      </c>
      <c r="J18" s="154">
        <v>2</v>
      </c>
      <c r="K18" s="155">
        <v>1</v>
      </c>
      <c r="L18" s="154">
        <v>0</v>
      </c>
      <c r="M18" s="154">
        <v>0</v>
      </c>
      <c r="N18" s="154">
        <v>1</v>
      </c>
      <c r="O18" s="154">
        <v>0</v>
      </c>
      <c r="P18" s="154">
        <v>0</v>
      </c>
      <c r="Q18" s="154">
        <v>1</v>
      </c>
      <c r="R18" s="154">
        <v>2</v>
      </c>
      <c r="S18" s="153">
        <v>1</v>
      </c>
    </row>
    <row r="19" spans="1:21" s="125" customFormat="1" ht="22" customHeight="1" thickBot="1">
      <c r="A19" s="307"/>
      <c r="B19" s="152"/>
      <c r="C19" s="150" t="s">
        <v>133</v>
      </c>
      <c r="D19" s="151" t="s">
        <v>132</v>
      </c>
      <c r="E19" s="150"/>
      <c r="F19" s="149"/>
      <c r="G19" s="148">
        <v>117</v>
      </c>
      <c r="H19" s="148">
        <v>47</v>
      </c>
      <c r="I19" s="147">
        <v>40</v>
      </c>
      <c r="J19" s="147">
        <v>7</v>
      </c>
      <c r="K19" s="148">
        <v>59</v>
      </c>
      <c r="L19" s="147">
        <v>0</v>
      </c>
      <c r="M19" s="147">
        <v>22</v>
      </c>
      <c r="N19" s="147">
        <v>24</v>
      </c>
      <c r="O19" s="147">
        <v>5</v>
      </c>
      <c r="P19" s="147">
        <v>8</v>
      </c>
      <c r="Q19" s="147">
        <v>3</v>
      </c>
      <c r="R19" s="147">
        <v>1</v>
      </c>
      <c r="S19" s="146">
        <v>32</v>
      </c>
    </row>
    <row r="20" spans="1:21" s="125" customFormat="1" ht="13">
      <c r="A20" s="145" t="s">
        <v>131</v>
      </c>
      <c r="B20" s="145"/>
      <c r="C20" s="145"/>
      <c r="D20" s="145"/>
      <c r="E20" s="145"/>
      <c r="F20" s="145"/>
      <c r="G20" s="145"/>
      <c r="H20" s="145"/>
      <c r="S20" s="137"/>
    </row>
    <row r="21" spans="1:21" s="125" customFormat="1" ht="13">
      <c r="A21" s="125" t="s">
        <v>54</v>
      </c>
      <c r="C21" s="144"/>
      <c r="E21" s="144"/>
      <c r="J21" s="137"/>
      <c r="S21" s="137"/>
    </row>
  </sheetData>
  <mergeCells count="14">
    <mergeCell ref="S2:S3"/>
    <mergeCell ref="A4:F4"/>
    <mergeCell ref="A5:A9"/>
    <mergeCell ref="C5:F5"/>
    <mergeCell ref="A10:A14"/>
    <mergeCell ref="C10:F10"/>
    <mergeCell ref="A2:F3"/>
    <mergeCell ref="G2:G3"/>
    <mergeCell ref="H2:J2"/>
    <mergeCell ref="K2:P2"/>
    <mergeCell ref="Q2:Q3"/>
    <mergeCell ref="R2:R3"/>
    <mergeCell ref="A15:A19"/>
    <mergeCell ref="C15:F15"/>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270E-F94B-F94F-925A-6101A5399FB4}">
  <dimension ref="A1:M41"/>
  <sheetViews>
    <sheetView showGridLines="0" zoomScaleNormal="100" zoomScaleSheetLayoutView="100" workbookViewId="0"/>
  </sheetViews>
  <sheetFormatPr baseColWidth="10" defaultColWidth="8.83203125" defaultRowHeight="14"/>
  <cols>
    <col min="1" max="1" width="1.6640625" customWidth="1"/>
    <col min="2" max="2" width="2.33203125" customWidth="1"/>
    <col min="3" max="3" width="21.83203125" customWidth="1"/>
    <col min="4" max="4" width="8.5" customWidth="1"/>
    <col min="5" max="11" width="6.6640625" customWidth="1"/>
    <col min="12" max="12" width="6.6640625" style="57" customWidth="1"/>
  </cols>
  <sheetData>
    <row r="1" spans="1:13" s="196" customFormat="1" ht="17">
      <c r="A1" s="56" t="s">
        <v>191</v>
      </c>
      <c r="B1" s="198"/>
      <c r="C1" s="198"/>
      <c r="D1" s="198"/>
      <c r="L1" s="197"/>
    </row>
    <row r="2" spans="1:13" s="3" customFormat="1" ht="16" customHeight="1">
      <c r="A2" s="242" t="s">
        <v>190</v>
      </c>
      <c r="B2" s="242"/>
      <c r="C2" s="242"/>
      <c r="D2" s="242"/>
      <c r="E2" s="242"/>
      <c r="F2" s="242"/>
      <c r="G2" s="242"/>
      <c r="H2" s="242"/>
      <c r="I2" s="242"/>
      <c r="J2" s="242"/>
      <c r="K2" s="242"/>
      <c r="L2" s="242"/>
    </row>
    <row r="3" spans="1:13" s="3" customFormat="1" ht="16" customHeight="1" thickBot="1">
      <c r="A3" s="243"/>
      <c r="B3" s="243"/>
      <c r="C3" s="243"/>
      <c r="D3" s="243"/>
      <c r="E3" s="243"/>
      <c r="F3" s="243"/>
      <c r="G3" s="243"/>
      <c r="H3" s="243"/>
      <c r="I3" s="243"/>
      <c r="J3" s="243"/>
      <c r="K3" s="243"/>
      <c r="L3" s="243"/>
    </row>
    <row r="4" spans="1:13" s="3" customFormat="1" ht="15" customHeight="1">
      <c r="A4" s="336"/>
      <c r="B4" s="336"/>
      <c r="C4" s="336"/>
      <c r="D4" s="337"/>
      <c r="E4" s="330" t="s">
        <v>189</v>
      </c>
      <c r="F4" s="331"/>
      <c r="G4" s="330" t="s">
        <v>188</v>
      </c>
      <c r="H4" s="331"/>
      <c r="I4" s="330" t="s">
        <v>187</v>
      </c>
      <c r="J4" s="331"/>
      <c r="K4" s="330" t="s">
        <v>186</v>
      </c>
      <c r="L4" s="335"/>
    </row>
    <row r="5" spans="1:13" s="3" customFormat="1" ht="15" customHeight="1" thickBot="1">
      <c r="A5" s="338"/>
      <c r="B5" s="338"/>
      <c r="C5" s="338"/>
      <c r="D5" s="256"/>
      <c r="E5" s="20" t="s">
        <v>0</v>
      </c>
      <c r="F5" s="20" t="s">
        <v>185</v>
      </c>
      <c r="G5" s="20" t="s">
        <v>0</v>
      </c>
      <c r="H5" s="20" t="s">
        <v>185</v>
      </c>
      <c r="I5" s="20" t="s">
        <v>0</v>
      </c>
      <c r="J5" s="20" t="s">
        <v>185</v>
      </c>
      <c r="K5" s="20" t="s">
        <v>0</v>
      </c>
      <c r="L5" s="19" t="s">
        <v>185</v>
      </c>
    </row>
    <row r="6" spans="1:13" s="3" customFormat="1" ht="15" customHeight="1">
      <c r="A6" s="332" t="s">
        <v>0</v>
      </c>
      <c r="B6" s="333"/>
      <c r="C6" s="333"/>
      <c r="D6" s="334"/>
      <c r="E6" s="195">
        <f t="shared" ref="E6:L6" si="0">E7+E26</f>
        <v>10780</v>
      </c>
      <c r="F6" s="195">
        <f t="shared" si="0"/>
        <v>8524</v>
      </c>
      <c r="G6" s="195">
        <f t="shared" si="0"/>
        <v>972</v>
      </c>
      <c r="H6" s="195">
        <f t="shared" si="0"/>
        <v>806</v>
      </c>
      <c r="I6" s="195">
        <f t="shared" si="0"/>
        <v>3147</v>
      </c>
      <c r="J6" s="195">
        <f t="shared" si="0"/>
        <v>2479</v>
      </c>
      <c r="K6" s="195">
        <f t="shared" si="0"/>
        <v>6661</v>
      </c>
      <c r="L6" s="114">
        <f t="shared" si="0"/>
        <v>5239</v>
      </c>
      <c r="M6" s="34"/>
    </row>
    <row r="7" spans="1:13" s="3" customFormat="1" ht="15" customHeight="1">
      <c r="A7" s="194"/>
      <c r="B7" s="190" t="s">
        <v>184</v>
      </c>
      <c r="C7" s="189"/>
      <c r="D7" s="189"/>
      <c r="E7" s="111">
        <f t="shared" ref="E7:L7" si="1">SUM(E8:E25)</f>
        <v>9230</v>
      </c>
      <c r="F7" s="111">
        <f t="shared" si="1"/>
        <v>7228</v>
      </c>
      <c r="G7" s="111">
        <f t="shared" si="1"/>
        <v>834</v>
      </c>
      <c r="H7" s="111">
        <f t="shared" si="1"/>
        <v>688</v>
      </c>
      <c r="I7" s="111">
        <f t="shared" si="1"/>
        <v>2800</v>
      </c>
      <c r="J7" s="111">
        <f t="shared" si="1"/>
        <v>2197</v>
      </c>
      <c r="K7" s="111">
        <f t="shared" si="1"/>
        <v>5596</v>
      </c>
      <c r="L7" s="111">
        <f t="shared" si="1"/>
        <v>4343</v>
      </c>
    </row>
    <row r="8" spans="1:13" s="3" customFormat="1" ht="15" customHeight="1">
      <c r="A8" s="187"/>
      <c r="B8" s="66"/>
      <c r="C8" s="326" t="s">
        <v>183</v>
      </c>
      <c r="D8" s="327"/>
      <c r="E8" s="112">
        <f t="shared" ref="E8:E25" si="2">G8+I8+K8</f>
        <v>763</v>
      </c>
      <c r="F8" s="112">
        <f t="shared" ref="F8:F25" si="3">H8+J8+L8</f>
        <v>608</v>
      </c>
      <c r="G8" s="188">
        <v>281</v>
      </c>
      <c r="H8" s="188">
        <v>241</v>
      </c>
      <c r="I8" s="112">
        <v>70</v>
      </c>
      <c r="J8" s="112">
        <v>54</v>
      </c>
      <c r="K8" s="112">
        <v>412</v>
      </c>
      <c r="L8" s="111">
        <v>313</v>
      </c>
    </row>
    <row r="9" spans="1:13" s="3" customFormat="1" ht="15" customHeight="1">
      <c r="A9" s="187"/>
      <c r="B9" s="66"/>
      <c r="C9" s="326" t="s">
        <v>182</v>
      </c>
      <c r="D9" s="327"/>
      <c r="E9" s="112">
        <f t="shared" si="2"/>
        <v>282</v>
      </c>
      <c r="F9" s="112">
        <f t="shared" si="3"/>
        <v>193</v>
      </c>
      <c r="G9" s="112">
        <v>0</v>
      </c>
      <c r="H9" s="112">
        <v>0</v>
      </c>
      <c r="I9" s="112">
        <v>205</v>
      </c>
      <c r="J9" s="112">
        <v>140</v>
      </c>
      <c r="K9" s="112">
        <v>77</v>
      </c>
      <c r="L9" s="111">
        <v>53</v>
      </c>
    </row>
    <row r="10" spans="1:13" s="3" customFormat="1" ht="15" customHeight="1">
      <c r="A10" s="187"/>
      <c r="B10" s="66"/>
      <c r="C10" s="326" t="s">
        <v>181</v>
      </c>
      <c r="D10" s="327"/>
      <c r="E10" s="112">
        <f t="shared" si="2"/>
        <v>232</v>
      </c>
      <c r="F10" s="112">
        <f t="shared" si="3"/>
        <v>200</v>
      </c>
      <c r="G10" s="112">
        <v>16</v>
      </c>
      <c r="H10" s="112">
        <v>14</v>
      </c>
      <c r="I10" s="112">
        <v>108</v>
      </c>
      <c r="J10" s="112">
        <v>93</v>
      </c>
      <c r="K10" s="112">
        <v>108</v>
      </c>
      <c r="L10" s="111">
        <v>93</v>
      </c>
    </row>
    <row r="11" spans="1:13" s="3" customFormat="1" ht="15" customHeight="1">
      <c r="A11" s="187"/>
      <c r="B11" s="66"/>
      <c r="C11" s="326" t="s">
        <v>180</v>
      </c>
      <c r="D11" s="327"/>
      <c r="E11" s="112">
        <f t="shared" si="2"/>
        <v>111</v>
      </c>
      <c r="F11" s="112">
        <f t="shared" si="3"/>
        <v>85</v>
      </c>
      <c r="G11" s="112">
        <v>18</v>
      </c>
      <c r="H11" s="188">
        <v>17</v>
      </c>
      <c r="I11" s="112">
        <v>66</v>
      </c>
      <c r="J11" s="112">
        <v>50</v>
      </c>
      <c r="K11" s="112">
        <v>27</v>
      </c>
      <c r="L11" s="111">
        <v>18</v>
      </c>
    </row>
    <row r="12" spans="1:13" s="3" customFormat="1" ht="15" customHeight="1">
      <c r="A12" s="187"/>
      <c r="B12" s="66"/>
      <c r="C12" s="326" t="s">
        <v>179</v>
      </c>
      <c r="D12" s="327"/>
      <c r="E12" s="112">
        <f t="shared" si="2"/>
        <v>59</v>
      </c>
      <c r="F12" s="112">
        <f t="shared" si="3"/>
        <v>48</v>
      </c>
      <c r="G12" s="112">
        <v>1</v>
      </c>
      <c r="H12" s="112">
        <v>1</v>
      </c>
      <c r="I12" s="112">
        <v>12</v>
      </c>
      <c r="J12" s="112">
        <v>8</v>
      </c>
      <c r="K12" s="112">
        <v>46</v>
      </c>
      <c r="L12" s="111">
        <v>39</v>
      </c>
    </row>
    <row r="13" spans="1:13" s="3" customFormat="1" ht="15" customHeight="1">
      <c r="A13" s="187"/>
      <c r="B13" s="66"/>
      <c r="C13" s="326" t="s">
        <v>178</v>
      </c>
      <c r="D13" s="327"/>
      <c r="E13" s="112">
        <f t="shared" si="2"/>
        <v>1002</v>
      </c>
      <c r="F13" s="112">
        <f t="shared" si="3"/>
        <v>796</v>
      </c>
      <c r="G13" s="112">
        <v>20</v>
      </c>
      <c r="H13" s="112">
        <v>14</v>
      </c>
      <c r="I13" s="112">
        <v>270</v>
      </c>
      <c r="J13" s="112">
        <v>210</v>
      </c>
      <c r="K13" s="112">
        <v>712</v>
      </c>
      <c r="L13" s="111">
        <v>572</v>
      </c>
    </row>
    <row r="14" spans="1:13" s="3" customFormat="1" ht="15" customHeight="1">
      <c r="A14" s="187"/>
      <c r="B14" s="66"/>
      <c r="C14" s="66" t="s">
        <v>177</v>
      </c>
      <c r="D14" s="47" t="s">
        <v>176</v>
      </c>
      <c r="E14" s="112">
        <f t="shared" si="2"/>
        <v>428</v>
      </c>
      <c r="F14" s="112">
        <f t="shared" si="3"/>
        <v>355</v>
      </c>
      <c r="G14" s="112">
        <v>243</v>
      </c>
      <c r="H14" s="112">
        <v>204</v>
      </c>
      <c r="I14" s="112">
        <v>139</v>
      </c>
      <c r="J14" s="112">
        <v>116</v>
      </c>
      <c r="K14" s="112">
        <v>46</v>
      </c>
      <c r="L14" s="111">
        <v>35</v>
      </c>
    </row>
    <row r="15" spans="1:13" s="3" customFormat="1" ht="15" customHeight="1">
      <c r="A15" s="187"/>
      <c r="B15" s="66"/>
      <c r="C15" s="193" t="s">
        <v>174</v>
      </c>
      <c r="D15" s="47" t="s">
        <v>175</v>
      </c>
      <c r="E15" s="112">
        <f t="shared" si="2"/>
        <v>1329</v>
      </c>
      <c r="F15" s="112">
        <f t="shared" si="3"/>
        <v>1126</v>
      </c>
      <c r="G15" s="112">
        <v>119</v>
      </c>
      <c r="H15" s="112">
        <v>94</v>
      </c>
      <c r="I15" s="112">
        <v>496</v>
      </c>
      <c r="J15" s="112">
        <v>407</v>
      </c>
      <c r="K15" s="112">
        <v>714</v>
      </c>
      <c r="L15" s="111">
        <v>625</v>
      </c>
    </row>
    <row r="16" spans="1:13" s="3" customFormat="1" ht="15" customHeight="1">
      <c r="A16" s="187"/>
      <c r="B16" s="66"/>
      <c r="C16" s="193" t="s">
        <v>174</v>
      </c>
      <c r="D16" s="47" t="s">
        <v>173</v>
      </c>
      <c r="E16" s="112">
        <f t="shared" si="2"/>
        <v>121</v>
      </c>
      <c r="F16" s="112">
        <f t="shared" si="3"/>
        <v>90</v>
      </c>
      <c r="G16" s="112">
        <v>6</v>
      </c>
      <c r="H16" s="112">
        <v>5</v>
      </c>
      <c r="I16" s="112">
        <v>50</v>
      </c>
      <c r="J16" s="112">
        <v>34</v>
      </c>
      <c r="K16" s="112">
        <v>65</v>
      </c>
      <c r="L16" s="111">
        <v>51</v>
      </c>
    </row>
    <row r="17" spans="1:13" s="3" customFormat="1" ht="15" customHeight="1">
      <c r="A17" s="187"/>
      <c r="B17" s="66"/>
      <c r="C17" s="326" t="s">
        <v>172</v>
      </c>
      <c r="D17" s="327"/>
      <c r="E17" s="112">
        <f t="shared" si="2"/>
        <v>2898</v>
      </c>
      <c r="F17" s="112">
        <f t="shared" si="3"/>
        <v>2163</v>
      </c>
      <c r="G17" s="112">
        <v>64</v>
      </c>
      <c r="H17" s="112">
        <v>50</v>
      </c>
      <c r="I17" s="112">
        <v>518</v>
      </c>
      <c r="J17" s="112">
        <v>406</v>
      </c>
      <c r="K17" s="112">
        <v>2316</v>
      </c>
      <c r="L17" s="111">
        <v>1707</v>
      </c>
    </row>
    <row r="18" spans="1:13" s="3" customFormat="1" ht="15" customHeight="1">
      <c r="A18" s="187"/>
      <c r="B18" s="66"/>
      <c r="C18" s="326" t="s">
        <v>171</v>
      </c>
      <c r="D18" s="327"/>
      <c r="E18" s="112">
        <f t="shared" si="2"/>
        <v>979</v>
      </c>
      <c r="F18" s="112">
        <f t="shared" si="3"/>
        <v>786</v>
      </c>
      <c r="G18" s="112">
        <v>32</v>
      </c>
      <c r="H18" s="112">
        <v>21</v>
      </c>
      <c r="I18" s="112">
        <v>486</v>
      </c>
      <c r="J18" s="112">
        <v>378</v>
      </c>
      <c r="K18" s="112">
        <v>461</v>
      </c>
      <c r="L18" s="111">
        <v>387</v>
      </c>
    </row>
    <row r="19" spans="1:13" s="3" customFormat="1" ht="15" customHeight="1">
      <c r="A19" s="187"/>
      <c r="B19" s="66"/>
      <c r="C19" s="326" t="s">
        <v>170</v>
      </c>
      <c r="D19" s="327"/>
      <c r="E19" s="112">
        <f t="shared" si="2"/>
        <v>445</v>
      </c>
      <c r="F19" s="112">
        <f t="shared" si="3"/>
        <v>355</v>
      </c>
      <c r="G19" s="112">
        <v>19</v>
      </c>
      <c r="H19" s="112">
        <v>15</v>
      </c>
      <c r="I19" s="112">
        <v>201</v>
      </c>
      <c r="J19" s="112">
        <v>165</v>
      </c>
      <c r="K19" s="112">
        <v>225</v>
      </c>
      <c r="L19" s="111">
        <v>175</v>
      </c>
    </row>
    <row r="20" spans="1:13" s="3" customFormat="1" ht="15" customHeight="1">
      <c r="A20" s="187"/>
      <c r="B20" s="66"/>
      <c r="C20" s="326" t="s">
        <v>169</v>
      </c>
      <c r="D20" s="327"/>
      <c r="E20" s="112">
        <f t="shared" si="2"/>
        <v>165</v>
      </c>
      <c r="F20" s="112">
        <f t="shared" si="3"/>
        <v>115</v>
      </c>
      <c r="G20" s="112">
        <v>0</v>
      </c>
      <c r="H20" s="112">
        <v>0</v>
      </c>
      <c r="I20" s="112">
        <v>28</v>
      </c>
      <c r="J20" s="112">
        <v>22</v>
      </c>
      <c r="K20" s="112">
        <v>137</v>
      </c>
      <c r="L20" s="111">
        <v>93</v>
      </c>
    </row>
    <row r="21" spans="1:13" s="3" customFormat="1" ht="15" customHeight="1">
      <c r="A21" s="187"/>
      <c r="B21" s="66"/>
      <c r="C21" s="326" t="s">
        <v>168</v>
      </c>
      <c r="D21" s="327"/>
      <c r="E21" s="112">
        <f t="shared" si="2"/>
        <v>169</v>
      </c>
      <c r="F21" s="112">
        <f t="shared" si="3"/>
        <v>117</v>
      </c>
      <c r="G21" s="112">
        <v>6</v>
      </c>
      <c r="H21" s="112">
        <v>5</v>
      </c>
      <c r="I21" s="112">
        <v>29</v>
      </c>
      <c r="J21" s="112">
        <v>21</v>
      </c>
      <c r="K21" s="112">
        <v>134</v>
      </c>
      <c r="L21" s="111">
        <v>91</v>
      </c>
    </row>
    <row r="22" spans="1:13" s="3" customFormat="1" ht="15" customHeight="1">
      <c r="A22" s="187"/>
      <c r="B22" s="66"/>
      <c r="C22" s="326" t="s">
        <v>167</v>
      </c>
      <c r="D22" s="327"/>
      <c r="E22" s="112">
        <f t="shared" si="2"/>
        <v>150</v>
      </c>
      <c r="F22" s="112">
        <f t="shared" si="3"/>
        <v>112</v>
      </c>
      <c r="G22" s="112">
        <v>8</v>
      </c>
      <c r="H22" s="112">
        <v>6</v>
      </c>
      <c r="I22" s="112">
        <v>29</v>
      </c>
      <c r="J22" s="112">
        <v>17</v>
      </c>
      <c r="K22" s="112">
        <v>113</v>
      </c>
      <c r="L22" s="111">
        <v>89</v>
      </c>
    </row>
    <row r="23" spans="1:13" s="3" customFormat="1" ht="15" customHeight="1">
      <c r="A23" s="187"/>
      <c r="B23" s="66"/>
      <c r="C23" s="326" t="s">
        <v>166</v>
      </c>
      <c r="D23" s="327"/>
      <c r="E23" s="112">
        <f t="shared" si="2"/>
        <v>1</v>
      </c>
      <c r="F23" s="112">
        <f t="shared" si="3"/>
        <v>0</v>
      </c>
      <c r="G23" s="112">
        <v>0</v>
      </c>
      <c r="H23" s="112">
        <v>0</v>
      </c>
      <c r="I23" s="112">
        <v>1</v>
      </c>
      <c r="J23" s="112">
        <v>0</v>
      </c>
      <c r="K23" s="112">
        <v>0</v>
      </c>
      <c r="L23" s="192">
        <v>0</v>
      </c>
    </row>
    <row r="24" spans="1:13" s="3" customFormat="1" ht="15" customHeight="1">
      <c r="A24" s="187"/>
      <c r="B24" s="66"/>
      <c r="C24" s="326" t="s">
        <v>165</v>
      </c>
      <c r="D24" s="327"/>
      <c r="E24" s="112">
        <f t="shared" si="2"/>
        <v>96</v>
      </c>
      <c r="F24" s="112">
        <f t="shared" si="3"/>
        <v>79</v>
      </c>
      <c r="G24" s="112">
        <v>1</v>
      </c>
      <c r="H24" s="112">
        <v>1</v>
      </c>
      <c r="I24" s="112">
        <v>92</v>
      </c>
      <c r="J24" s="112">
        <v>76</v>
      </c>
      <c r="K24" s="112">
        <v>3</v>
      </c>
      <c r="L24" s="111">
        <v>2</v>
      </c>
    </row>
    <row r="25" spans="1:13" s="3" customFormat="1" ht="15" customHeight="1">
      <c r="A25" s="187"/>
      <c r="B25" s="66"/>
      <c r="C25" s="326" t="s">
        <v>164</v>
      </c>
      <c r="D25" s="327"/>
      <c r="E25" s="112">
        <f t="shared" si="2"/>
        <v>0</v>
      </c>
      <c r="F25" s="112">
        <f t="shared" si="3"/>
        <v>0</v>
      </c>
      <c r="G25" s="112">
        <v>0</v>
      </c>
      <c r="H25" s="112">
        <v>0</v>
      </c>
      <c r="I25" s="188">
        <v>0</v>
      </c>
      <c r="J25" s="188">
        <v>0</v>
      </c>
      <c r="K25" s="112">
        <v>0</v>
      </c>
      <c r="L25" s="192">
        <v>0</v>
      </c>
    </row>
    <row r="26" spans="1:13" s="3" customFormat="1" ht="15" customHeight="1">
      <c r="A26" s="191"/>
      <c r="B26" s="190" t="s">
        <v>163</v>
      </c>
      <c r="C26" s="189"/>
      <c r="D26" s="189"/>
      <c r="E26" s="112">
        <f t="shared" ref="E26:L26" si="4">SUM(E27:E35)</f>
        <v>1550</v>
      </c>
      <c r="F26" s="112">
        <f t="shared" si="4"/>
        <v>1296</v>
      </c>
      <c r="G26" s="112">
        <f t="shared" si="4"/>
        <v>138</v>
      </c>
      <c r="H26" s="112">
        <f t="shared" si="4"/>
        <v>118</v>
      </c>
      <c r="I26" s="112">
        <f t="shared" si="4"/>
        <v>347</v>
      </c>
      <c r="J26" s="112">
        <f t="shared" si="4"/>
        <v>282</v>
      </c>
      <c r="K26" s="112">
        <f t="shared" si="4"/>
        <v>1065</v>
      </c>
      <c r="L26" s="181">
        <f t="shared" si="4"/>
        <v>896</v>
      </c>
      <c r="M26" s="34"/>
    </row>
    <row r="27" spans="1:13" s="3" customFormat="1" ht="15" customHeight="1">
      <c r="A27" s="187"/>
      <c r="B27" s="66"/>
      <c r="C27" s="326" t="s">
        <v>162</v>
      </c>
      <c r="D27" s="327"/>
      <c r="E27" s="112">
        <f t="shared" ref="E27:E35" si="5">G27+I27+K27</f>
        <v>30</v>
      </c>
      <c r="F27" s="112">
        <f t="shared" ref="F27:F35" si="6">H27+J27+L27</f>
        <v>23</v>
      </c>
      <c r="G27" s="112">
        <v>4</v>
      </c>
      <c r="H27" s="112">
        <v>4</v>
      </c>
      <c r="I27" s="112">
        <v>5</v>
      </c>
      <c r="J27" s="112">
        <v>3</v>
      </c>
      <c r="K27" s="112">
        <v>21</v>
      </c>
      <c r="L27" s="111">
        <v>16</v>
      </c>
    </row>
    <row r="28" spans="1:13" s="3" customFormat="1" ht="15" customHeight="1">
      <c r="A28" s="187"/>
      <c r="B28" s="66"/>
      <c r="C28" s="326" t="s">
        <v>161</v>
      </c>
      <c r="D28" s="327"/>
      <c r="E28" s="112">
        <f t="shared" si="5"/>
        <v>227</v>
      </c>
      <c r="F28" s="112">
        <f t="shared" si="6"/>
        <v>180</v>
      </c>
      <c r="G28" s="112">
        <v>6</v>
      </c>
      <c r="H28" s="112">
        <v>4</v>
      </c>
      <c r="I28" s="112">
        <v>153</v>
      </c>
      <c r="J28" s="112">
        <v>114</v>
      </c>
      <c r="K28" s="112">
        <v>68</v>
      </c>
      <c r="L28" s="111">
        <v>62</v>
      </c>
    </row>
    <row r="29" spans="1:13" s="3" customFormat="1" ht="15" customHeight="1">
      <c r="A29" s="187"/>
      <c r="B29" s="66"/>
      <c r="C29" s="326" t="s">
        <v>160</v>
      </c>
      <c r="D29" s="327"/>
      <c r="E29" s="112">
        <f t="shared" si="5"/>
        <v>72</v>
      </c>
      <c r="F29" s="112">
        <f t="shared" si="6"/>
        <v>61</v>
      </c>
      <c r="G29" s="112">
        <v>23</v>
      </c>
      <c r="H29" s="112">
        <v>20</v>
      </c>
      <c r="I29" s="112">
        <v>32</v>
      </c>
      <c r="J29" s="112">
        <v>27</v>
      </c>
      <c r="K29" s="112">
        <v>17</v>
      </c>
      <c r="L29" s="111">
        <v>14</v>
      </c>
    </row>
    <row r="30" spans="1:13" s="3" customFormat="1" ht="15" customHeight="1">
      <c r="A30" s="187"/>
      <c r="B30" s="66"/>
      <c r="C30" s="326" t="s">
        <v>159</v>
      </c>
      <c r="D30" s="327"/>
      <c r="E30" s="112">
        <f t="shared" si="5"/>
        <v>644</v>
      </c>
      <c r="F30" s="112">
        <f t="shared" si="6"/>
        <v>533</v>
      </c>
      <c r="G30" s="112">
        <v>9</v>
      </c>
      <c r="H30" s="112">
        <v>6</v>
      </c>
      <c r="I30" s="112">
        <v>34</v>
      </c>
      <c r="J30" s="112">
        <v>32</v>
      </c>
      <c r="K30" s="112">
        <v>601</v>
      </c>
      <c r="L30" s="111">
        <v>495</v>
      </c>
    </row>
    <row r="31" spans="1:13" s="3" customFormat="1" ht="15" customHeight="1">
      <c r="A31" s="187"/>
      <c r="B31" s="66"/>
      <c r="C31" s="326" t="s">
        <v>158</v>
      </c>
      <c r="D31" s="327"/>
      <c r="E31" s="112">
        <f t="shared" si="5"/>
        <v>43</v>
      </c>
      <c r="F31" s="112">
        <f t="shared" si="6"/>
        <v>35</v>
      </c>
      <c r="G31" s="188">
        <v>9</v>
      </c>
      <c r="H31" s="112">
        <v>9</v>
      </c>
      <c r="I31" s="112">
        <v>3</v>
      </c>
      <c r="J31" s="112">
        <v>3</v>
      </c>
      <c r="K31" s="112">
        <v>31</v>
      </c>
      <c r="L31" s="111">
        <v>23</v>
      </c>
    </row>
    <row r="32" spans="1:13" s="3" customFormat="1" ht="15" customHeight="1">
      <c r="A32" s="187"/>
      <c r="B32" s="66"/>
      <c r="C32" s="326" t="s">
        <v>157</v>
      </c>
      <c r="D32" s="327"/>
      <c r="E32" s="112">
        <f t="shared" si="5"/>
        <v>180</v>
      </c>
      <c r="F32" s="112">
        <f t="shared" si="6"/>
        <v>162</v>
      </c>
      <c r="G32" s="112">
        <v>39</v>
      </c>
      <c r="H32" s="112">
        <v>35</v>
      </c>
      <c r="I32" s="112">
        <v>28</v>
      </c>
      <c r="J32" s="112">
        <v>27</v>
      </c>
      <c r="K32" s="112">
        <v>113</v>
      </c>
      <c r="L32" s="111">
        <v>100</v>
      </c>
    </row>
    <row r="33" spans="1:13" s="3" customFormat="1" ht="15" customHeight="1">
      <c r="A33" s="187"/>
      <c r="B33" s="66"/>
      <c r="C33" s="326" t="s">
        <v>156</v>
      </c>
      <c r="D33" s="327"/>
      <c r="E33" s="112">
        <f t="shared" si="5"/>
        <v>10</v>
      </c>
      <c r="F33" s="112">
        <f t="shared" si="6"/>
        <v>9</v>
      </c>
      <c r="G33" s="112">
        <v>1</v>
      </c>
      <c r="H33" s="112">
        <v>1</v>
      </c>
      <c r="I33" s="112">
        <v>1</v>
      </c>
      <c r="J33" s="112">
        <v>1</v>
      </c>
      <c r="K33" s="112">
        <v>8</v>
      </c>
      <c r="L33" s="111">
        <v>7</v>
      </c>
    </row>
    <row r="34" spans="1:13" s="3" customFormat="1" ht="15" customHeight="1">
      <c r="A34" s="187"/>
      <c r="B34" s="66"/>
      <c r="C34" s="326" t="s">
        <v>155</v>
      </c>
      <c r="D34" s="327"/>
      <c r="E34" s="112">
        <f t="shared" si="5"/>
        <v>63</v>
      </c>
      <c r="F34" s="112">
        <f t="shared" si="6"/>
        <v>57</v>
      </c>
      <c r="G34" s="112">
        <v>20</v>
      </c>
      <c r="H34" s="112">
        <v>16</v>
      </c>
      <c r="I34" s="112">
        <v>15</v>
      </c>
      <c r="J34" s="112">
        <v>14</v>
      </c>
      <c r="K34" s="112">
        <v>28</v>
      </c>
      <c r="L34" s="111">
        <v>27</v>
      </c>
    </row>
    <row r="35" spans="1:13" s="3" customFormat="1" ht="15" customHeight="1" thickBot="1">
      <c r="A35" s="184"/>
      <c r="B35" s="183"/>
      <c r="C35" s="328" t="s">
        <v>36</v>
      </c>
      <c r="D35" s="329"/>
      <c r="E35" s="109">
        <f t="shared" si="5"/>
        <v>281</v>
      </c>
      <c r="F35" s="109">
        <f t="shared" si="6"/>
        <v>236</v>
      </c>
      <c r="G35" s="108">
        <f t="shared" ref="G35:L35" si="7">G39</f>
        <v>27</v>
      </c>
      <c r="H35" s="108">
        <f t="shared" si="7"/>
        <v>23</v>
      </c>
      <c r="I35" s="108">
        <f t="shared" si="7"/>
        <v>76</v>
      </c>
      <c r="J35" s="108">
        <f t="shared" si="7"/>
        <v>61</v>
      </c>
      <c r="K35" s="108">
        <f t="shared" si="7"/>
        <v>178</v>
      </c>
      <c r="L35" s="108">
        <f t="shared" si="7"/>
        <v>152</v>
      </c>
    </row>
    <row r="36" spans="1:13" s="3" customFormat="1" ht="13">
      <c r="A36" s="4" t="s">
        <v>2</v>
      </c>
      <c r="B36" s="4"/>
      <c r="C36" s="4"/>
      <c r="D36" s="4"/>
      <c r="E36" s="77"/>
      <c r="F36" s="77"/>
      <c r="G36" s="77"/>
      <c r="H36" s="77"/>
      <c r="I36" s="77"/>
      <c r="J36" s="77"/>
      <c r="K36" s="77"/>
      <c r="L36" s="77"/>
    </row>
    <row r="37" spans="1:13" s="23" customFormat="1">
      <c r="C37" s="26"/>
      <c r="D37" s="26" t="s">
        <v>154</v>
      </c>
      <c r="E37" s="33">
        <f t="shared" ref="E37:L37" si="8">SUM(E27:E34)</f>
        <v>1269</v>
      </c>
      <c r="F37" s="33">
        <f t="shared" si="8"/>
        <v>1060</v>
      </c>
      <c r="G37" s="33">
        <f t="shared" si="8"/>
        <v>111</v>
      </c>
      <c r="H37" s="33">
        <f t="shared" si="8"/>
        <v>95</v>
      </c>
      <c r="I37" s="33">
        <f t="shared" si="8"/>
        <v>271</v>
      </c>
      <c r="J37" s="33">
        <f t="shared" si="8"/>
        <v>221</v>
      </c>
      <c r="K37" s="33">
        <f t="shared" si="8"/>
        <v>887</v>
      </c>
      <c r="L37" s="33">
        <f t="shared" si="8"/>
        <v>744</v>
      </c>
      <c r="M37" s="26"/>
    </row>
    <row r="38" spans="1:13">
      <c r="C38" s="26"/>
      <c r="D38" s="26" t="s">
        <v>0</v>
      </c>
      <c r="E38" s="181">
        <v>1550</v>
      </c>
      <c r="F38" s="181">
        <v>1296</v>
      </c>
      <c r="G38" s="181">
        <v>138</v>
      </c>
      <c r="H38" s="181">
        <v>118</v>
      </c>
      <c r="I38" s="181">
        <v>347</v>
      </c>
      <c r="J38" s="181">
        <v>282</v>
      </c>
      <c r="K38" s="181">
        <v>1065</v>
      </c>
      <c r="L38" s="181">
        <v>896</v>
      </c>
      <c r="M38" s="26"/>
    </row>
    <row r="39" spans="1:13">
      <c r="C39" s="26"/>
      <c r="D39" s="26" t="s">
        <v>36</v>
      </c>
      <c r="E39" s="33">
        <f t="shared" ref="E39:L39" si="9">E38-E37</f>
        <v>281</v>
      </c>
      <c r="F39" s="33">
        <f t="shared" si="9"/>
        <v>236</v>
      </c>
      <c r="G39" s="33">
        <f t="shared" si="9"/>
        <v>27</v>
      </c>
      <c r="H39" s="33">
        <f t="shared" si="9"/>
        <v>23</v>
      </c>
      <c r="I39" s="33">
        <f t="shared" si="9"/>
        <v>76</v>
      </c>
      <c r="J39" s="33">
        <f t="shared" si="9"/>
        <v>61</v>
      </c>
      <c r="K39" s="33">
        <f t="shared" si="9"/>
        <v>178</v>
      </c>
      <c r="L39" s="33">
        <f t="shared" si="9"/>
        <v>152</v>
      </c>
      <c r="M39" s="26"/>
    </row>
    <row r="40" spans="1:13">
      <c r="C40" s="26"/>
      <c r="D40" s="26"/>
      <c r="E40" s="26"/>
      <c r="F40" s="26"/>
      <c r="G40" s="26"/>
      <c r="H40" s="26"/>
      <c r="I40" s="26"/>
      <c r="J40" s="26"/>
      <c r="K40" s="26"/>
      <c r="L40" s="27"/>
      <c r="M40" s="26"/>
    </row>
    <row r="41" spans="1:13">
      <c r="C41" s="26"/>
      <c r="D41" s="26"/>
      <c r="E41" s="26"/>
      <c r="F41" s="26"/>
      <c r="G41" s="26"/>
      <c r="H41" s="26"/>
      <c r="I41" s="26"/>
      <c r="J41" s="26"/>
      <c r="K41" s="26"/>
      <c r="L41" s="27"/>
      <c r="M41" s="26"/>
    </row>
  </sheetData>
  <mergeCells count="31">
    <mergeCell ref="C9:D9"/>
    <mergeCell ref="I4:J4"/>
    <mergeCell ref="A6:D6"/>
    <mergeCell ref="C8:D8"/>
    <mergeCell ref="A2:L3"/>
    <mergeCell ref="K4:L4"/>
    <mergeCell ref="A4:D5"/>
    <mergeCell ref="E4:F4"/>
    <mergeCell ref="G4:H4"/>
    <mergeCell ref="C29:D29"/>
    <mergeCell ref="C25:D25"/>
    <mergeCell ref="C35:D35"/>
    <mergeCell ref="C22:D22"/>
    <mergeCell ref="C34:D34"/>
    <mergeCell ref="C32:D32"/>
    <mergeCell ref="C33:D33"/>
    <mergeCell ref="C28:D28"/>
    <mergeCell ref="C30:D30"/>
    <mergeCell ref="C31:D31"/>
    <mergeCell ref="C21:D21"/>
    <mergeCell ref="C11:D11"/>
    <mergeCell ref="C23:D23"/>
    <mergeCell ref="C27:D27"/>
    <mergeCell ref="C10:D10"/>
    <mergeCell ref="C24:D24"/>
    <mergeCell ref="C12:D12"/>
    <mergeCell ref="C13:D13"/>
    <mergeCell ref="C17:D17"/>
    <mergeCell ref="C18:D18"/>
    <mergeCell ref="C19:D19"/>
    <mergeCell ref="C20:D20"/>
  </mergeCells>
  <phoneticPr fontId="1"/>
  <printOptions horizontalCentered="1"/>
  <pageMargins left="0.47000000000000003" right="0.47000000000000003" top="0.71" bottom="0"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ABB8E-DC75-9140-9B94-2138F9166E29}">
  <dimension ref="A1:H18"/>
  <sheetViews>
    <sheetView showGridLines="0" zoomScaleNormal="100" zoomScaleSheetLayoutView="100" workbookViewId="0"/>
  </sheetViews>
  <sheetFormatPr baseColWidth="10" defaultColWidth="8.83203125" defaultRowHeight="14"/>
  <cols>
    <col min="1" max="2" width="2.6640625" customWidth="1"/>
    <col min="3" max="3" width="9.6640625" customWidth="1"/>
    <col min="4" max="6" width="10.6640625" customWidth="1"/>
    <col min="7" max="7" width="10.6640625" style="57" customWidth="1"/>
  </cols>
  <sheetData>
    <row r="1" spans="1:8" s="23" customFormat="1" ht="18" thickBot="1">
      <c r="A1" s="56" t="s">
        <v>209</v>
      </c>
      <c r="B1" s="76"/>
      <c r="C1" s="76"/>
      <c r="G1" s="118"/>
    </row>
    <row r="2" spans="1:8" s="3" customFormat="1" ht="29" thickBot="1">
      <c r="A2" s="344"/>
      <c r="B2" s="344"/>
      <c r="C2" s="344"/>
      <c r="D2" s="210" t="s">
        <v>0</v>
      </c>
      <c r="E2" s="209" t="s">
        <v>208</v>
      </c>
      <c r="F2" s="209" t="s">
        <v>207</v>
      </c>
      <c r="G2" s="208" t="s">
        <v>58</v>
      </c>
    </row>
    <row r="3" spans="1:8" s="3" customFormat="1" ht="15" customHeight="1">
      <c r="A3" s="345" t="s">
        <v>0</v>
      </c>
      <c r="B3" s="346"/>
      <c r="C3" s="346"/>
      <c r="D3" s="207">
        <f>D5+D13</f>
        <v>10780</v>
      </c>
      <c r="E3" s="207">
        <f>E5+E13</f>
        <v>972</v>
      </c>
      <c r="F3" s="207">
        <f>F5+F13</f>
        <v>3147</v>
      </c>
      <c r="G3" s="206">
        <f>G5+G13</f>
        <v>6661</v>
      </c>
      <c r="H3" s="2"/>
    </row>
    <row r="4" spans="1:8" s="3" customFormat="1" ht="15" customHeight="1">
      <c r="A4" s="342" t="s">
        <v>206</v>
      </c>
      <c r="B4" s="342"/>
      <c r="C4" s="343"/>
      <c r="D4" s="205">
        <f>ROUND(D3/365,2)</f>
        <v>29.53</v>
      </c>
      <c r="E4" s="204">
        <f>E3/365</f>
        <v>2.6630136986301371</v>
      </c>
      <c r="F4" s="204">
        <f>F3/365</f>
        <v>8.6219178082191785</v>
      </c>
      <c r="G4" s="203">
        <f>G3/365</f>
        <v>18.24931506849315</v>
      </c>
      <c r="H4" s="3" t="s">
        <v>205</v>
      </c>
    </row>
    <row r="5" spans="1:8" s="3" customFormat="1" ht="15" customHeight="1">
      <c r="A5" s="341" t="s">
        <v>204</v>
      </c>
      <c r="B5" s="342"/>
      <c r="C5" s="343"/>
      <c r="D5" s="202">
        <f>SUM(D6:D12)</f>
        <v>8524</v>
      </c>
      <c r="E5" s="202">
        <f>SUM(E6:E12)</f>
        <v>806</v>
      </c>
      <c r="F5" s="202">
        <f>SUM(F6:F12)</f>
        <v>2479</v>
      </c>
      <c r="G5" s="201">
        <f>SUM(G6:G12)</f>
        <v>5239</v>
      </c>
    </row>
    <row r="6" spans="1:8" s="3" customFormat="1" ht="15" customHeight="1">
      <c r="A6" s="187"/>
      <c r="B6" s="326" t="s">
        <v>203</v>
      </c>
      <c r="C6" s="327"/>
      <c r="D6" s="112">
        <f t="shared" ref="D6:D17" si="0">SUM(E6:G6)</f>
        <v>95</v>
      </c>
      <c r="E6" s="112">
        <v>29</v>
      </c>
      <c r="F6" s="112">
        <v>21</v>
      </c>
      <c r="G6" s="111">
        <v>45</v>
      </c>
    </row>
    <row r="7" spans="1:8" s="3" customFormat="1" ht="15" customHeight="1">
      <c r="A7" s="187"/>
      <c r="B7" s="326" t="s">
        <v>202</v>
      </c>
      <c r="C7" s="327"/>
      <c r="D7" s="112">
        <f t="shared" si="0"/>
        <v>119</v>
      </c>
      <c r="E7" s="112">
        <v>17</v>
      </c>
      <c r="F7" s="112">
        <v>44</v>
      </c>
      <c r="G7" s="111">
        <v>58</v>
      </c>
    </row>
    <row r="8" spans="1:8" s="3" customFormat="1" ht="15" customHeight="1">
      <c r="A8" s="187"/>
      <c r="B8" s="326" t="s">
        <v>201</v>
      </c>
      <c r="C8" s="327"/>
      <c r="D8" s="112">
        <f t="shared" si="0"/>
        <v>307</v>
      </c>
      <c r="E8" s="112">
        <v>72</v>
      </c>
      <c r="F8" s="112">
        <v>109</v>
      </c>
      <c r="G8" s="111">
        <v>126</v>
      </c>
    </row>
    <row r="9" spans="1:8" s="3" customFormat="1" ht="15" customHeight="1">
      <c r="A9" s="187"/>
      <c r="B9" s="326" t="s">
        <v>200</v>
      </c>
      <c r="C9" s="327"/>
      <c r="D9" s="112">
        <f t="shared" si="0"/>
        <v>754</v>
      </c>
      <c r="E9" s="112">
        <v>69</v>
      </c>
      <c r="F9" s="112">
        <v>251</v>
      </c>
      <c r="G9" s="111">
        <v>434</v>
      </c>
    </row>
    <row r="10" spans="1:8" s="3" customFormat="1" ht="15" customHeight="1">
      <c r="A10" s="187"/>
      <c r="B10" s="326" t="s">
        <v>199</v>
      </c>
      <c r="C10" s="327"/>
      <c r="D10" s="112">
        <f t="shared" si="0"/>
        <v>3060</v>
      </c>
      <c r="E10" s="112">
        <v>197</v>
      </c>
      <c r="F10" s="112">
        <v>789</v>
      </c>
      <c r="G10" s="111">
        <v>2074</v>
      </c>
    </row>
    <row r="11" spans="1:8" s="3" customFormat="1" ht="15" customHeight="1">
      <c r="A11" s="187"/>
      <c r="B11" s="326" t="s">
        <v>198</v>
      </c>
      <c r="C11" s="327"/>
      <c r="D11" s="112">
        <f t="shared" si="0"/>
        <v>2472</v>
      </c>
      <c r="E11" s="112">
        <v>261</v>
      </c>
      <c r="F11" s="112">
        <v>711</v>
      </c>
      <c r="G11" s="111">
        <v>1500</v>
      </c>
    </row>
    <row r="12" spans="1:8" s="3" customFormat="1" ht="15" customHeight="1">
      <c r="A12" s="187"/>
      <c r="B12" s="326" t="s">
        <v>197</v>
      </c>
      <c r="C12" s="327"/>
      <c r="D12" s="112">
        <f t="shared" si="0"/>
        <v>1717</v>
      </c>
      <c r="E12" s="112">
        <v>161</v>
      </c>
      <c r="F12" s="112">
        <v>554</v>
      </c>
      <c r="G12" s="111">
        <v>1002</v>
      </c>
    </row>
    <row r="13" spans="1:8" s="3" customFormat="1" ht="15" customHeight="1">
      <c r="A13" s="341" t="s">
        <v>196</v>
      </c>
      <c r="B13" s="342"/>
      <c r="C13" s="343"/>
      <c r="D13" s="202">
        <f t="shared" si="0"/>
        <v>2256</v>
      </c>
      <c r="E13" s="202">
        <f>SUM(E14:E17)</f>
        <v>166</v>
      </c>
      <c r="F13" s="202">
        <f>SUM(F14:F17)</f>
        <v>668</v>
      </c>
      <c r="G13" s="201">
        <f>SUM(G14:G17)</f>
        <v>1422</v>
      </c>
    </row>
    <row r="14" spans="1:8" s="3" customFormat="1" ht="15" customHeight="1">
      <c r="A14" s="187"/>
      <c r="B14" s="326" t="s">
        <v>195</v>
      </c>
      <c r="C14" s="327"/>
      <c r="D14" s="112">
        <f t="shared" si="0"/>
        <v>1079</v>
      </c>
      <c r="E14" s="112">
        <v>68</v>
      </c>
      <c r="F14" s="112">
        <v>340</v>
      </c>
      <c r="G14" s="111">
        <v>671</v>
      </c>
    </row>
    <row r="15" spans="1:8" s="3" customFormat="1" ht="15" customHeight="1">
      <c r="A15" s="187"/>
      <c r="B15" s="326" t="s">
        <v>194</v>
      </c>
      <c r="C15" s="327"/>
      <c r="D15" s="112">
        <f t="shared" si="0"/>
        <v>152</v>
      </c>
      <c r="E15" s="112">
        <v>10</v>
      </c>
      <c r="F15" s="112">
        <v>43</v>
      </c>
      <c r="G15" s="111">
        <v>99</v>
      </c>
    </row>
    <row r="16" spans="1:8" s="3" customFormat="1" ht="15" customHeight="1">
      <c r="A16" s="187"/>
      <c r="B16" s="326" t="s">
        <v>193</v>
      </c>
      <c r="C16" s="327"/>
      <c r="D16" s="112">
        <f t="shared" si="0"/>
        <v>980</v>
      </c>
      <c r="E16" s="112">
        <v>86</v>
      </c>
      <c r="F16" s="112">
        <v>282</v>
      </c>
      <c r="G16" s="111">
        <v>612</v>
      </c>
    </row>
    <row r="17" spans="1:7" s="3" customFormat="1" ht="15" customHeight="1" thickBot="1">
      <c r="A17" s="184"/>
      <c r="B17" s="328" t="s">
        <v>192</v>
      </c>
      <c r="C17" s="340"/>
      <c r="D17" s="109">
        <f t="shared" si="0"/>
        <v>45</v>
      </c>
      <c r="E17" s="109">
        <v>2</v>
      </c>
      <c r="F17" s="109">
        <v>3</v>
      </c>
      <c r="G17" s="108">
        <v>40</v>
      </c>
    </row>
    <row r="18" spans="1:7" s="3" customFormat="1" ht="13">
      <c r="A18" s="200" t="s">
        <v>2</v>
      </c>
      <c r="B18" s="200"/>
      <c r="C18" s="200"/>
      <c r="D18" s="199"/>
      <c r="E18" s="339"/>
      <c r="F18" s="339"/>
      <c r="G18" s="339"/>
    </row>
  </sheetData>
  <mergeCells count="17">
    <mergeCell ref="A2:C2"/>
    <mergeCell ref="A3:C3"/>
    <mergeCell ref="B15:C15"/>
    <mergeCell ref="A5:C5"/>
    <mergeCell ref="B6:C6"/>
    <mergeCell ref="B7:C7"/>
    <mergeCell ref="B8:C8"/>
    <mergeCell ref="B9:C9"/>
    <mergeCell ref="B10:C10"/>
    <mergeCell ref="A4:C4"/>
    <mergeCell ref="E18:G18"/>
    <mergeCell ref="B17:C17"/>
    <mergeCell ref="B11:C11"/>
    <mergeCell ref="B12:C12"/>
    <mergeCell ref="A13:C13"/>
    <mergeCell ref="B14:C14"/>
    <mergeCell ref="B16:C16"/>
  </mergeCells>
  <phoneticPr fontId="1"/>
  <pageMargins left="0.47000000000000003" right="0.47000000000000003" top="0.71" bottom="0"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6AA44-A8C3-2D48-8EF5-E3A1AFBBF899}">
  <dimension ref="A1:G14"/>
  <sheetViews>
    <sheetView showGridLines="0" zoomScaleNormal="100" zoomScaleSheetLayoutView="115" workbookViewId="0"/>
  </sheetViews>
  <sheetFormatPr baseColWidth="10" defaultColWidth="8.83203125" defaultRowHeight="14"/>
  <cols>
    <col min="1" max="1" width="3.83203125" customWidth="1"/>
    <col min="2" max="2" width="2.6640625" customWidth="1"/>
    <col min="3" max="3" width="9.6640625" customWidth="1"/>
    <col min="4" max="5" width="8.6640625" customWidth="1"/>
    <col min="6" max="6" width="8.6640625" style="57" customWidth="1"/>
  </cols>
  <sheetData>
    <row r="1" spans="1:7" s="23" customFormat="1" ht="18" customHeight="1" thickBot="1">
      <c r="A1" s="56" t="s">
        <v>212</v>
      </c>
      <c r="B1" s="76"/>
      <c r="C1" s="76"/>
      <c r="F1" s="118"/>
    </row>
    <row r="2" spans="1:7" s="3" customFormat="1" ht="18.75" customHeight="1" thickBot="1">
      <c r="A2" s="344"/>
      <c r="B2" s="344"/>
      <c r="C2" s="344"/>
      <c r="D2" s="210" t="s">
        <v>0</v>
      </c>
      <c r="E2" s="209" t="s">
        <v>57</v>
      </c>
      <c r="F2" s="208" t="s">
        <v>58</v>
      </c>
    </row>
    <row r="3" spans="1:7" s="3" customFormat="1" ht="24" customHeight="1">
      <c r="A3" s="351" t="s">
        <v>0</v>
      </c>
      <c r="B3" s="352"/>
      <c r="C3" s="352"/>
      <c r="D3" s="115">
        <f>E3+F3</f>
        <v>10780</v>
      </c>
      <c r="E3" s="115">
        <f>E4+E7+E10</f>
        <v>4119</v>
      </c>
      <c r="F3" s="114">
        <f>F4+F7+F10</f>
        <v>6661</v>
      </c>
      <c r="G3" s="2"/>
    </row>
    <row r="4" spans="1:7" s="3" customFormat="1" ht="34" customHeight="1">
      <c r="A4" s="348" t="s">
        <v>211</v>
      </c>
      <c r="B4" s="66"/>
      <c r="C4" s="47" t="s">
        <v>0</v>
      </c>
      <c r="D4" s="112">
        <f t="shared" ref="D4:D12" si="0">SUM(E4:F4)</f>
        <v>1157</v>
      </c>
      <c r="E4" s="112">
        <f>SUM(E5:E6)</f>
        <v>632</v>
      </c>
      <c r="F4" s="111">
        <f>SUM(F5:F6)</f>
        <v>525</v>
      </c>
    </row>
    <row r="5" spans="1:7" s="3" customFormat="1" ht="34" customHeight="1">
      <c r="A5" s="349"/>
      <c r="B5" s="66"/>
      <c r="C5" s="66" t="s">
        <v>80</v>
      </c>
      <c r="D5" s="112">
        <f t="shared" si="0"/>
        <v>555</v>
      </c>
      <c r="E5" s="112">
        <v>399</v>
      </c>
      <c r="F5" s="111">
        <v>156</v>
      </c>
    </row>
    <row r="6" spans="1:7" s="3" customFormat="1" ht="34" customHeight="1">
      <c r="A6" s="350"/>
      <c r="B6" s="66"/>
      <c r="C6" s="66" t="s">
        <v>36</v>
      </c>
      <c r="D6" s="112">
        <f t="shared" si="0"/>
        <v>602</v>
      </c>
      <c r="E6" s="112">
        <v>233</v>
      </c>
      <c r="F6" s="111">
        <v>369</v>
      </c>
    </row>
    <row r="7" spans="1:7" s="3" customFormat="1" ht="34" customHeight="1">
      <c r="A7" s="348" t="s">
        <v>210</v>
      </c>
      <c r="B7" s="70"/>
      <c r="C7" s="218" t="s">
        <v>0</v>
      </c>
      <c r="D7" s="217">
        <f t="shared" si="0"/>
        <v>800</v>
      </c>
      <c r="E7" s="217">
        <f>SUM(E8:E9)</f>
        <v>695</v>
      </c>
      <c r="F7" s="216">
        <f>SUM(F8:F9)</f>
        <v>105</v>
      </c>
    </row>
    <row r="8" spans="1:7" s="3" customFormat="1" ht="34" customHeight="1">
      <c r="A8" s="263"/>
      <c r="B8" s="66"/>
      <c r="C8" s="66" t="s">
        <v>80</v>
      </c>
      <c r="D8" s="112">
        <f t="shared" si="0"/>
        <v>628</v>
      </c>
      <c r="E8" s="112">
        <v>561</v>
      </c>
      <c r="F8" s="111">
        <v>67</v>
      </c>
    </row>
    <row r="9" spans="1:7" s="3" customFormat="1" ht="34" customHeight="1">
      <c r="A9" s="350"/>
      <c r="B9" s="215"/>
      <c r="C9" s="215" t="s">
        <v>36</v>
      </c>
      <c r="D9" s="214">
        <f t="shared" si="0"/>
        <v>172</v>
      </c>
      <c r="E9" s="214">
        <v>134</v>
      </c>
      <c r="F9" s="213">
        <v>38</v>
      </c>
    </row>
    <row r="10" spans="1:7" s="3" customFormat="1" ht="34" customHeight="1">
      <c r="A10" s="347" t="s">
        <v>36</v>
      </c>
      <c r="B10" s="66"/>
      <c r="C10" s="47" t="s">
        <v>0</v>
      </c>
      <c r="D10" s="112">
        <f t="shared" si="0"/>
        <v>8823</v>
      </c>
      <c r="E10" s="112">
        <f>SUM(E11:E12)</f>
        <v>2792</v>
      </c>
      <c r="F10" s="111">
        <f>SUM(F11:F12)</f>
        <v>6031</v>
      </c>
    </row>
    <row r="11" spans="1:7" s="3" customFormat="1" ht="34" customHeight="1">
      <c r="A11" s="263"/>
      <c r="B11" s="66"/>
      <c r="C11" s="66" t="s">
        <v>80</v>
      </c>
      <c r="D11" s="112">
        <f t="shared" si="0"/>
        <v>4964</v>
      </c>
      <c r="E11" s="112">
        <v>2220</v>
      </c>
      <c r="F11" s="111">
        <v>2744</v>
      </c>
    </row>
    <row r="12" spans="1:7" s="3" customFormat="1" ht="34" customHeight="1" thickBot="1">
      <c r="A12" s="264"/>
      <c r="B12" s="62"/>
      <c r="C12" s="62" t="s">
        <v>36</v>
      </c>
      <c r="D12" s="109">
        <f t="shared" si="0"/>
        <v>3859</v>
      </c>
      <c r="E12" s="109">
        <v>572</v>
      </c>
      <c r="F12" s="108">
        <v>3287</v>
      </c>
    </row>
    <row r="13" spans="1:7" s="3" customFormat="1" ht="13">
      <c r="A13" s="4" t="s">
        <v>2</v>
      </c>
      <c r="C13" s="34"/>
      <c r="D13" s="212"/>
      <c r="E13" s="211"/>
      <c r="F13" s="211"/>
    </row>
    <row r="14" spans="1:7" s="23" customFormat="1">
      <c r="F14" s="118"/>
    </row>
  </sheetData>
  <mergeCells count="5">
    <mergeCell ref="A10:A12"/>
    <mergeCell ref="A4:A6"/>
    <mergeCell ref="A7:A9"/>
    <mergeCell ref="A2:C2"/>
    <mergeCell ref="A3:C3"/>
  </mergeCells>
  <phoneticPr fontId="1"/>
  <pageMargins left="0.47244094488188981" right="0.47244094488188981" top="0" bottom="0" header="0" footer="0"/>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A809-7236-6248-AEDF-134599D9A86A}">
  <dimension ref="A1:M40"/>
  <sheetViews>
    <sheetView showGridLines="0" zoomScaleSheetLayoutView="100" workbookViewId="0">
      <selection activeCell="C1" sqref="C1"/>
    </sheetView>
  </sheetViews>
  <sheetFormatPr baseColWidth="10" defaultColWidth="8.83203125" defaultRowHeight="14"/>
  <cols>
    <col min="1" max="2" width="0.83203125" customWidth="1"/>
    <col min="3" max="3" width="20.1640625" customWidth="1"/>
    <col min="4" max="4" width="8.5" customWidth="1"/>
    <col min="5" max="11" width="7.1640625" customWidth="1"/>
    <col min="12" max="12" width="7.1640625" style="57" customWidth="1"/>
  </cols>
  <sheetData>
    <row r="1" spans="1:12" s="23" customFormat="1" ht="18" customHeight="1">
      <c r="A1" s="56" t="s">
        <v>217</v>
      </c>
      <c r="B1" s="76"/>
      <c r="C1" s="76"/>
      <c r="D1" s="76"/>
      <c r="L1" s="118"/>
    </row>
    <row r="2" spans="1:12" s="3" customFormat="1" ht="13.5" customHeight="1">
      <c r="A2" s="242" t="s">
        <v>216</v>
      </c>
      <c r="B2" s="242"/>
      <c r="C2" s="242"/>
      <c r="D2" s="242"/>
      <c r="E2" s="242"/>
      <c r="F2" s="242"/>
      <c r="G2" s="242"/>
      <c r="H2" s="242"/>
      <c r="I2" s="242"/>
      <c r="J2" s="242"/>
      <c r="K2" s="242"/>
      <c r="L2" s="242"/>
    </row>
    <row r="3" spans="1:12" s="3" customFormat="1" ht="19.5" customHeight="1">
      <c r="A3" s="242"/>
      <c r="B3" s="242"/>
      <c r="C3" s="242"/>
      <c r="D3" s="242"/>
      <c r="E3" s="242"/>
      <c r="F3" s="242"/>
      <c r="G3" s="242"/>
      <c r="H3" s="242"/>
      <c r="I3" s="242"/>
      <c r="J3" s="242"/>
      <c r="K3" s="242"/>
      <c r="L3" s="242"/>
    </row>
    <row r="4" spans="1:12" s="3" customFormat="1" ht="13.5" customHeight="1" thickBot="1">
      <c r="A4" s="243"/>
      <c r="B4" s="243"/>
      <c r="C4" s="243"/>
      <c r="D4" s="243"/>
      <c r="E4" s="243"/>
      <c r="F4" s="243"/>
      <c r="G4" s="243"/>
      <c r="H4" s="243"/>
      <c r="I4" s="243"/>
      <c r="J4" s="243"/>
      <c r="K4" s="243"/>
      <c r="L4" s="243"/>
    </row>
    <row r="5" spans="1:12" s="3" customFormat="1" ht="30" customHeight="1">
      <c r="A5" s="336"/>
      <c r="B5" s="336"/>
      <c r="C5" s="336"/>
      <c r="D5" s="337"/>
      <c r="E5" s="330" t="s">
        <v>189</v>
      </c>
      <c r="F5" s="331"/>
      <c r="G5" s="354" t="s">
        <v>215</v>
      </c>
      <c r="H5" s="331"/>
      <c r="I5" s="330" t="s">
        <v>187</v>
      </c>
      <c r="J5" s="331"/>
      <c r="K5" s="330" t="s">
        <v>186</v>
      </c>
      <c r="L5" s="335"/>
    </row>
    <row r="6" spans="1:12" s="3" customFormat="1" ht="15" customHeight="1" thickBot="1">
      <c r="A6" s="338"/>
      <c r="B6" s="338"/>
      <c r="C6" s="338"/>
      <c r="D6" s="256"/>
      <c r="E6" s="20" t="s">
        <v>0</v>
      </c>
      <c r="F6" s="20" t="s">
        <v>185</v>
      </c>
      <c r="G6" s="20" t="s">
        <v>0</v>
      </c>
      <c r="H6" s="20" t="s">
        <v>185</v>
      </c>
      <c r="I6" s="20" t="s">
        <v>0</v>
      </c>
      <c r="J6" s="20" t="s">
        <v>185</v>
      </c>
      <c r="K6" s="20" t="s">
        <v>0</v>
      </c>
      <c r="L6" s="19" t="s">
        <v>185</v>
      </c>
    </row>
    <row r="7" spans="1:12" s="3" customFormat="1" ht="15" customHeight="1">
      <c r="A7" s="351" t="s">
        <v>0</v>
      </c>
      <c r="B7" s="352"/>
      <c r="C7" s="352"/>
      <c r="D7" s="353"/>
      <c r="E7" s="115">
        <f>E8+E27</f>
        <v>10886</v>
      </c>
      <c r="F7" s="115">
        <f>F8+F27</f>
        <v>9036</v>
      </c>
      <c r="G7" s="115">
        <v>0</v>
      </c>
      <c r="H7" s="115">
        <v>0</v>
      </c>
      <c r="I7" s="115">
        <f>I8+I27</f>
        <v>742</v>
      </c>
      <c r="J7" s="115">
        <f>J8+J27</f>
        <v>574</v>
      </c>
      <c r="K7" s="115">
        <f>K8+K27</f>
        <v>10144</v>
      </c>
      <c r="L7" s="114">
        <f>L8+L27</f>
        <v>8462</v>
      </c>
    </row>
    <row r="8" spans="1:12" s="3" customFormat="1" ht="15" customHeight="1">
      <c r="A8" s="223"/>
      <c r="B8" s="190" t="s">
        <v>184</v>
      </c>
      <c r="C8" s="221"/>
      <c r="D8" s="220"/>
      <c r="E8" s="217">
        <f>SUM(E9:E26)</f>
        <v>6829</v>
      </c>
      <c r="F8" s="217">
        <f>SUM(F9:F26)</f>
        <v>5558</v>
      </c>
      <c r="G8" s="217">
        <v>0</v>
      </c>
      <c r="H8" s="217">
        <v>0</v>
      </c>
      <c r="I8" s="217">
        <f>SUM(I9:I26)</f>
        <v>651</v>
      </c>
      <c r="J8" s="217">
        <f>SUM(J9:J26)</f>
        <v>500</v>
      </c>
      <c r="K8" s="217">
        <f>SUM(K9:K26)</f>
        <v>6178</v>
      </c>
      <c r="L8" s="216">
        <f>SUM(L9:L26)</f>
        <v>5058</v>
      </c>
    </row>
    <row r="9" spans="1:12" s="3" customFormat="1" ht="15" customHeight="1">
      <c r="A9" s="187"/>
      <c r="B9" s="66"/>
      <c r="C9" s="326" t="s">
        <v>183</v>
      </c>
      <c r="D9" s="327"/>
      <c r="E9" s="112">
        <f t="shared" ref="E9:E26" si="0">I9+K9</f>
        <v>44</v>
      </c>
      <c r="F9" s="112">
        <f t="shared" ref="F9:F26" si="1">J9+L9</f>
        <v>37</v>
      </c>
      <c r="G9" s="112">
        <v>0</v>
      </c>
      <c r="H9" s="112">
        <v>0</v>
      </c>
      <c r="I9" s="112">
        <v>7</v>
      </c>
      <c r="J9" s="112">
        <v>5</v>
      </c>
      <c r="K9" s="112">
        <v>37</v>
      </c>
      <c r="L9" s="111">
        <v>32</v>
      </c>
    </row>
    <row r="10" spans="1:12" s="3" customFormat="1" ht="15" customHeight="1">
      <c r="A10" s="187"/>
      <c r="B10" s="66"/>
      <c r="C10" s="326" t="s">
        <v>182</v>
      </c>
      <c r="D10" s="327"/>
      <c r="E10" s="112">
        <f t="shared" si="0"/>
        <v>76</v>
      </c>
      <c r="F10" s="112">
        <f t="shared" si="1"/>
        <v>54</v>
      </c>
      <c r="G10" s="112">
        <v>0</v>
      </c>
      <c r="H10" s="112">
        <v>0</v>
      </c>
      <c r="I10" s="112">
        <v>25</v>
      </c>
      <c r="J10" s="112">
        <v>20</v>
      </c>
      <c r="K10" s="112">
        <v>51</v>
      </c>
      <c r="L10" s="111">
        <v>34</v>
      </c>
    </row>
    <row r="11" spans="1:12" s="3" customFormat="1" ht="15" customHeight="1">
      <c r="A11" s="187"/>
      <c r="B11" s="66"/>
      <c r="C11" s="326" t="s">
        <v>181</v>
      </c>
      <c r="D11" s="327"/>
      <c r="E11" s="112">
        <f t="shared" si="0"/>
        <v>93</v>
      </c>
      <c r="F11" s="112">
        <f t="shared" si="1"/>
        <v>71</v>
      </c>
      <c r="G11" s="112">
        <v>0</v>
      </c>
      <c r="H11" s="112">
        <v>0</v>
      </c>
      <c r="I11" s="112">
        <v>19</v>
      </c>
      <c r="J11" s="112">
        <v>11</v>
      </c>
      <c r="K11" s="112">
        <v>74</v>
      </c>
      <c r="L11" s="111">
        <v>60</v>
      </c>
    </row>
    <row r="12" spans="1:12" s="3" customFormat="1" ht="15" customHeight="1">
      <c r="A12" s="187"/>
      <c r="B12" s="66"/>
      <c r="C12" s="326" t="s">
        <v>180</v>
      </c>
      <c r="D12" s="327"/>
      <c r="E12" s="112">
        <f t="shared" si="0"/>
        <v>26</v>
      </c>
      <c r="F12" s="112">
        <f t="shared" si="1"/>
        <v>21</v>
      </c>
      <c r="G12" s="112">
        <v>0</v>
      </c>
      <c r="H12" s="112">
        <v>0</v>
      </c>
      <c r="I12" s="112">
        <v>12</v>
      </c>
      <c r="J12" s="112">
        <v>11</v>
      </c>
      <c r="K12" s="112">
        <v>14</v>
      </c>
      <c r="L12" s="111">
        <v>10</v>
      </c>
    </row>
    <row r="13" spans="1:12" s="3" customFormat="1" ht="15" customHeight="1">
      <c r="A13" s="187"/>
      <c r="B13" s="66"/>
      <c r="C13" s="326" t="s">
        <v>179</v>
      </c>
      <c r="D13" s="327"/>
      <c r="E13" s="112">
        <f t="shared" si="0"/>
        <v>13</v>
      </c>
      <c r="F13" s="112">
        <f t="shared" si="1"/>
        <v>13</v>
      </c>
      <c r="G13" s="112">
        <v>0</v>
      </c>
      <c r="H13" s="112">
        <v>0</v>
      </c>
      <c r="I13" s="112">
        <v>1</v>
      </c>
      <c r="J13" s="112">
        <v>1</v>
      </c>
      <c r="K13" s="112">
        <v>12</v>
      </c>
      <c r="L13" s="111">
        <v>12</v>
      </c>
    </row>
    <row r="14" spans="1:12" s="3" customFormat="1" ht="15" customHeight="1">
      <c r="A14" s="187"/>
      <c r="B14" s="66"/>
      <c r="C14" s="326" t="s">
        <v>178</v>
      </c>
      <c r="D14" s="327"/>
      <c r="E14" s="112">
        <f t="shared" si="0"/>
        <v>1227</v>
      </c>
      <c r="F14" s="112">
        <f t="shared" si="1"/>
        <v>938</v>
      </c>
      <c r="G14" s="112">
        <v>0</v>
      </c>
      <c r="H14" s="112">
        <v>0</v>
      </c>
      <c r="I14" s="112">
        <v>27</v>
      </c>
      <c r="J14" s="112">
        <v>12</v>
      </c>
      <c r="K14" s="112">
        <v>1200</v>
      </c>
      <c r="L14" s="111">
        <v>926</v>
      </c>
    </row>
    <row r="15" spans="1:12" s="3" customFormat="1" ht="15" customHeight="1">
      <c r="A15" s="187"/>
      <c r="B15" s="66"/>
      <c r="C15" s="66" t="s">
        <v>177</v>
      </c>
      <c r="D15" s="47" t="s">
        <v>176</v>
      </c>
      <c r="E15" s="112">
        <f t="shared" si="0"/>
        <v>42</v>
      </c>
      <c r="F15" s="112">
        <f t="shared" si="1"/>
        <v>35</v>
      </c>
      <c r="G15" s="112">
        <v>0</v>
      </c>
      <c r="H15" s="112">
        <v>0</v>
      </c>
      <c r="I15" s="112">
        <v>27</v>
      </c>
      <c r="J15" s="112">
        <v>21</v>
      </c>
      <c r="K15" s="112">
        <v>15</v>
      </c>
      <c r="L15" s="111">
        <v>14</v>
      </c>
    </row>
    <row r="16" spans="1:12" s="3" customFormat="1" ht="15" customHeight="1">
      <c r="A16" s="187"/>
      <c r="B16" s="66"/>
      <c r="C16" s="193" t="s">
        <v>174</v>
      </c>
      <c r="D16" s="47" t="s">
        <v>175</v>
      </c>
      <c r="E16" s="112">
        <f t="shared" si="0"/>
        <v>279</v>
      </c>
      <c r="F16" s="112">
        <f t="shared" si="1"/>
        <v>233</v>
      </c>
      <c r="G16" s="112">
        <v>0</v>
      </c>
      <c r="H16" s="112">
        <v>0</v>
      </c>
      <c r="I16" s="112">
        <v>19</v>
      </c>
      <c r="J16" s="112">
        <v>15</v>
      </c>
      <c r="K16" s="112">
        <v>260</v>
      </c>
      <c r="L16" s="111">
        <v>218</v>
      </c>
    </row>
    <row r="17" spans="1:13" s="3" customFormat="1" ht="15" customHeight="1">
      <c r="A17" s="187"/>
      <c r="B17" s="66"/>
      <c r="C17" s="193" t="s">
        <v>174</v>
      </c>
      <c r="D17" s="47" t="s">
        <v>173</v>
      </c>
      <c r="E17" s="112">
        <f t="shared" si="0"/>
        <v>109</v>
      </c>
      <c r="F17" s="112">
        <f t="shared" si="1"/>
        <v>89</v>
      </c>
      <c r="G17" s="112">
        <v>0</v>
      </c>
      <c r="H17" s="112">
        <v>0</v>
      </c>
      <c r="I17" s="112">
        <v>3</v>
      </c>
      <c r="J17" s="112">
        <v>2</v>
      </c>
      <c r="K17" s="112">
        <v>106</v>
      </c>
      <c r="L17" s="111">
        <v>87</v>
      </c>
    </row>
    <row r="18" spans="1:13" s="3" customFormat="1" ht="15" customHeight="1">
      <c r="A18" s="187"/>
      <c r="B18" s="66"/>
      <c r="C18" s="326" t="s">
        <v>172</v>
      </c>
      <c r="D18" s="327"/>
      <c r="E18" s="112">
        <f t="shared" si="0"/>
        <v>1656</v>
      </c>
      <c r="F18" s="112">
        <f t="shared" si="1"/>
        <v>1362</v>
      </c>
      <c r="G18" s="112">
        <v>0</v>
      </c>
      <c r="H18" s="112">
        <v>0</v>
      </c>
      <c r="I18" s="112">
        <v>110</v>
      </c>
      <c r="J18" s="112">
        <v>82</v>
      </c>
      <c r="K18" s="112">
        <v>1546</v>
      </c>
      <c r="L18" s="111">
        <v>1280</v>
      </c>
    </row>
    <row r="19" spans="1:13" s="3" customFormat="1" ht="15" customHeight="1">
      <c r="A19" s="187"/>
      <c r="B19" s="66"/>
      <c r="C19" s="326" t="s">
        <v>171</v>
      </c>
      <c r="D19" s="327"/>
      <c r="E19" s="112">
        <f t="shared" si="0"/>
        <v>1528</v>
      </c>
      <c r="F19" s="112">
        <f t="shared" si="1"/>
        <v>1306</v>
      </c>
      <c r="G19" s="112">
        <v>0</v>
      </c>
      <c r="H19" s="112">
        <v>0</v>
      </c>
      <c r="I19" s="112">
        <v>297</v>
      </c>
      <c r="J19" s="112">
        <v>249</v>
      </c>
      <c r="K19" s="112">
        <v>1231</v>
      </c>
      <c r="L19" s="111">
        <v>1057</v>
      </c>
    </row>
    <row r="20" spans="1:13" s="3" customFormat="1" ht="15" customHeight="1">
      <c r="A20" s="187"/>
      <c r="B20" s="66"/>
      <c r="C20" s="326" t="s">
        <v>170</v>
      </c>
      <c r="D20" s="327"/>
      <c r="E20" s="112">
        <f t="shared" si="0"/>
        <v>785</v>
      </c>
      <c r="F20" s="112">
        <f t="shared" si="1"/>
        <v>642</v>
      </c>
      <c r="G20" s="112">
        <v>0</v>
      </c>
      <c r="H20" s="112">
        <v>0</v>
      </c>
      <c r="I20" s="112">
        <v>65</v>
      </c>
      <c r="J20" s="112">
        <v>46</v>
      </c>
      <c r="K20" s="112">
        <v>720</v>
      </c>
      <c r="L20" s="111">
        <v>596</v>
      </c>
    </row>
    <row r="21" spans="1:13" s="3" customFormat="1" ht="15" customHeight="1">
      <c r="A21" s="187"/>
      <c r="B21" s="66"/>
      <c r="C21" s="326" t="s">
        <v>169</v>
      </c>
      <c r="D21" s="327"/>
      <c r="E21" s="112">
        <f t="shared" si="0"/>
        <v>34</v>
      </c>
      <c r="F21" s="112">
        <f t="shared" si="1"/>
        <v>24</v>
      </c>
      <c r="G21" s="112">
        <v>0</v>
      </c>
      <c r="H21" s="112">
        <v>0</v>
      </c>
      <c r="I21" s="112">
        <v>8</v>
      </c>
      <c r="J21" s="112">
        <v>3</v>
      </c>
      <c r="K21" s="112">
        <v>26</v>
      </c>
      <c r="L21" s="111">
        <v>21</v>
      </c>
    </row>
    <row r="22" spans="1:13" s="3" customFormat="1" ht="15" customHeight="1">
      <c r="A22" s="187"/>
      <c r="B22" s="66"/>
      <c r="C22" s="326" t="s">
        <v>168</v>
      </c>
      <c r="D22" s="327"/>
      <c r="E22" s="112">
        <f t="shared" si="0"/>
        <v>694</v>
      </c>
      <c r="F22" s="112">
        <f t="shared" si="1"/>
        <v>540</v>
      </c>
      <c r="G22" s="112">
        <v>0</v>
      </c>
      <c r="H22" s="112">
        <v>0</v>
      </c>
      <c r="I22" s="112">
        <v>25</v>
      </c>
      <c r="J22" s="112">
        <v>19</v>
      </c>
      <c r="K22" s="112">
        <v>669</v>
      </c>
      <c r="L22" s="111">
        <v>521</v>
      </c>
    </row>
    <row r="23" spans="1:13" s="3" customFormat="1" ht="15" customHeight="1">
      <c r="A23" s="187"/>
      <c r="B23" s="66"/>
      <c r="C23" s="326" t="s">
        <v>167</v>
      </c>
      <c r="D23" s="327"/>
      <c r="E23" s="112">
        <f t="shared" si="0"/>
        <v>221</v>
      </c>
      <c r="F23" s="112">
        <f t="shared" si="1"/>
        <v>192</v>
      </c>
      <c r="G23" s="112">
        <v>0</v>
      </c>
      <c r="H23" s="112">
        <v>0</v>
      </c>
      <c r="I23" s="112">
        <v>6</v>
      </c>
      <c r="J23" s="112">
        <v>3</v>
      </c>
      <c r="K23" s="112">
        <v>215</v>
      </c>
      <c r="L23" s="111">
        <v>189</v>
      </c>
    </row>
    <row r="24" spans="1:13" s="3" customFormat="1" ht="15" customHeight="1">
      <c r="A24" s="187"/>
      <c r="B24" s="66"/>
      <c r="C24" s="326" t="s">
        <v>166</v>
      </c>
      <c r="D24" s="327"/>
      <c r="E24" s="112">
        <f t="shared" si="0"/>
        <v>0</v>
      </c>
      <c r="F24" s="112">
        <f t="shared" si="1"/>
        <v>0</v>
      </c>
      <c r="G24" s="112">
        <v>0</v>
      </c>
      <c r="H24" s="112">
        <v>0</v>
      </c>
      <c r="I24" s="112">
        <v>0</v>
      </c>
      <c r="J24" s="112">
        <v>0</v>
      </c>
      <c r="K24" s="112">
        <v>0</v>
      </c>
      <c r="L24" s="111">
        <v>0</v>
      </c>
      <c r="M24" s="38"/>
    </row>
    <row r="25" spans="1:13" s="3" customFormat="1" ht="15" customHeight="1">
      <c r="A25" s="187"/>
      <c r="B25" s="66"/>
      <c r="C25" s="326" t="s">
        <v>165</v>
      </c>
      <c r="D25" s="327"/>
      <c r="E25" s="112">
        <f t="shared" si="0"/>
        <v>2</v>
      </c>
      <c r="F25" s="112">
        <f t="shared" si="1"/>
        <v>1</v>
      </c>
      <c r="G25" s="112">
        <v>0</v>
      </c>
      <c r="H25" s="112">
        <v>0</v>
      </c>
      <c r="I25" s="112">
        <v>0</v>
      </c>
      <c r="J25" s="112">
        <v>0</v>
      </c>
      <c r="K25" s="112">
        <v>2</v>
      </c>
      <c r="L25" s="111">
        <v>1</v>
      </c>
    </row>
    <row r="26" spans="1:13" s="3" customFormat="1" ht="15" customHeight="1">
      <c r="A26" s="187"/>
      <c r="B26" s="66"/>
      <c r="C26" s="326" t="s">
        <v>164</v>
      </c>
      <c r="D26" s="327"/>
      <c r="E26" s="112">
        <f t="shared" si="0"/>
        <v>0</v>
      </c>
      <c r="F26" s="112">
        <f t="shared" si="1"/>
        <v>0</v>
      </c>
      <c r="G26" s="112">
        <v>0</v>
      </c>
      <c r="H26" s="112">
        <v>0</v>
      </c>
      <c r="I26" s="112">
        <v>0</v>
      </c>
      <c r="J26" s="112">
        <v>0</v>
      </c>
      <c r="K26" s="112">
        <v>0</v>
      </c>
      <c r="L26" s="111">
        <v>0</v>
      </c>
    </row>
    <row r="27" spans="1:13" s="3" customFormat="1" ht="15" customHeight="1">
      <c r="A27" s="222"/>
      <c r="B27" s="190" t="s">
        <v>214</v>
      </c>
      <c r="C27" s="221"/>
      <c r="D27" s="220"/>
      <c r="E27" s="112">
        <f>SUM(E28:E36)</f>
        <v>4057</v>
      </c>
      <c r="F27" s="112">
        <f>SUM(F28:F36)</f>
        <v>3478</v>
      </c>
      <c r="G27" s="112">
        <v>0</v>
      </c>
      <c r="H27" s="112">
        <v>0</v>
      </c>
      <c r="I27" s="112">
        <f>SUM(I28:I36)</f>
        <v>91</v>
      </c>
      <c r="J27" s="112">
        <f>SUM(J28:J36)</f>
        <v>74</v>
      </c>
      <c r="K27" s="112">
        <f>SUM(K28:K36)</f>
        <v>3966</v>
      </c>
      <c r="L27" s="111">
        <f>SUM(L28:L36)</f>
        <v>3404</v>
      </c>
    </row>
    <row r="28" spans="1:13" s="3" customFormat="1" ht="15" customHeight="1">
      <c r="A28" s="187"/>
      <c r="B28" s="66"/>
      <c r="C28" s="326" t="s">
        <v>162</v>
      </c>
      <c r="D28" s="327"/>
      <c r="E28" s="112">
        <f t="shared" ref="E28:E36" si="2">I28+K28</f>
        <v>62</v>
      </c>
      <c r="F28" s="112">
        <f t="shared" ref="F28:F36" si="3">J28+L28</f>
        <v>42</v>
      </c>
      <c r="G28" s="112">
        <v>0</v>
      </c>
      <c r="H28" s="112">
        <v>0</v>
      </c>
      <c r="I28" s="112">
        <v>3</v>
      </c>
      <c r="J28" s="112">
        <v>3</v>
      </c>
      <c r="K28" s="112">
        <v>59</v>
      </c>
      <c r="L28" s="111">
        <v>39</v>
      </c>
    </row>
    <row r="29" spans="1:13" s="3" customFormat="1" ht="15" customHeight="1">
      <c r="A29" s="187"/>
      <c r="B29" s="66"/>
      <c r="C29" s="326" t="s">
        <v>161</v>
      </c>
      <c r="D29" s="327"/>
      <c r="E29" s="112">
        <f t="shared" si="2"/>
        <v>224</v>
      </c>
      <c r="F29" s="112">
        <f t="shared" si="3"/>
        <v>209</v>
      </c>
      <c r="G29" s="112">
        <v>0</v>
      </c>
      <c r="H29" s="112">
        <v>0</v>
      </c>
      <c r="I29" s="112">
        <v>41</v>
      </c>
      <c r="J29" s="112">
        <v>38</v>
      </c>
      <c r="K29" s="112">
        <v>183</v>
      </c>
      <c r="L29" s="111">
        <v>171</v>
      </c>
    </row>
    <row r="30" spans="1:13" s="3" customFormat="1" ht="15" customHeight="1">
      <c r="A30" s="187"/>
      <c r="B30" s="66"/>
      <c r="C30" s="326" t="s">
        <v>213</v>
      </c>
      <c r="D30" s="327"/>
      <c r="E30" s="112">
        <f t="shared" si="2"/>
        <v>10</v>
      </c>
      <c r="F30" s="112">
        <f t="shared" si="3"/>
        <v>10</v>
      </c>
      <c r="G30" s="112">
        <v>0</v>
      </c>
      <c r="H30" s="112">
        <v>0</v>
      </c>
      <c r="I30" s="112">
        <v>5</v>
      </c>
      <c r="J30" s="112">
        <v>5</v>
      </c>
      <c r="K30" s="112">
        <v>5</v>
      </c>
      <c r="L30" s="111">
        <v>5</v>
      </c>
    </row>
    <row r="31" spans="1:13" s="3" customFormat="1" ht="15" customHeight="1">
      <c r="A31" s="187"/>
      <c r="B31" s="66"/>
      <c r="C31" s="326" t="s">
        <v>159</v>
      </c>
      <c r="D31" s="327"/>
      <c r="E31" s="112">
        <f t="shared" si="2"/>
        <v>2795</v>
      </c>
      <c r="F31" s="112">
        <f t="shared" si="3"/>
        <v>2396</v>
      </c>
      <c r="G31" s="112">
        <v>0</v>
      </c>
      <c r="H31" s="112">
        <v>0</v>
      </c>
      <c r="I31" s="112">
        <v>26</v>
      </c>
      <c r="J31" s="112">
        <v>16</v>
      </c>
      <c r="K31" s="112">
        <v>2769</v>
      </c>
      <c r="L31" s="111">
        <v>2380</v>
      </c>
    </row>
    <row r="32" spans="1:13" s="3" customFormat="1" ht="15" customHeight="1">
      <c r="A32" s="187"/>
      <c r="B32" s="66"/>
      <c r="C32" s="326" t="s">
        <v>158</v>
      </c>
      <c r="D32" s="327"/>
      <c r="E32" s="112">
        <f t="shared" si="2"/>
        <v>249</v>
      </c>
      <c r="F32" s="112">
        <f t="shared" si="3"/>
        <v>204</v>
      </c>
      <c r="G32" s="112">
        <v>0</v>
      </c>
      <c r="H32" s="112">
        <v>0</v>
      </c>
      <c r="I32" s="112">
        <v>1</v>
      </c>
      <c r="J32" s="112">
        <v>0</v>
      </c>
      <c r="K32" s="112">
        <v>248</v>
      </c>
      <c r="L32" s="111">
        <v>204</v>
      </c>
    </row>
    <row r="33" spans="1:12" s="3" customFormat="1" ht="15" customHeight="1">
      <c r="A33" s="187"/>
      <c r="B33" s="66"/>
      <c r="C33" s="326" t="s">
        <v>157</v>
      </c>
      <c r="D33" s="327"/>
      <c r="E33" s="112">
        <f t="shared" si="2"/>
        <v>12</v>
      </c>
      <c r="F33" s="112">
        <f t="shared" si="3"/>
        <v>10</v>
      </c>
      <c r="G33" s="112">
        <v>0</v>
      </c>
      <c r="H33" s="112">
        <v>0</v>
      </c>
      <c r="I33" s="112">
        <v>0</v>
      </c>
      <c r="J33" s="112">
        <v>0</v>
      </c>
      <c r="K33" s="112">
        <v>12</v>
      </c>
      <c r="L33" s="111">
        <v>10</v>
      </c>
    </row>
    <row r="34" spans="1:12" s="3" customFormat="1" ht="15" customHeight="1">
      <c r="A34" s="187"/>
      <c r="B34" s="66"/>
      <c r="C34" s="326" t="s">
        <v>156</v>
      </c>
      <c r="D34" s="327"/>
      <c r="E34" s="112">
        <f t="shared" si="2"/>
        <v>2</v>
      </c>
      <c r="F34" s="112">
        <f t="shared" si="3"/>
        <v>2</v>
      </c>
      <c r="G34" s="112">
        <v>0</v>
      </c>
      <c r="H34" s="112">
        <v>0</v>
      </c>
      <c r="I34" s="112">
        <v>0</v>
      </c>
      <c r="J34" s="112">
        <v>0</v>
      </c>
      <c r="K34" s="112">
        <v>2</v>
      </c>
      <c r="L34" s="111">
        <v>2</v>
      </c>
    </row>
    <row r="35" spans="1:12" s="3" customFormat="1" ht="15" customHeight="1">
      <c r="A35" s="187"/>
      <c r="B35" s="66"/>
      <c r="C35" s="326" t="s">
        <v>155</v>
      </c>
      <c r="D35" s="327"/>
      <c r="E35" s="112">
        <f t="shared" si="2"/>
        <v>9</v>
      </c>
      <c r="F35" s="112">
        <f t="shared" si="3"/>
        <v>6</v>
      </c>
      <c r="G35" s="112">
        <v>0</v>
      </c>
      <c r="H35" s="112">
        <v>0</v>
      </c>
      <c r="I35" s="112">
        <v>1</v>
      </c>
      <c r="J35" s="112">
        <v>1</v>
      </c>
      <c r="K35" s="112">
        <v>8</v>
      </c>
      <c r="L35" s="111">
        <v>5</v>
      </c>
    </row>
    <row r="36" spans="1:12" s="3" customFormat="1" ht="15" customHeight="1" thickBot="1">
      <c r="A36" s="184"/>
      <c r="B36" s="183"/>
      <c r="C36" s="328" t="s">
        <v>36</v>
      </c>
      <c r="D36" s="329"/>
      <c r="E36" s="109">
        <f t="shared" si="2"/>
        <v>694</v>
      </c>
      <c r="F36" s="109">
        <f t="shared" si="3"/>
        <v>599</v>
      </c>
      <c r="G36" s="109">
        <v>0</v>
      </c>
      <c r="H36" s="109">
        <v>0</v>
      </c>
      <c r="I36" s="109">
        <f>I40</f>
        <v>14</v>
      </c>
      <c r="J36" s="109">
        <f>J40</f>
        <v>11</v>
      </c>
      <c r="K36" s="109">
        <f>K40</f>
        <v>680</v>
      </c>
      <c r="L36" s="108">
        <f>L40</f>
        <v>588</v>
      </c>
    </row>
    <row r="37" spans="1:12" s="3" customFormat="1" ht="15" customHeight="1">
      <c r="A37" s="4" t="s">
        <v>2</v>
      </c>
      <c r="B37" s="4"/>
      <c r="C37" s="4"/>
      <c r="D37" s="4"/>
      <c r="E37" s="2"/>
      <c r="F37" s="2"/>
      <c r="G37" s="2"/>
      <c r="H37" s="2"/>
      <c r="I37" s="2"/>
      <c r="J37" s="2"/>
      <c r="K37" s="2"/>
      <c r="L37" s="2"/>
    </row>
    <row r="38" spans="1:12" s="23" customFormat="1" ht="15" customHeight="1">
      <c r="D38" s="26" t="s">
        <v>154</v>
      </c>
      <c r="E38" s="219">
        <f>SUM(E28:E35)</f>
        <v>3363</v>
      </c>
      <c r="F38" s="219">
        <f>SUM(F28:F35)</f>
        <v>2879</v>
      </c>
      <c r="G38" s="219">
        <v>0</v>
      </c>
      <c r="H38" s="219">
        <v>0</v>
      </c>
      <c r="I38" s="219">
        <f>SUM(I28:I35)</f>
        <v>77</v>
      </c>
      <c r="J38" s="219">
        <f>SUM(J28:J35)</f>
        <v>63</v>
      </c>
      <c r="K38" s="219">
        <f>SUM(K28:K35)</f>
        <v>3286</v>
      </c>
      <c r="L38" s="219">
        <f>SUM(L28:L35)</f>
        <v>2816</v>
      </c>
    </row>
    <row r="39" spans="1:12">
      <c r="D39" t="s">
        <v>0</v>
      </c>
      <c r="E39" s="181">
        <v>4057</v>
      </c>
      <c r="F39" s="181">
        <v>3478</v>
      </c>
      <c r="G39" s="181">
        <v>0</v>
      </c>
      <c r="H39" s="181">
        <v>0</v>
      </c>
      <c r="I39" s="181">
        <v>91</v>
      </c>
      <c r="J39" s="181">
        <v>74</v>
      </c>
      <c r="K39" s="181">
        <v>3966</v>
      </c>
      <c r="L39" s="181">
        <v>3404</v>
      </c>
    </row>
    <row r="40" spans="1:12">
      <c r="D40" t="s">
        <v>36</v>
      </c>
      <c r="E40" s="58">
        <f>E39-SUM(E28:E35)</f>
        <v>694</v>
      </c>
      <c r="F40" s="58">
        <f>F39-SUM(F28:F35)</f>
        <v>599</v>
      </c>
      <c r="G40" s="58">
        <v>0</v>
      </c>
      <c r="H40" s="58">
        <v>0</v>
      </c>
      <c r="I40" s="58">
        <f>I39-SUM(I38)</f>
        <v>14</v>
      </c>
      <c r="J40" s="58">
        <f>J39-SUM(J38)</f>
        <v>11</v>
      </c>
      <c r="K40" s="58">
        <f>K39-SUM(K38)</f>
        <v>680</v>
      </c>
      <c r="L40" s="58">
        <f>L39-SUM(L38)</f>
        <v>588</v>
      </c>
    </row>
  </sheetData>
  <mergeCells count="31">
    <mergeCell ref="A2:L4"/>
    <mergeCell ref="C35:D35"/>
    <mergeCell ref="C33:D33"/>
    <mergeCell ref="C18:D18"/>
    <mergeCell ref="C19:D19"/>
    <mergeCell ref="C36:D36"/>
    <mergeCell ref="C31:D31"/>
    <mergeCell ref="C32:D32"/>
    <mergeCell ref="C26:D26"/>
    <mergeCell ref="C28:D28"/>
    <mergeCell ref="C34:D34"/>
    <mergeCell ref="C29:D29"/>
    <mergeCell ref="C30:D30"/>
    <mergeCell ref="C20:D20"/>
    <mergeCell ref="C21:D21"/>
    <mergeCell ref="C22:D22"/>
    <mergeCell ref="C23:D23"/>
    <mergeCell ref="C24:D24"/>
    <mergeCell ref="C25:D25"/>
    <mergeCell ref="C11:D11"/>
    <mergeCell ref="C12:D12"/>
    <mergeCell ref="C14:D14"/>
    <mergeCell ref="A7:D7"/>
    <mergeCell ref="K5:L5"/>
    <mergeCell ref="A5:D6"/>
    <mergeCell ref="E5:F5"/>
    <mergeCell ref="G5:H5"/>
    <mergeCell ref="I5:J5"/>
    <mergeCell ref="C13:D13"/>
    <mergeCell ref="C9:D9"/>
    <mergeCell ref="C10:D10"/>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FDFB-D077-4B4D-B5E4-8A0798A5D1FF}">
  <dimension ref="A1:H19"/>
  <sheetViews>
    <sheetView showGridLines="0" zoomScaleNormal="100" zoomScaleSheetLayoutView="100" workbookViewId="0"/>
  </sheetViews>
  <sheetFormatPr baseColWidth="10" defaultColWidth="8.83203125" defaultRowHeight="14"/>
  <cols>
    <col min="1" max="2" width="2.6640625" customWidth="1"/>
    <col min="3" max="3" width="9.6640625" customWidth="1"/>
    <col min="4" max="6" width="12.1640625" customWidth="1"/>
    <col min="7" max="7" width="12.1640625" style="57" customWidth="1"/>
  </cols>
  <sheetData>
    <row r="1" spans="1:8" s="23" customFormat="1" ht="18" thickBot="1">
      <c r="A1" s="56" t="s">
        <v>219</v>
      </c>
      <c r="B1" s="76"/>
      <c r="C1" s="76"/>
      <c r="G1" s="118"/>
    </row>
    <row r="2" spans="1:8" s="3" customFormat="1" ht="29" thickBot="1">
      <c r="A2" s="344"/>
      <c r="B2" s="344"/>
      <c r="C2" s="344"/>
      <c r="D2" s="210" t="s">
        <v>0</v>
      </c>
      <c r="E2" s="209" t="s">
        <v>218</v>
      </c>
      <c r="F2" s="209" t="s">
        <v>207</v>
      </c>
      <c r="G2" s="208" t="s">
        <v>58</v>
      </c>
    </row>
    <row r="3" spans="1:8" s="3" customFormat="1" ht="15" customHeight="1">
      <c r="A3" s="357" t="s">
        <v>0</v>
      </c>
      <c r="B3" s="358"/>
      <c r="C3" s="358"/>
      <c r="D3" s="207">
        <f>D5+D13</f>
        <v>10886</v>
      </c>
      <c r="E3" s="207">
        <f>E5+E13</f>
        <v>0</v>
      </c>
      <c r="F3" s="207">
        <f>F5+F13</f>
        <v>742</v>
      </c>
      <c r="G3" s="206">
        <f>G5+G13</f>
        <v>10144</v>
      </c>
      <c r="H3" s="2"/>
    </row>
    <row r="4" spans="1:8" s="3" customFormat="1" ht="15" customHeight="1">
      <c r="A4" s="355" t="s">
        <v>206</v>
      </c>
      <c r="B4" s="355"/>
      <c r="C4" s="356"/>
      <c r="D4" s="205">
        <f>ROUND(D3/365,2)</f>
        <v>29.82</v>
      </c>
      <c r="E4" s="204">
        <f>E3/365</f>
        <v>0</v>
      </c>
      <c r="F4" s="204">
        <f>F3/365</f>
        <v>2.032876712328767</v>
      </c>
      <c r="G4" s="203">
        <f>G3/365</f>
        <v>27.791780821917808</v>
      </c>
      <c r="H4" s="3" t="s">
        <v>205</v>
      </c>
    </row>
    <row r="5" spans="1:8" s="3" customFormat="1" ht="15" customHeight="1">
      <c r="A5" s="359" t="s">
        <v>204</v>
      </c>
      <c r="B5" s="355"/>
      <c r="C5" s="356"/>
      <c r="D5" s="217">
        <f>E5+F5+G5</f>
        <v>9036</v>
      </c>
      <c r="E5" s="217">
        <f>SUM(E6:E12)</f>
        <v>0</v>
      </c>
      <c r="F5" s="217">
        <f>SUM(F6:F12)</f>
        <v>574</v>
      </c>
      <c r="G5" s="216">
        <f>SUM(G6:G12)</f>
        <v>8462</v>
      </c>
    </row>
    <row r="6" spans="1:8" s="3" customFormat="1" ht="15" customHeight="1">
      <c r="A6" s="229"/>
      <c r="B6" s="355" t="s">
        <v>203</v>
      </c>
      <c r="C6" s="356"/>
      <c r="D6" s="217">
        <f t="shared" ref="D6:D17" si="0">SUM(E6:G6)</f>
        <v>185</v>
      </c>
      <c r="E6" s="217">
        <v>0</v>
      </c>
      <c r="F6" s="217">
        <v>10</v>
      </c>
      <c r="G6" s="216">
        <v>175</v>
      </c>
    </row>
    <row r="7" spans="1:8" s="3" customFormat="1" ht="15" customHeight="1">
      <c r="A7" s="187"/>
      <c r="B7" s="326" t="s">
        <v>202</v>
      </c>
      <c r="C7" s="327"/>
      <c r="D7" s="112">
        <f t="shared" si="0"/>
        <v>228</v>
      </c>
      <c r="E7" s="188">
        <v>0</v>
      </c>
      <c r="F7" s="112">
        <v>13</v>
      </c>
      <c r="G7" s="111">
        <v>215</v>
      </c>
    </row>
    <row r="8" spans="1:8" s="3" customFormat="1" ht="15" customHeight="1">
      <c r="A8" s="187"/>
      <c r="B8" s="326" t="s">
        <v>201</v>
      </c>
      <c r="C8" s="327"/>
      <c r="D8" s="112">
        <f t="shared" si="0"/>
        <v>540</v>
      </c>
      <c r="E8" s="188">
        <v>0</v>
      </c>
      <c r="F8" s="112">
        <v>15</v>
      </c>
      <c r="G8" s="111">
        <v>525</v>
      </c>
    </row>
    <row r="9" spans="1:8" s="3" customFormat="1" ht="15" customHeight="1">
      <c r="A9" s="187"/>
      <c r="B9" s="326" t="s">
        <v>200</v>
      </c>
      <c r="C9" s="327"/>
      <c r="D9" s="112">
        <f t="shared" si="0"/>
        <v>1246</v>
      </c>
      <c r="E9" s="188">
        <v>0</v>
      </c>
      <c r="F9" s="112">
        <v>63</v>
      </c>
      <c r="G9" s="111">
        <v>1183</v>
      </c>
    </row>
    <row r="10" spans="1:8" s="3" customFormat="1" ht="15" customHeight="1">
      <c r="A10" s="187"/>
      <c r="B10" s="326" t="s">
        <v>199</v>
      </c>
      <c r="C10" s="327"/>
      <c r="D10" s="112">
        <f t="shared" si="0"/>
        <v>3029</v>
      </c>
      <c r="E10" s="188">
        <v>0</v>
      </c>
      <c r="F10" s="112">
        <v>199</v>
      </c>
      <c r="G10" s="111">
        <v>2830</v>
      </c>
    </row>
    <row r="11" spans="1:8" s="3" customFormat="1" ht="15" customHeight="1">
      <c r="A11" s="187"/>
      <c r="B11" s="326" t="s">
        <v>198</v>
      </c>
      <c r="C11" s="327"/>
      <c r="D11" s="112">
        <f t="shared" si="0"/>
        <v>2338</v>
      </c>
      <c r="E11" s="112">
        <v>0</v>
      </c>
      <c r="F11" s="112">
        <v>158</v>
      </c>
      <c r="G11" s="111">
        <v>2180</v>
      </c>
    </row>
    <row r="12" spans="1:8" s="3" customFormat="1" ht="15" customHeight="1">
      <c r="A12" s="226"/>
      <c r="B12" s="360" t="s">
        <v>197</v>
      </c>
      <c r="C12" s="361"/>
      <c r="D12" s="112">
        <f t="shared" si="0"/>
        <v>1470</v>
      </c>
      <c r="E12" s="214">
        <v>0</v>
      </c>
      <c r="F12" s="214">
        <v>116</v>
      </c>
      <c r="G12" s="213">
        <v>1354</v>
      </c>
    </row>
    <row r="13" spans="1:8" s="3" customFormat="1" ht="15" customHeight="1">
      <c r="A13" s="362" t="s">
        <v>196</v>
      </c>
      <c r="B13" s="360"/>
      <c r="C13" s="361"/>
      <c r="D13" s="202">
        <f t="shared" si="0"/>
        <v>1850</v>
      </c>
      <c r="E13" s="214">
        <f>SUM(E14:E17)</f>
        <v>0</v>
      </c>
      <c r="F13" s="214">
        <f>SUM(F14:F17)</f>
        <v>168</v>
      </c>
      <c r="G13" s="201">
        <f>SUM(G14:G17)</f>
        <v>1682</v>
      </c>
    </row>
    <row r="14" spans="1:8" s="3" customFormat="1" ht="15" customHeight="1">
      <c r="A14" s="187"/>
      <c r="B14" s="326" t="s">
        <v>195</v>
      </c>
      <c r="C14" s="327"/>
      <c r="D14" s="217">
        <f t="shared" si="0"/>
        <v>1066</v>
      </c>
      <c r="E14" s="112">
        <v>0</v>
      </c>
      <c r="F14" s="112">
        <v>84</v>
      </c>
      <c r="G14" s="111">
        <v>982</v>
      </c>
    </row>
    <row r="15" spans="1:8" s="3" customFormat="1" ht="15" customHeight="1">
      <c r="A15" s="187"/>
      <c r="B15" s="326" t="s">
        <v>194</v>
      </c>
      <c r="C15" s="327"/>
      <c r="D15" s="112">
        <f t="shared" si="0"/>
        <v>94</v>
      </c>
      <c r="E15" s="112">
        <v>0</v>
      </c>
      <c r="F15" s="112">
        <v>16</v>
      </c>
      <c r="G15" s="111">
        <v>78</v>
      </c>
    </row>
    <row r="16" spans="1:8" s="3" customFormat="1" ht="15" customHeight="1">
      <c r="A16" s="187"/>
      <c r="B16" s="326" t="s">
        <v>193</v>
      </c>
      <c r="C16" s="327"/>
      <c r="D16" s="112">
        <f t="shared" si="0"/>
        <v>607</v>
      </c>
      <c r="E16" s="112">
        <v>0</v>
      </c>
      <c r="F16" s="112">
        <v>63</v>
      </c>
      <c r="G16" s="111">
        <v>544</v>
      </c>
    </row>
    <row r="17" spans="1:7" s="3" customFormat="1" ht="15" customHeight="1" thickBot="1">
      <c r="A17" s="184"/>
      <c r="B17" s="328" t="s">
        <v>192</v>
      </c>
      <c r="C17" s="340"/>
      <c r="D17" s="109">
        <f t="shared" si="0"/>
        <v>83</v>
      </c>
      <c r="E17" s="109">
        <v>0</v>
      </c>
      <c r="F17" s="109">
        <v>5</v>
      </c>
      <c r="G17" s="108">
        <v>78</v>
      </c>
    </row>
    <row r="18" spans="1:7" s="3" customFormat="1" ht="13">
      <c r="A18" s="4" t="s">
        <v>71</v>
      </c>
      <c r="B18" s="4"/>
      <c r="C18" s="4"/>
      <c r="G18" s="34"/>
    </row>
    <row r="19" spans="1:7">
      <c r="A19" s="224"/>
      <c r="B19" s="224"/>
      <c r="C19" s="224"/>
    </row>
  </sheetData>
  <mergeCells count="16">
    <mergeCell ref="B17:C17"/>
    <mergeCell ref="B11:C11"/>
    <mergeCell ref="B12:C12"/>
    <mergeCell ref="A13:C13"/>
    <mergeCell ref="B14:C14"/>
    <mergeCell ref="B16:C16"/>
    <mergeCell ref="A4:C4"/>
    <mergeCell ref="A2:C2"/>
    <mergeCell ref="A3:C3"/>
    <mergeCell ref="B15:C15"/>
    <mergeCell ref="B8:C8"/>
    <mergeCell ref="B9:C9"/>
    <mergeCell ref="B10:C10"/>
    <mergeCell ref="A5:C5"/>
    <mergeCell ref="B6:C6"/>
    <mergeCell ref="B7:C7"/>
  </mergeCells>
  <phoneticPr fontId="1"/>
  <pageMargins left="0.47244094488188981" right="0.47244094488188981" top="0.70866141732283472" bottom="0"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0730-845E-054D-A70D-5D069496FC33}">
  <dimension ref="A1:G14"/>
  <sheetViews>
    <sheetView showGridLines="0" zoomScaleNormal="100" zoomScaleSheetLayoutView="130" workbookViewId="0"/>
  </sheetViews>
  <sheetFormatPr baseColWidth="10" defaultColWidth="8.83203125" defaultRowHeight="14"/>
  <cols>
    <col min="1" max="1" width="3.1640625" customWidth="1"/>
    <col min="2" max="2" width="2.6640625" customWidth="1"/>
    <col min="3" max="3" width="9.6640625" customWidth="1"/>
    <col min="4" max="5" width="8.6640625" customWidth="1"/>
    <col min="6" max="6" width="8.6640625" style="57" customWidth="1"/>
  </cols>
  <sheetData>
    <row r="1" spans="1:7" s="23" customFormat="1" ht="18" thickBot="1">
      <c r="A1" s="56" t="s">
        <v>220</v>
      </c>
      <c r="B1" s="76"/>
      <c r="C1" s="76"/>
      <c r="F1" s="118"/>
    </row>
    <row r="2" spans="1:7" s="3" customFormat="1" ht="18.75" customHeight="1" thickBot="1">
      <c r="A2" s="344"/>
      <c r="B2" s="344"/>
      <c r="C2" s="344"/>
      <c r="D2" s="210" t="s">
        <v>0</v>
      </c>
      <c r="E2" s="209" t="s">
        <v>57</v>
      </c>
      <c r="F2" s="208" t="s">
        <v>58</v>
      </c>
    </row>
    <row r="3" spans="1:7" s="3" customFormat="1" ht="24" customHeight="1">
      <c r="A3" s="351" t="s">
        <v>0</v>
      </c>
      <c r="B3" s="352"/>
      <c r="C3" s="352"/>
      <c r="D3" s="115">
        <f>D4+D7+D10</f>
        <v>10886</v>
      </c>
      <c r="E3" s="115">
        <f>E4+E7+E10</f>
        <v>742</v>
      </c>
      <c r="F3" s="114">
        <f>F4+F7+F10</f>
        <v>10144</v>
      </c>
      <c r="G3" s="2"/>
    </row>
    <row r="4" spans="1:7" s="3" customFormat="1" ht="33" customHeight="1">
      <c r="A4" s="347" t="s">
        <v>211</v>
      </c>
      <c r="B4" s="186"/>
      <c r="C4" s="185" t="s">
        <v>0</v>
      </c>
      <c r="D4" s="112">
        <f>SUM(E4:F4)</f>
        <v>551</v>
      </c>
      <c r="E4" s="112">
        <f>SUM(E5:E6)</f>
        <v>156</v>
      </c>
      <c r="F4" s="216">
        <f>SUM(F5:F6)</f>
        <v>395</v>
      </c>
    </row>
    <row r="5" spans="1:7" s="3" customFormat="1" ht="33" customHeight="1">
      <c r="A5" s="349"/>
      <c r="B5" s="186"/>
      <c r="C5" s="186" t="s">
        <v>80</v>
      </c>
      <c r="D5" s="112">
        <f>SUM(E5:F5)</f>
        <v>15</v>
      </c>
      <c r="E5" s="112">
        <v>8</v>
      </c>
      <c r="F5" s="111">
        <v>7</v>
      </c>
    </row>
    <row r="6" spans="1:7" s="3" customFormat="1" ht="33" customHeight="1">
      <c r="A6" s="349"/>
      <c r="B6" s="186"/>
      <c r="C6" s="186" t="s">
        <v>36</v>
      </c>
      <c r="D6" s="112">
        <f>SUM(E6:F6)</f>
        <v>536</v>
      </c>
      <c r="E6" s="112">
        <v>148</v>
      </c>
      <c r="F6" s="111">
        <v>388</v>
      </c>
    </row>
    <row r="7" spans="1:7" s="3" customFormat="1" ht="33" customHeight="1">
      <c r="A7" s="363" t="s">
        <v>210</v>
      </c>
      <c r="B7" s="228"/>
      <c r="C7" s="227" t="s">
        <v>0</v>
      </c>
      <c r="D7" s="217">
        <f>SUM(E7:F7)</f>
        <v>96</v>
      </c>
      <c r="E7" s="217">
        <f>SUM(E8:E9)</f>
        <v>42</v>
      </c>
      <c r="F7" s="216">
        <f>SUM(F8:F9)</f>
        <v>54</v>
      </c>
    </row>
    <row r="8" spans="1:7" s="3" customFormat="1" ht="33" customHeight="1">
      <c r="A8" s="364"/>
      <c r="B8" s="186"/>
      <c r="C8" s="186" t="s">
        <v>80</v>
      </c>
      <c r="D8" s="112">
        <f>SUM(E8:F8)</f>
        <v>31</v>
      </c>
      <c r="E8" s="112">
        <v>16</v>
      </c>
      <c r="F8" s="111">
        <v>15</v>
      </c>
    </row>
    <row r="9" spans="1:7" s="3" customFormat="1" ht="33" customHeight="1">
      <c r="A9" s="365"/>
      <c r="B9" s="225"/>
      <c r="C9" s="225" t="s">
        <v>36</v>
      </c>
      <c r="D9" s="214">
        <f>SUM(E9:F9)</f>
        <v>65</v>
      </c>
      <c r="E9" s="214">
        <v>26</v>
      </c>
      <c r="F9" s="213">
        <v>39</v>
      </c>
    </row>
    <row r="10" spans="1:7" s="3" customFormat="1" ht="33" customHeight="1">
      <c r="A10" s="347" t="s">
        <v>36</v>
      </c>
      <c r="B10" s="186"/>
      <c r="C10" s="185" t="s">
        <v>0</v>
      </c>
      <c r="D10" s="112">
        <f>SUM(E10:F10)</f>
        <v>10239</v>
      </c>
      <c r="E10" s="112">
        <f>SUM(E11:E12)</f>
        <v>544</v>
      </c>
      <c r="F10" s="216">
        <f>SUM(F11:F12)</f>
        <v>9695</v>
      </c>
    </row>
    <row r="11" spans="1:7" s="3" customFormat="1" ht="33" customHeight="1">
      <c r="A11" s="263"/>
      <c r="B11" s="186"/>
      <c r="C11" s="186" t="s">
        <v>80</v>
      </c>
      <c r="D11" s="112">
        <f>SUM(E11:F11)</f>
        <v>330</v>
      </c>
      <c r="E11" s="112">
        <v>29</v>
      </c>
      <c r="F11" s="111">
        <v>301</v>
      </c>
    </row>
    <row r="12" spans="1:7" s="3" customFormat="1" ht="33" customHeight="1" thickBot="1">
      <c r="A12" s="264"/>
      <c r="B12" s="182"/>
      <c r="C12" s="182" t="s">
        <v>36</v>
      </c>
      <c r="D12" s="109">
        <f>SUM(E12:F12)</f>
        <v>9909</v>
      </c>
      <c r="E12" s="109">
        <v>515</v>
      </c>
      <c r="F12" s="108">
        <v>9394</v>
      </c>
    </row>
    <row r="13" spans="1:7" s="3" customFormat="1" ht="13">
      <c r="A13" s="4" t="s">
        <v>2</v>
      </c>
      <c r="C13" s="34"/>
      <c r="D13" s="212"/>
      <c r="E13" s="211"/>
      <c r="F13" s="211"/>
    </row>
    <row r="14" spans="1:7" s="23" customFormat="1">
      <c r="F14" s="118"/>
    </row>
  </sheetData>
  <mergeCells count="5">
    <mergeCell ref="A10:A12"/>
    <mergeCell ref="A4:A6"/>
    <mergeCell ref="A7:A9"/>
    <mergeCell ref="A2:C2"/>
    <mergeCell ref="A3:C3"/>
  </mergeCells>
  <phoneticPr fontId="1"/>
  <pageMargins left="0.47244094488188981" right="0.47244094488188981" top="0" bottom="0" header="0" footer="0"/>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4E13-4D7E-8041-9456-C3C3A05E65B0}">
  <dimension ref="A1:O14"/>
  <sheetViews>
    <sheetView showGridLines="0" zoomScaleSheetLayoutView="100" workbookViewId="0"/>
  </sheetViews>
  <sheetFormatPr baseColWidth="10" defaultColWidth="8.83203125" defaultRowHeight="14"/>
  <cols>
    <col min="1" max="1" width="2.83203125" style="23" customWidth="1"/>
    <col min="2" max="3" width="2.33203125" style="23" customWidth="1"/>
    <col min="4" max="4" width="2.83203125" style="23" customWidth="1"/>
    <col min="5" max="5" width="2.6640625" style="23" customWidth="1"/>
    <col min="6" max="6" width="9.33203125" style="23" customWidth="1"/>
    <col min="7" max="8" width="8.1640625" style="23" customWidth="1"/>
    <col min="9" max="9" width="8.1640625" style="118" customWidth="1"/>
    <col min="10" max="13" width="8.1640625" style="23" customWidth="1"/>
    <col min="14" max="14" width="8.1640625" style="118" customWidth="1"/>
    <col min="15" max="16384" width="8.83203125" style="23"/>
  </cols>
  <sheetData>
    <row r="1" spans="1:15" ht="18" customHeight="1">
      <c r="A1" s="24" t="s">
        <v>232</v>
      </c>
      <c r="B1" s="76"/>
      <c r="C1" s="76"/>
      <c r="D1" s="76"/>
      <c r="E1" s="76"/>
    </row>
    <row r="2" spans="1:15" s="3" customFormat="1" ht="13.5" customHeight="1">
      <c r="I2" s="34"/>
      <c r="N2" s="34"/>
    </row>
    <row r="3" spans="1:15" s="3" customFormat="1" ht="19" customHeight="1">
      <c r="A3" s="385" t="s">
        <v>231</v>
      </c>
      <c r="B3" s="385"/>
      <c r="C3" s="385"/>
      <c r="D3" s="385"/>
      <c r="E3" s="385"/>
      <c r="F3" s="385"/>
      <c r="G3" s="385"/>
      <c r="H3" s="385"/>
      <c r="I3" s="385"/>
      <c r="J3" s="385"/>
      <c r="K3" s="385"/>
      <c r="L3" s="385"/>
      <c r="M3" s="385"/>
      <c r="N3" s="385"/>
    </row>
    <row r="4" spans="1:15" s="3" customFormat="1" ht="19" customHeight="1">
      <c r="A4" s="385"/>
      <c r="B4" s="385"/>
      <c r="C4" s="385"/>
      <c r="D4" s="385"/>
      <c r="E4" s="385"/>
      <c r="F4" s="385"/>
      <c r="G4" s="385"/>
      <c r="H4" s="385"/>
      <c r="I4" s="385"/>
      <c r="J4" s="385"/>
      <c r="K4" s="385"/>
      <c r="L4" s="385"/>
      <c r="M4" s="385"/>
      <c r="N4" s="385"/>
    </row>
    <row r="5" spans="1:15" s="3" customFormat="1" ht="19" customHeight="1" thickBot="1">
      <c r="A5" s="250"/>
      <c r="B5" s="250"/>
      <c r="C5" s="250"/>
      <c r="D5" s="250"/>
      <c r="E5" s="250"/>
      <c r="F5" s="250"/>
      <c r="G5" s="250"/>
      <c r="H5" s="250"/>
      <c r="I5" s="250"/>
      <c r="J5" s="250"/>
      <c r="K5" s="250"/>
      <c r="L5" s="250"/>
      <c r="M5" s="250"/>
      <c r="N5" s="250"/>
    </row>
    <row r="6" spans="1:15" s="3" customFormat="1" thickBot="1">
      <c r="A6" s="344"/>
      <c r="B6" s="344"/>
      <c r="C6" s="344"/>
      <c r="D6" s="344"/>
      <c r="E6" s="384"/>
      <c r="F6" s="383" t="s">
        <v>0</v>
      </c>
      <c r="G6" s="75" t="s">
        <v>230</v>
      </c>
      <c r="H6" s="382" t="s">
        <v>229</v>
      </c>
      <c r="I6" s="382" t="s">
        <v>228</v>
      </c>
      <c r="J6" s="382" t="s">
        <v>227</v>
      </c>
      <c r="K6" s="382" t="s">
        <v>226</v>
      </c>
      <c r="L6" s="382" t="s">
        <v>225</v>
      </c>
      <c r="M6" s="382" t="s">
        <v>224</v>
      </c>
      <c r="N6" s="381" t="s">
        <v>223</v>
      </c>
    </row>
    <row r="7" spans="1:15" s="3" customFormat="1" ht="13">
      <c r="A7" s="379" t="s">
        <v>222</v>
      </c>
      <c r="B7" s="379"/>
      <c r="C7" s="379"/>
      <c r="D7" s="379"/>
      <c r="E7" s="378"/>
      <c r="F7" s="373">
        <f>SUM(G7:N7)</f>
        <v>365</v>
      </c>
      <c r="G7" s="372">
        <v>51</v>
      </c>
      <c r="H7" s="372">
        <v>17</v>
      </c>
      <c r="I7" s="372">
        <v>47</v>
      </c>
      <c r="J7" s="372">
        <v>50</v>
      </c>
      <c r="K7" s="372">
        <v>49</v>
      </c>
      <c r="L7" s="372">
        <v>50</v>
      </c>
      <c r="M7" s="372">
        <v>50</v>
      </c>
      <c r="N7" s="380">
        <v>51</v>
      </c>
      <c r="O7" s="2"/>
    </row>
    <row r="8" spans="1:15" s="3" customFormat="1" ht="13">
      <c r="A8" s="379" t="s">
        <v>0</v>
      </c>
      <c r="B8" s="379"/>
      <c r="C8" s="379"/>
      <c r="D8" s="379"/>
      <c r="E8" s="378"/>
      <c r="F8" s="373">
        <f>SUM(G8:N8)</f>
        <v>53948</v>
      </c>
      <c r="G8" s="372">
        <f>SUM(G9:G12)</f>
        <v>11830</v>
      </c>
      <c r="H8" s="372">
        <f>SUM(H9:H12)</f>
        <v>5169</v>
      </c>
      <c r="I8" s="372">
        <f>SUM(I9:I12)</f>
        <v>5713</v>
      </c>
      <c r="J8" s="372">
        <f>SUM(J9:J12)</f>
        <v>5413</v>
      </c>
      <c r="K8" s="372">
        <f>SUM(K9:K12)</f>
        <v>5426</v>
      </c>
      <c r="L8" s="372">
        <f>SUM(L9:L12)</f>
        <v>6289</v>
      </c>
      <c r="M8" s="372">
        <f>SUM(M9:M12)</f>
        <v>5415</v>
      </c>
      <c r="N8" s="377">
        <f>SUM(N9:N12)</f>
        <v>8693</v>
      </c>
    </row>
    <row r="9" spans="1:15" s="3" customFormat="1" ht="13">
      <c r="A9" s="375">
        <v>0</v>
      </c>
      <c r="B9" s="376" t="s">
        <v>221</v>
      </c>
      <c r="C9" s="376" t="s">
        <v>132</v>
      </c>
      <c r="D9" s="375">
        <v>9</v>
      </c>
      <c r="E9" s="374" t="s">
        <v>221</v>
      </c>
      <c r="F9" s="373">
        <f>SUM(G9:N9)</f>
        <v>8779</v>
      </c>
      <c r="G9" s="372">
        <v>1972</v>
      </c>
      <c r="H9" s="370">
        <v>940</v>
      </c>
      <c r="I9" s="372">
        <v>1052</v>
      </c>
      <c r="J9" s="372">
        <v>917</v>
      </c>
      <c r="K9" s="372">
        <v>906</v>
      </c>
      <c r="L9" s="372">
        <v>975</v>
      </c>
      <c r="M9" s="372">
        <v>921</v>
      </c>
      <c r="N9" s="377">
        <v>1096</v>
      </c>
    </row>
    <row r="10" spans="1:15" s="3" customFormat="1" ht="13">
      <c r="A10" s="375">
        <v>9</v>
      </c>
      <c r="B10" s="376"/>
      <c r="C10" s="376" t="s">
        <v>132</v>
      </c>
      <c r="D10" s="375">
        <v>13</v>
      </c>
      <c r="E10" s="374"/>
      <c r="F10" s="373">
        <f>SUM(G10:N10)</f>
        <v>12446</v>
      </c>
      <c r="G10" s="372">
        <v>3547</v>
      </c>
      <c r="H10" s="370">
        <v>1646</v>
      </c>
      <c r="I10" s="372">
        <v>1267</v>
      </c>
      <c r="J10" s="370">
        <v>1018</v>
      </c>
      <c r="K10" s="371">
        <v>998</v>
      </c>
      <c r="L10" s="371">
        <v>1347</v>
      </c>
      <c r="M10" s="371">
        <v>1055</v>
      </c>
      <c r="N10" s="370">
        <v>1568</v>
      </c>
    </row>
    <row r="11" spans="1:15" s="3" customFormat="1" ht="13">
      <c r="A11" s="375">
        <v>13</v>
      </c>
      <c r="B11" s="376"/>
      <c r="C11" s="376" t="s">
        <v>132</v>
      </c>
      <c r="D11" s="375">
        <v>18</v>
      </c>
      <c r="E11" s="374"/>
      <c r="F11" s="373">
        <f>SUM(G11:N11)</f>
        <v>14715</v>
      </c>
      <c r="G11" s="372">
        <v>3519</v>
      </c>
      <c r="H11" s="372">
        <v>1558</v>
      </c>
      <c r="I11" s="370">
        <v>1235</v>
      </c>
      <c r="J11" s="371">
        <v>1200</v>
      </c>
      <c r="K11" s="371">
        <v>1238</v>
      </c>
      <c r="L11" s="371">
        <v>1660</v>
      </c>
      <c r="M11" s="371">
        <v>1214</v>
      </c>
      <c r="N11" s="370">
        <v>3091</v>
      </c>
    </row>
    <row r="12" spans="1:15" s="3" customFormat="1" ht="13">
      <c r="A12" s="375">
        <v>18</v>
      </c>
      <c r="B12" s="376"/>
      <c r="C12" s="376" t="s">
        <v>132</v>
      </c>
      <c r="D12" s="375">
        <v>24</v>
      </c>
      <c r="E12" s="374"/>
      <c r="F12" s="373">
        <f>SUM(G12:N12)</f>
        <v>18008</v>
      </c>
      <c r="G12" s="372">
        <v>2792</v>
      </c>
      <c r="H12" s="372">
        <v>1025</v>
      </c>
      <c r="I12" s="370">
        <v>2159</v>
      </c>
      <c r="J12" s="371">
        <v>2278</v>
      </c>
      <c r="K12" s="371">
        <v>2284</v>
      </c>
      <c r="L12" s="371">
        <v>2307</v>
      </c>
      <c r="M12" s="371">
        <v>2225</v>
      </c>
      <c r="N12" s="370">
        <v>2938</v>
      </c>
    </row>
    <row r="13" spans="1:15" s="3" customFormat="1" ht="13.5" customHeight="1" thickBot="1">
      <c r="A13" s="369" t="s">
        <v>206</v>
      </c>
      <c r="B13" s="369"/>
      <c r="C13" s="369"/>
      <c r="D13" s="369"/>
      <c r="E13" s="368"/>
      <c r="F13" s="367">
        <v>147.80000000000001</v>
      </c>
      <c r="G13" s="367">
        <v>232</v>
      </c>
      <c r="H13" s="367">
        <v>304.10000000000002</v>
      </c>
      <c r="I13" s="367">
        <v>121.6</v>
      </c>
      <c r="J13" s="367">
        <v>108.3</v>
      </c>
      <c r="K13" s="367">
        <v>110.7</v>
      </c>
      <c r="L13" s="367">
        <v>125.8</v>
      </c>
      <c r="M13" s="367">
        <v>108.3</v>
      </c>
      <c r="N13" s="366">
        <v>170.5</v>
      </c>
    </row>
    <row r="14" spans="1:15" s="3" customFormat="1" ht="13">
      <c r="A14" s="4" t="s">
        <v>2</v>
      </c>
      <c r="I14" s="34"/>
      <c r="N14" s="34"/>
    </row>
  </sheetData>
  <mergeCells count="5">
    <mergeCell ref="A3:N5"/>
    <mergeCell ref="A13:E13"/>
    <mergeCell ref="A7:E7"/>
    <mergeCell ref="A8:E8"/>
    <mergeCell ref="A6:E6"/>
  </mergeCells>
  <phoneticPr fontId="1"/>
  <pageMargins left="0.47244094488188981" right="0.47244094488188981" top="0.70866141732283472" bottom="0"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E6C1-060A-FC4B-88D8-6F6D77875F75}">
  <dimension ref="A1:L4"/>
  <sheetViews>
    <sheetView showGridLines="0" zoomScaleSheetLayoutView="100" workbookViewId="0"/>
  </sheetViews>
  <sheetFormatPr baseColWidth="10" defaultColWidth="11.1640625" defaultRowHeight="14"/>
  <cols>
    <col min="1" max="1" width="8.83203125" style="23" customWidth="1"/>
    <col min="2" max="12" width="7.1640625" style="23" customWidth="1"/>
    <col min="13" max="16384" width="11.1640625" style="23"/>
  </cols>
  <sheetData>
    <row r="1" spans="1:12" ht="16" thickBot="1">
      <c r="A1" s="24" t="s">
        <v>235</v>
      </c>
      <c r="D1" s="118"/>
      <c r="J1" s="118"/>
    </row>
    <row r="2" spans="1:12" s="3" customFormat="1" ht="20" customHeight="1" thickBot="1">
      <c r="A2" s="395" t="s">
        <v>0</v>
      </c>
      <c r="B2" s="394" t="s">
        <v>35</v>
      </c>
      <c r="C2" s="393" t="s">
        <v>1</v>
      </c>
      <c r="D2" s="393" t="s">
        <v>34</v>
      </c>
      <c r="E2" s="393" t="s">
        <v>33</v>
      </c>
      <c r="F2" s="392" t="s">
        <v>32</v>
      </c>
      <c r="G2" s="393" t="s">
        <v>118</v>
      </c>
      <c r="H2" s="393" t="s">
        <v>30</v>
      </c>
      <c r="I2" s="392" t="s">
        <v>195</v>
      </c>
      <c r="J2" s="391" t="s">
        <v>193</v>
      </c>
      <c r="K2" s="390" t="s">
        <v>36</v>
      </c>
      <c r="L2" s="389" t="s">
        <v>234</v>
      </c>
    </row>
    <row r="3" spans="1:12" s="3" customFormat="1" ht="20" customHeight="1" thickBot="1">
      <c r="A3" s="388">
        <f>SUM(B3:L3)</f>
        <v>53948</v>
      </c>
      <c r="B3" s="387">
        <v>9753</v>
      </c>
      <c r="C3" s="387">
        <v>5958</v>
      </c>
      <c r="D3" s="387">
        <v>9100</v>
      </c>
      <c r="E3" s="387">
        <v>7333</v>
      </c>
      <c r="F3" s="387">
        <v>5570</v>
      </c>
      <c r="G3" s="387">
        <v>4712</v>
      </c>
      <c r="H3" s="387">
        <v>3740</v>
      </c>
      <c r="I3" s="387">
        <v>2231</v>
      </c>
      <c r="J3" s="387">
        <v>604</v>
      </c>
      <c r="K3" s="387">
        <v>182</v>
      </c>
      <c r="L3" s="386">
        <v>4765</v>
      </c>
    </row>
    <row r="4" spans="1:12" s="3" customFormat="1" ht="13">
      <c r="A4" s="4" t="s">
        <v>233</v>
      </c>
      <c r="D4" s="34"/>
      <c r="J4" s="34"/>
    </row>
  </sheetData>
  <phoneticPr fontId="1"/>
  <printOptions horizontalCentered="1"/>
  <pageMargins left="0.47244094488188981" right="0.47244094488188981" top="0" bottom="0" header="0" footer="0"/>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CD76-8421-7343-8E61-D1FE5BABE795}">
  <dimension ref="A1:L43"/>
  <sheetViews>
    <sheetView showGridLines="0" zoomScaleSheetLayoutView="115" workbookViewId="0"/>
  </sheetViews>
  <sheetFormatPr baseColWidth="10" defaultColWidth="8.83203125" defaultRowHeight="14"/>
  <cols>
    <col min="1" max="1" width="9.33203125" style="23" customWidth="1"/>
    <col min="2" max="10" width="7.83203125" style="23" customWidth="1"/>
    <col min="11" max="11" width="7.83203125" style="118" customWidth="1"/>
    <col min="12" max="16384" width="8.83203125" style="23"/>
  </cols>
  <sheetData>
    <row r="1" spans="1:12" ht="18" customHeight="1" thickBot="1">
      <c r="A1" s="399" t="s">
        <v>242</v>
      </c>
      <c r="D1" s="118"/>
    </row>
    <row r="2" spans="1:12" s="3" customFormat="1" ht="29.25" customHeight="1" thickBot="1">
      <c r="A2" s="395" t="s">
        <v>0</v>
      </c>
      <c r="B2" s="394" t="s">
        <v>51</v>
      </c>
      <c r="C2" s="393" t="s">
        <v>50</v>
      </c>
      <c r="D2" s="393" t="s">
        <v>48</v>
      </c>
      <c r="E2" s="393" t="s">
        <v>241</v>
      </c>
      <c r="F2" s="393" t="s">
        <v>240</v>
      </c>
      <c r="G2" s="393" t="s">
        <v>239</v>
      </c>
      <c r="H2" s="393" t="s">
        <v>45</v>
      </c>
      <c r="I2" s="393" t="s">
        <v>238</v>
      </c>
      <c r="J2" s="394" t="s">
        <v>237</v>
      </c>
      <c r="K2" s="398" t="s">
        <v>36</v>
      </c>
    </row>
    <row r="3" spans="1:12" s="3" customFormat="1" ht="21" customHeight="1" thickBot="1">
      <c r="A3" s="388">
        <f>SUM(B3:K3)</f>
        <v>53948</v>
      </c>
      <c r="B3" s="387">
        <v>19094</v>
      </c>
      <c r="C3" s="387">
        <v>6790</v>
      </c>
      <c r="D3" s="387">
        <v>524</v>
      </c>
      <c r="E3" s="387">
        <v>8908</v>
      </c>
      <c r="F3" s="387">
        <v>2217</v>
      </c>
      <c r="G3" s="387">
        <v>4296</v>
      </c>
      <c r="H3" s="387">
        <v>1450</v>
      </c>
      <c r="I3" s="387">
        <v>3338</v>
      </c>
      <c r="J3" s="387">
        <v>2604</v>
      </c>
      <c r="K3" s="397">
        <v>4727</v>
      </c>
      <c r="L3" s="2"/>
    </row>
    <row r="4" spans="1:12" s="3" customFormat="1" ht="13">
      <c r="A4" s="4" t="s">
        <v>236</v>
      </c>
      <c r="D4" s="34"/>
      <c r="K4" s="34"/>
    </row>
    <row r="5" spans="1:12">
      <c r="K5" s="23"/>
    </row>
    <row r="6" spans="1:12">
      <c r="K6" s="23"/>
    </row>
    <row r="7" spans="1:12">
      <c r="K7" s="23"/>
    </row>
    <row r="8" spans="1:12">
      <c r="K8" s="23"/>
    </row>
    <row r="9" spans="1:12">
      <c r="F9" s="396"/>
      <c r="H9" s="219"/>
      <c r="K9" s="23"/>
    </row>
    <row r="10" spans="1:12">
      <c r="K10" s="23"/>
    </row>
    <row r="11" spans="1:12">
      <c r="K11" s="23"/>
    </row>
    <row r="12" spans="1:12">
      <c r="K12" s="23"/>
    </row>
    <row r="13" spans="1:12">
      <c r="H13" s="118"/>
      <c r="K13" s="23"/>
    </row>
    <row r="14" spans="1:12">
      <c r="H14" s="118"/>
      <c r="K14" s="23"/>
    </row>
    <row r="15" spans="1:12">
      <c r="H15" s="118"/>
      <c r="K15" s="23"/>
    </row>
    <row r="16" spans="1:12">
      <c r="H16" s="118"/>
      <c r="K16" s="23"/>
    </row>
    <row r="17" spans="8:11">
      <c r="H17" s="118"/>
      <c r="K17" s="23"/>
    </row>
    <row r="18" spans="8:11">
      <c r="H18" s="118"/>
      <c r="K18" s="23"/>
    </row>
    <row r="19" spans="8:11">
      <c r="H19" s="118"/>
      <c r="K19" s="23"/>
    </row>
    <row r="20" spans="8:11">
      <c r="H20" s="118"/>
      <c r="K20" s="23"/>
    </row>
    <row r="21" spans="8:11">
      <c r="H21" s="118"/>
      <c r="K21" s="23"/>
    </row>
    <row r="22" spans="8:11">
      <c r="H22" s="118"/>
      <c r="K22" s="23"/>
    </row>
    <row r="23" spans="8:11">
      <c r="H23" s="118"/>
      <c r="K23" s="23"/>
    </row>
    <row r="24" spans="8:11">
      <c r="H24" s="118"/>
      <c r="K24" s="23"/>
    </row>
    <row r="25" spans="8:11">
      <c r="H25" s="118"/>
      <c r="K25" s="23"/>
    </row>
    <row r="26" spans="8:11">
      <c r="H26" s="118"/>
      <c r="K26" s="23"/>
    </row>
    <row r="27" spans="8:11">
      <c r="H27" s="118"/>
      <c r="K27" s="23"/>
    </row>
    <row r="28" spans="8:11">
      <c r="H28" s="118"/>
      <c r="K28" s="23"/>
    </row>
    <row r="29" spans="8:11">
      <c r="H29" s="118"/>
      <c r="K29" s="23"/>
    </row>
    <row r="30" spans="8:11">
      <c r="H30" s="118"/>
      <c r="K30" s="23"/>
    </row>
    <row r="31" spans="8:11">
      <c r="H31" s="118"/>
      <c r="K31" s="23"/>
    </row>
    <row r="32" spans="8:11">
      <c r="H32" s="118"/>
      <c r="K32" s="23"/>
    </row>
    <row r="33" spans="7:11">
      <c r="H33" s="118"/>
      <c r="K33" s="23"/>
    </row>
    <row r="34" spans="7:11">
      <c r="H34" s="118"/>
      <c r="K34" s="23"/>
    </row>
    <row r="35" spans="7:11">
      <c r="H35" s="118"/>
      <c r="K35" s="23"/>
    </row>
    <row r="36" spans="7:11">
      <c r="H36" s="118"/>
      <c r="K36" s="23"/>
    </row>
    <row r="37" spans="7:11">
      <c r="H37" s="118"/>
      <c r="K37" s="23"/>
    </row>
    <row r="38" spans="7:11">
      <c r="H38" s="118"/>
      <c r="K38" s="23"/>
    </row>
    <row r="39" spans="7:11">
      <c r="H39" s="118"/>
      <c r="K39" s="23"/>
    </row>
    <row r="40" spans="7:11">
      <c r="G40" s="118"/>
      <c r="K40" s="23"/>
    </row>
    <row r="41" spans="7:11">
      <c r="H41" s="118"/>
      <c r="K41" s="23"/>
    </row>
    <row r="42" spans="7:11">
      <c r="H42" s="118"/>
      <c r="K42" s="23"/>
    </row>
    <row r="43" spans="7:11">
      <c r="H43" s="118"/>
      <c r="K43" s="23"/>
    </row>
  </sheetData>
  <phoneticPr fontId="1"/>
  <printOptions horizontalCentered="1"/>
  <pageMargins left="0.47244094488188981" right="0.47244094488188981" top="0" bottom="0" header="0" footer="0"/>
  <pageSetup paperSize="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B358D-A593-364C-B311-4791AB349B5D}">
  <dimension ref="A1:K6"/>
  <sheetViews>
    <sheetView showGridLines="0" zoomScaleSheetLayoutView="100" workbookViewId="0"/>
  </sheetViews>
  <sheetFormatPr baseColWidth="10" defaultColWidth="8.83203125" defaultRowHeight="14"/>
  <cols>
    <col min="1" max="1" width="8.33203125" style="23" customWidth="1"/>
    <col min="2" max="10" width="7.6640625" style="23" customWidth="1"/>
    <col min="11" max="11" width="10.33203125" style="118" customWidth="1"/>
    <col min="12" max="16384" width="8.83203125" style="23"/>
  </cols>
  <sheetData>
    <row r="1" spans="1:11" ht="18" customHeight="1" thickBot="1">
      <c r="A1" s="56" t="s">
        <v>252</v>
      </c>
      <c r="C1" s="118"/>
    </row>
    <row r="2" spans="1:11" s="3" customFormat="1" ht="18" customHeight="1">
      <c r="A2" s="412" t="s">
        <v>251</v>
      </c>
      <c r="B2" s="247" t="s">
        <v>250</v>
      </c>
      <c r="C2" s="259"/>
      <c r="D2" s="259"/>
      <c r="E2" s="259"/>
      <c r="F2" s="259"/>
      <c r="G2" s="259"/>
      <c r="H2" s="260"/>
      <c r="I2" s="411" t="s">
        <v>249</v>
      </c>
      <c r="J2" s="411" t="s">
        <v>36</v>
      </c>
      <c r="K2" s="410" t="s">
        <v>248</v>
      </c>
    </row>
    <row r="3" spans="1:11" s="3" customFormat="1" ht="30" customHeight="1" thickBot="1">
      <c r="A3" s="340"/>
      <c r="B3" s="409" t="s">
        <v>0</v>
      </c>
      <c r="C3" s="408" t="s">
        <v>247</v>
      </c>
      <c r="D3" s="408" t="s">
        <v>246</v>
      </c>
      <c r="E3" s="407" t="s">
        <v>245</v>
      </c>
      <c r="F3" s="408" t="s">
        <v>244</v>
      </c>
      <c r="G3" s="408" t="s">
        <v>243</v>
      </c>
      <c r="H3" s="407" t="s">
        <v>117</v>
      </c>
      <c r="I3" s="406"/>
      <c r="J3" s="406"/>
      <c r="K3" s="405"/>
    </row>
    <row r="4" spans="1:11" s="401" customFormat="1" ht="24.75" customHeight="1" thickBot="1">
      <c r="A4" s="404">
        <f>B4+I4+J4+K4</f>
        <v>52323</v>
      </c>
      <c r="B4" s="403">
        <f>SUM(C4:H4)</f>
        <v>23870</v>
      </c>
      <c r="C4" s="403">
        <v>10148</v>
      </c>
      <c r="D4" s="403">
        <v>124</v>
      </c>
      <c r="E4" s="403">
        <v>8972</v>
      </c>
      <c r="F4" s="403">
        <v>3691</v>
      </c>
      <c r="G4" s="403">
        <v>917</v>
      </c>
      <c r="H4" s="403">
        <v>18</v>
      </c>
      <c r="I4" s="403">
        <v>8855</v>
      </c>
      <c r="J4" s="403">
        <v>19544</v>
      </c>
      <c r="K4" s="402">
        <v>54</v>
      </c>
    </row>
    <row r="5" spans="1:11" s="3" customFormat="1" ht="13">
      <c r="A5" s="4" t="s">
        <v>233</v>
      </c>
      <c r="K5" s="34"/>
    </row>
    <row r="6" spans="1:11">
      <c r="G6" s="400"/>
    </row>
  </sheetData>
  <mergeCells count="5">
    <mergeCell ref="J2:J3"/>
    <mergeCell ref="K2:K3"/>
    <mergeCell ref="A2:A3"/>
    <mergeCell ref="B2:H2"/>
    <mergeCell ref="I2:I3"/>
  </mergeCells>
  <phoneticPr fontId="1"/>
  <printOptions horizontalCentered="1"/>
  <pageMargins left="0.47244094488188981" right="0.47244094488188981" top="0" bottom="0" header="0" footer="0"/>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9E9A-9515-914E-8FF2-E519F5C6B08E}">
  <dimension ref="A1:AB39"/>
  <sheetViews>
    <sheetView showGridLines="0" zoomScaleNormal="100" zoomScaleSheetLayoutView="115" zoomScalePageLayoutView="110" workbookViewId="0"/>
  </sheetViews>
  <sheetFormatPr baseColWidth="10" defaultColWidth="8.83203125" defaultRowHeight="14"/>
  <cols>
    <col min="1" max="1" width="7.1640625" style="413" customWidth="1"/>
    <col min="2" max="2" width="7" style="413" customWidth="1"/>
    <col min="3" max="12" width="2.83203125" style="413" customWidth="1"/>
    <col min="13" max="13" width="2.83203125" style="414" customWidth="1"/>
    <col min="14" max="26" width="2.83203125" style="413" customWidth="1"/>
    <col min="27" max="27" width="5" style="413" customWidth="1"/>
    <col min="28" max="16384" width="8.83203125" style="413"/>
  </cols>
  <sheetData>
    <row r="1" spans="1:28" ht="15">
      <c r="A1" s="451" t="s">
        <v>264</v>
      </c>
      <c r="E1" s="414"/>
    </row>
    <row r="2" spans="1:28" ht="17">
      <c r="A2" s="450"/>
      <c r="E2" s="414"/>
    </row>
    <row r="3" spans="1:28" s="448" customFormat="1" ht="13">
      <c r="A3" s="449" t="s">
        <v>263</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row>
    <row r="4" spans="1:28" ht="15" thickBot="1">
      <c r="A4" s="447"/>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28" s="415" customFormat="1" ht="13" thickBot="1">
      <c r="A5" s="446"/>
      <c r="B5" s="445"/>
      <c r="C5" s="444" t="s">
        <v>262</v>
      </c>
      <c r="D5" s="444">
        <v>1</v>
      </c>
      <c r="E5" s="444">
        <v>2</v>
      </c>
      <c r="F5" s="444">
        <v>3</v>
      </c>
      <c r="G5" s="444">
        <v>4</v>
      </c>
      <c r="H5" s="444">
        <v>5</v>
      </c>
      <c r="I5" s="444">
        <v>6</v>
      </c>
      <c r="J5" s="444">
        <v>7</v>
      </c>
      <c r="K5" s="444">
        <v>8</v>
      </c>
      <c r="L5" s="444">
        <v>9</v>
      </c>
      <c r="M5" s="444">
        <v>10</v>
      </c>
      <c r="N5" s="444">
        <v>11</v>
      </c>
      <c r="O5" s="444">
        <v>12</v>
      </c>
      <c r="P5" s="444">
        <v>13</v>
      </c>
      <c r="Q5" s="444">
        <v>14</v>
      </c>
      <c r="R5" s="444">
        <v>15</v>
      </c>
      <c r="S5" s="444">
        <v>16</v>
      </c>
      <c r="T5" s="444">
        <v>17</v>
      </c>
      <c r="U5" s="444">
        <v>18</v>
      </c>
      <c r="V5" s="444">
        <v>19</v>
      </c>
      <c r="W5" s="444">
        <v>20</v>
      </c>
      <c r="X5" s="444">
        <v>21</v>
      </c>
      <c r="Y5" s="444">
        <v>22</v>
      </c>
      <c r="Z5" s="444">
        <v>23</v>
      </c>
      <c r="AA5" s="443" t="s">
        <v>91</v>
      </c>
    </row>
    <row r="6" spans="1:28" s="415" customFormat="1" ht="15" customHeight="1">
      <c r="A6" s="442" t="s">
        <v>203</v>
      </c>
      <c r="B6" s="435" t="s">
        <v>260</v>
      </c>
      <c r="C6" s="434">
        <v>10</v>
      </c>
      <c r="D6" s="434">
        <v>9</v>
      </c>
      <c r="E6" s="434">
        <v>8</v>
      </c>
      <c r="F6" s="434">
        <v>7</v>
      </c>
      <c r="G6" s="434">
        <v>6</v>
      </c>
      <c r="H6" s="434">
        <v>6</v>
      </c>
      <c r="I6" s="434">
        <v>5</v>
      </c>
      <c r="J6" s="434">
        <v>5</v>
      </c>
      <c r="K6" s="434">
        <v>9</v>
      </c>
      <c r="L6" s="434">
        <v>10</v>
      </c>
      <c r="M6" s="434">
        <v>13</v>
      </c>
      <c r="N6" s="434">
        <v>4</v>
      </c>
      <c r="O6" s="434">
        <v>5</v>
      </c>
      <c r="P6" s="434">
        <v>6</v>
      </c>
      <c r="Q6" s="434">
        <v>3</v>
      </c>
      <c r="R6" s="434">
        <v>4</v>
      </c>
      <c r="S6" s="434">
        <v>5</v>
      </c>
      <c r="T6" s="434">
        <v>5</v>
      </c>
      <c r="U6" s="434">
        <v>11</v>
      </c>
      <c r="V6" s="434">
        <v>10</v>
      </c>
      <c r="W6" s="434">
        <v>16</v>
      </c>
      <c r="X6" s="434">
        <v>11</v>
      </c>
      <c r="Y6" s="434">
        <v>11</v>
      </c>
      <c r="Z6" s="434">
        <v>12</v>
      </c>
      <c r="AA6" s="428">
        <f>SUM(C6:Z6)</f>
        <v>191</v>
      </c>
      <c r="AB6" s="416"/>
    </row>
    <row r="7" spans="1:28" s="415" customFormat="1" ht="15" customHeight="1">
      <c r="A7" s="441"/>
      <c r="B7" s="435" t="s">
        <v>259</v>
      </c>
      <c r="C7" s="434">
        <v>6</v>
      </c>
      <c r="D7" s="434">
        <v>2</v>
      </c>
      <c r="E7" s="434">
        <v>3</v>
      </c>
      <c r="F7" s="434"/>
      <c r="G7" s="434"/>
      <c r="H7" s="434">
        <v>2</v>
      </c>
      <c r="I7" s="434">
        <v>1</v>
      </c>
      <c r="J7" s="434">
        <v>1</v>
      </c>
      <c r="K7" s="434">
        <v>2</v>
      </c>
      <c r="L7" s="434">
        <v>7</v>
      </c>
      <c r="M7" s="434">
        <v>1</v>
      </c>
      <c r="N7" s="434">
        <v>2</v>
      </c>
      <c r="O7" s="434">
        <v>3</v>
      </c>
      <c r="P7" s="434">
        <v>5</v>
      </c>
      <c r="Q7" s="434">
        <v>4</v>
      </c>
      <c r="R7" s="434">
        <v>2</v>
      </c>
      <c r="S7" s="434">
        <v>3</v>
      </c>
      <c r="T7" s="434">
        <v>10</v>
      </c>
      <c r="U7" s="434">
        <v>5</v>
      </c>
      <c r="V7" s="434">
        <v>2</v>
      </c>
      <c r="W7" s="434">
        <v>6</v>
      </c>
      <c r="X7" s="434">
        <v>1</v>
      </c>
      <c r="Y7" s="434">
        <v>4</v>
      </c>
      <c r="Z7" s="434">
        <v>1</v>
      </c>
      <c r="AA7" s="428">
        <f>SUM(C7:Z7)</f>
        <v>73</v>
      </c>
      <c r="AB7" s="416"/>
    </row>
    <row r="8" spans="1:28" s="415" customFormat="1" ht="15" customHeight="1">
      <c r="A8" s="441"/>
      <c r="B8" s="431" t="s">
        <v>258</v>
      </c>
      <c r="C8" s="434">
        <v>9</v>
      </c>
      <c r="D8" s="434">
        <v>5</v>
      </c>
      <c r="E8" s="434">
        <v>4</v>
      </c>
      <c r="F8" s="434">
        <v>4</v>
      </c>
      <c r="G8" s="434">
        <v>3</v>
      </c>
      <c r="H8" s="434">
        <v>6</v>
      </c>
      <c r="I8" s="434">
        <v>4</v>
      </c>
      <c r="J8" s="434">
        <v>4</v>
      </c>
      <c r="K8" s="434">
        <v>20</v>
      </c>
      <c r="L8" s="434">
        <v>35</v>
      </c>
      <c r="M8" s="434">
        <v>17</v>
      </c>
      <c r="N8" s="434">
        <v>19</v>
      </c>
      <c r="O8" s="434">
        <v>4</v>
      </c>
      <c r="P8" s="434">
        <v>5</v>
      </c>
      <c r="Q8" s="434">
        <v>6</v>
      </c>
      <c r="R8" s="434">
        <v>4</v>
      </c>
      <c r="S8" s="434">
        <v>2</v>
      </c>
      <c r="T8" s="434">
        <v>5</v>
      </c>
      <c r="U8" s="434">
        <v>10</v>
      </c>
      <c r="V8" s="434">
        <v>2</v>
      </c>
      <c r="W8" s="434">
        <v>5</v>
      </c>
      <c r="X8" s="434">
        <v>3</v>
      </c>
      <c r="Y8" s="434">
        <v>5</v>
      </c>
      <c r="Z8" s="434">
        <v>11</v>
      </c>
      <c r="AA8" s="428">
        <f>SUM(C8:Z8)</f>
        <v>192</v>
      </c>
      <c r="AB8" s="416"/>
    </row>
    <row r="9" spans="1:28" s="415" customFormat="1" ht="15" customHeight="1">
      <c r="A9" s="441"/>
      <c r="B9" s="426" t="s">
        <v>91</v>
      </c>
      <c r="C9" s="425">
        <v>25</v>
      </c>
      <c r="D9" s="425">
        <v>16</v>
      </c>
      <c r="E9" s="425">
        <v>15</v>
      </c>
      <c r="F9" s="425">
        <v>11</v>
      </c>
      <c r="G9" s="425">
        <v>9</v>
      </c>
      <c r="H9" s="425">
        <v>14</v>
      </c>
      <c r="I9" s="425">
        <v>10</v>
      </c>
      <c r="J9" s="425">
        <v>10</v>
      </c>
      <c r="K9" s="425">
        <v>31</v>
      </c>
      <c r="L9" s="425">
        <v>52</v>
      </c>
      <c r="M9" s="425">
        <v>31</v>
      </c>
      <c r="N9" s="425">
        <v>25</v>
      </c>
      <c r="O9" s="425">
        <v>12</v>
      </c>
      <c r="P9" s="425">
        <v>16</v>
      </c>
      <c r="Q9" s="425">
        <v>13</v>
      </c>
      <c r="R9" s="425">
        <v>10</v>
      </c>
      <c r="S9" s="425">
        <v>10</v>
      </c>
      <c r="T9" s="425">
        <v>20</v>
      </c>
      <c r="U9" s="425">
        <v>26</v>
      </c>
      <c r="V9" s="425">
        <v>14</v>
      </c>
      <c r="W9" s="425">
        <v>27</v>
      </c>
      <c r="X9" s="425">
        <v>15</v>
      </c>
      <c r="Y9" s="425">
        <v>20</v>
      </c>
      <c r="Z9" s="425">
        <v>24</v>
      </c>
      <c r="AA9" s="424">
        <f>SUM(C9:Z9)</f>
        <v>456</v>
      </c>
      <c r="AB9" s="416"/>
    </row>
    <row r="10" spans="1:28" s="415" customFormat="1" ht="15" customHeight="1">
      <c r="A10" s="441" t="s">
        <v>202</v>
      </c>
      <c r="B10" s="438" t="s">
        <v>260</v>
      </c>
      <c r="C10" s="434">
        <v>7</v>
      </c>
      <c r="D10" s="434">
        <v>4</v>
      </c>
      <c r="E10" s="434">
        <v>5</v>
      </c>
      <c r="F10" s="434">
        <v>7</v>
      </c>
      <c r="G10" s="434">
        <v>1</v>
      </c>
      <c r="H10" s="434">
        <v>2</v>
      </c>
      <c r="I10" s="434"/>
      <c r="J10" s="434">
        <v>1</v>
      </c>
      <c r="K10" s="434">
        <v>3</v>
      </c>
      <c r="L10" s="434">
        <v>5</v>
      </c>
      <c r="M10" s="434">
        <v>2</v>
      </c>
      <c r="N10" s="434">
        <v>6</v>
      </c>
      <c r="O10" s="434">
        <v>1</v>
      </c>
      <c r="P10" s="434">
        <v>1</v>
      </c>
      <c r="Q10" s="434"/>
      <c r="R10" s="434">
        <v>1</v>
      </c>
      <c r="S10" s="434">
        <v>3</v>
      </c>
      <c r="T10" s="434">
        <v>4</v>
      </c>
      <c r="U10" s="434">
        <v>6</v>
      </c>
      <c r="V10" s="434">
        <v>5</v>
      </c>
      <c r="W10" s="434">
        <v>11</v>
      </c>
      <c r="X10" s="434">
        <v>7</v>
      </c>
      <c r="Y10" s="434">
        <v>10</v>
      </c>
      <c r="Z10" s="434">
        <v>15</v>
      </c>
      <c r="AA10" s="428">
        <f>SUM(C10:Z10)</f>
        <v>107</v>
      </c>
      <c r="AB10" s="416"/>
    </row>
    <row r="11" spans="1:28" s="415" customFormat="1" ht="15" customHeight="1">
      <c r="A11" s="441"/>
      <c r="B11" s="435" t="s">
        <v>259</v>
      </c>
      <c r="C11" s="434">
        <v>3</v>
      </c>
      <c r="D11" s="434">
        <v>3</v>
      </c>
      <c r="E11" s="434"/>
      <c r="F11" s="434"/>
      <c r="G11" s="434">
        <v>2</v>
      </c>
      <c r="H11" s="434"/>
      <c r="I11" s="434"/>
      <c r="J11" s="434">
        <v>1</v>
      </c>
      <c r="K11" s="434">
        <v>3</v>
      </c>
      <c r="L11" s="434"/>
      <c r="M11" s="434">
        <v>2</v>
      </c>
      <c r="N11" s="434"/>
      <c r="O11" s="434">
        <v>2</v>
      </c>
      <c r="P11" s="434">
        <v>1</v>
      </c>
      <c r="Q11" s="434">
        <v>3</v>
      </c>
      <c r="R11" s="434">
        <v>1</v>
      </c>
      <c r="S11" s="434">
        <v>3</v>
      </c>
      <c r="T11" s="434">
        <v>5</v>
      </c>
      <c r="U11" s="434">
        <v>1</v>
      </c>
      <c r="V11" s="434">
        <v>3</v>
      </c>
      <c r="W11" s="434">
        <v>1</v>
      </c>
      <c r="X11" s="434">
        <v>1</v>
      </c>
      <c r="Y11" s="434">
        <v>3</v>
      </c>
      <c r="Z11" s="434">
        <v>2</v>
      </c>
      <c r="AA11" s="428">
        <f>SUM(C11:Z11)</f>
        <v>40</v>
      </c>
      <c r="AB11" s="416"/>
    </row>
    <row r="12" spans="1:28" s="415" customFormat="1" ht="15" customHeight="1">
      <c r="A12" s="441"/>
      <c r="B12" s="431" t="s">
        <v>258</v>
      </c>
      <c r="C12" s="430">
        <v>1</v>
      </c>
      <c r="D12" s="430">
        <v>4</v>
      </c>
      <c r="E12" s="430">
        <v>2</v>
      </c>
      <c r="F12" s="430">
        <v>2</v>
      </c>
      <c r="G12" s="430">
        <v>2</v>
      </c>
      <c r="H12" s="430">
        <v>5</v>
      </c>
      <c r="I12" s="430">
        <v>1</v>
      </c>
      <c r="J12" s="430">
        <v>7</v>
      </c>
      <c r="K12" s="430">
        <v>12</v>
      </c>
      <c r="L12" s="430">
        <v>16</v>
      </c>
      <c r="M12" s="430">
        <v>3</v>
      </c>
      <c r="N12" s="430">
        <v>3</v>
      </c>
      <c r="O12" s="430">
        <v>5</v>
      </c>
      <c r="P12" s="430">
        <v>5</v>
      </c>
      <c r="Q12" s="430">
        <v>9</v>
      </c>
      <c r="R12" s="430">
        <v>1</v>
      </c>
      <c r="S12" s="430">
        <v>5</v>
      </c>
      <c r="T12" s="430">
        <v>4</v>
      </c>
      <c r="U12" s="430">
        <v>5</v>
      </c>
      <c r="V12" s="430">
        <v>2</v>
      </c>
      <c r="W12" s="430">
        <v>3</v>
      </c>
      <c r="X12" s="430">
        <v>1</v>
      </c>
      <c r="Y12" s="430">
        <v>3</v>
      </c>
      <c r="Z12" s="430">
        <v>1</v>
      </c>
      <c r="AA12" s="428">
        <f>SUM(C12:Z12)</f>
        <v>102</v>
      </c>
      <c r="AB12" s="416"/>
    </row>
    <row r="13" spans="1:28" s="415" customFormat="1" ht="15" customHeight="1">
      <c r="A13" s="441"/>
      <c r="B13" s="426" t="s">
        <v>91</v>
      </c>
      <c r="C13" s="425">
        <v>11</v>
      </c>
      <c r="D13" s="425">
        <v>11</v>
      </c>
      <c r="E13" s="425">
        <v>7</v>
      </c>
      <c r="F13" s="425">
        <v>9</v>
      </c>
      <c r="G13" s="425">
        <v>5</v>
      </c>
      <c r="H13" s="425">
        <v>7</v>
      </c>
      <c r="I13" s="425">
        <v>1</v>
      </c>
      <c r="J13" s="425">
        <v>9</v>
      </c>
      <c r="K13" s="425">
        <v>18</v>
      </c>
      <c r="L13" s="425">
        <v>21</v>
      </c>
      <c r="M13" s="425">
        <v>7</v>
      </c>
      <c r="N13" s="425">
        <v>9</v>
      </c>
      <c r="O13" s="425">
        <v>8</v>
      </c>
      <c r="P13" s="425">
        <v>7</v>
      </c>
      <c r="Q13" s="425">
        <v>12</v>
      </c>
      <c r="R13" s="425">
        <v>3</v>
      </c>
      <c r="S13" s="425">
        <v>11</v>
      </c>
      <c r="T13" s="425">
        <v>13</v>
      </c>
      <c r="U13" s="425">
        <v>12</v>
      </c>
      <c r="V13" s="425">
        <v>10</v>
      </c>
      <c r="W13" s="425">
        <v>15</v>
      </c>
      <c r="X13" s="425">
        <v>9</v>
      </c>
      <c r="Y13" s="425">
        <v>16</v>
      </c>
      <c r="Z13" s="425">
        <v>18</v>
      </c>
      <c r="AA13" s="424">
        <f>SUM(C13:Z13)</f>
        <v>249</v>
      </c>
      <c r="AB13" s="416"/>
    </row>
    <row r="14" spans="1:28" s="415" customFormat="1" ht="15" customHeight="1">
      <c r="A14" s="441" t="s">
        <v>201</v>
      </c>
      <c r="B14" s="438" t="s">
        <v>260</v>
      </c>
      <c r="C14" s="434">
        <v>8</v>
      </c>
      <c r="D14" s="434">
        <v>9</v>
      </c>
      <c r="E14" s="434">
        <v>5</v>
      </c>
      <c r="F14" s="434">
        <v>6</v>
      </c>
      <c r="G14" s="434">
        <v>7</v>
      </c>
      <c r="H14" s="434">
        <v>8</v>
      </c>
      <c r="I14" s="434">
        <v>8</v>
      </c>
      <c r="J14" s="434">
        <v>2</v>
      </c>
      <c r="K14" s="434">
        <v>9</v>
      </c>
      <c r="L14" s="434">
        <v>18</v>
      </c>
      <c r="M14" s="434">
        <v>12</v>
      </c>
      <c r="N14" s="434">
        <v>12</v>
      </c>
      <c r="O14" s="434"/>
      <c r="P14" s="434">
        <v>4</v>
      </c>
      <c r="Q14" s="434">
        <v>2</v>
      </c>
      <c r="R14" s="434">
        <v>4</v>
      </c>
      <c r="S14" s="434"/>
      <c r="T14" s="434">
        <v>7</v>
      </c>
      <c r="U14" s="434">
        <v>4</v>
      </c>
      <c r="V14" s="434">
        <v>13</v>
      </c>
      <c r="W14" s="434">
        <v>12</v>
      </c>
      <c r="X14" s="434">
        <v>10</v>
      </c>
      <c r="Y14" s="434">
        <v>7</v>
      </c>
      <c r="Z14" s="434">
        <v>23</v>
      </c>
      <c r="AA14" s="428">
        <f>SUM(C14:Z14)</f>
        <v>190</v>
      </c>
      <c r="AB14" s="416"/>
    </row>
    <row r="15" spans="1:28" s="415" customFormat="1" ht="15" customHeight="1">
      <c r="A15" s="441"/>
      <c r="B15" s="435" t="s">
        <v>259</v>
      </c>
      <c r="C15" s="434">
        <v>1</v>
      </c>
      <c r="D15" s="434">
        <v>1</v>
      </c>
      <c r="E15" s="434">
        <v>1</v>
      </c>
      <c r="F15" s="434"/>
      <c r="G15" s="434"/>
      <c r="H15" s="434"/>
      <c r="I15" s="434">
        <v>1</v>
      </c>
      <c r="J15" s="434">
        <v>1</v>
      </c>
      <c r="K15" s="434">
        <v>3</v>
      </c>
      <c r="L15" s="434">
        <v>1</v>
      </c>
      <c r="M15" s="434"/>
      <c r="N15" s="434">
        <v>2</v>
      </c>
      <c r="O15" s="434">
        <v>1</v>
      </c>
      <c r="P15" s="434">
        <v>1</v>
      </c>
      <c r="Q15" s="434">
        <v>2</v>
      </c>
      <c r="R15" s="434">
        <v>2</v>
      </c>
      <c r="S15" s="434"/>
      <c r="T15" s="434">
        <v>6</v>
      </c>
      <c r="U15" s="434">
        <v>3</v>
      </c>
      <c r="V15" s="434">
        <v>3</v>
      </c>
      <c r="W15" s="434">
        <v>5</v>
      </c>
      <c r="X15" s="434"/>
      <c r="Y15" s="434">
        <v>5</v>
      </c>
      <c r="Z15" s="434">
        <v>7</v>
      </c>
      <c r="AA15" s="428">
        <f>SUM(C15:Z15)</f>
        <v>46</v>
      </c>
      <c r="AB15" s="416"/>
    </row>
    <row r="16" spans="1:28" s="415" customFormat="1" ht="15" customHeight="1">
      <c r="A16" s="441"/>
      <c r="B16" s="431" t="s">
        <v>258</v>
      </c>
      <c r="C16" s="430">
        <v>7</v>
      </c>
      <c r="D16" s="430">
        <v>7</v>
      </c>
      <c r="E16" s="430">
        <v>1</v>
      </c>
      <c r="F16" s="430">
        <v>2</v>
      </c>
      <c r="G16" s="430">
        <v>7</v>
      </c>
      <c r="H16" s="430">
        <v>4</v>
      </c>
      <c r="I16" s="430">
        <v>4</v>
      </c>
      <c r="J16" s="430">
        <v>7</v>
      </c>
      <c r="K16" s="430">
        <v>19</v>
      </c>
      <c r="L16" s="430">
        <v>39</v>
      </c>
      <c r="M16" s="430">
        <v>5</v>
      </c>
      <c r="N16" s="430">
        <v>7</v>
      </c>
      <c r="O16" s="430">
        <v>4</v>
      </c>
      <c r="P16" s="430">
        <v>3</v>
      </c>
      <c r="Q16" s="430">
        <v>7</v>
      </c>
      <c r="R16" s="430">
        <v>2</v>
      </c>
      <c r="S16" s="430">
        <v>5</v>
      </c>
      <c r="T16" s="430">
        <v>6</v>
      </c>
      <c r="U16" s="430">
        <v>3</v>
      </c>
      <c r="V16" s="430">
        <v>6</v>
      </c>
      <c r="W16" s="430">
        <v>5</v>
      </c>
      <c r="X16" s="430">
        <v>3</v>
      </c>
      <c r="Y16" s="430">
        <v>7</v>
      </c>
      <c r="Z16" s="430">
        <v>11</v>
      </c>
      <c r="AA16" s="428">
        <f>SUM(C16:Z16)</f>
        <v>171</v>
      </c>
      <c r="AB16" s="416"/>
    </row>
    <row r="17" spans="1:28" s="415" customFormat="1" ht="15" customHeight="1">
      <c r="A17" s="441"/>
      <c r="B17" s="426" t="s">
        <v>91</v>
      </c>
      <c r="C17" s="425">
        <v>16</v>
      </c>
      <c r="D17" s="425">
        <v>17</v>
      </c>
      <c r="E17" s="425">
        <v>7</v>
      </c>
      <c r="F17" s="425">
        <v>8</v>
      </c>
      <c r="G17" s="425">
        <v>14</v>
      </c>
      <c r="H17" s="425">
        <v>12</v>
      </c>
      <c r="I17" s="425">
        <v>13</v>
      </c>
      <c r="J17" s="425">
        <v>10</v>
      </c>
      <c r="K17" s="425">
        <v>31</v>
      </c>
      <c r="L17" s="425">
        <v>58</v>
      </c>
      <c r="M17" s="425">
        <v>17</v>
      </c>
      <c r="N17" s="425">
        <v>21</v>
      </c>
      <c r="O17" s="425">
        <v>5</v>
      </c>
      <c r="P17" s="425">
        <v>8</v>
      </c>
      <c r="Q17" s="425">
        <v>11</v>
      </c>
      <c r="R17" s="425">
        <v>8</v>
      </c>
      <c r="S17" s="425">
        <v>5</v>
      </c>
      <c r="T17" s="425">
        <v>19</v>
      </c>
      <c r="U17" s="425">
        <v>10</v>
      </c>
      <c r="V17" s="425">
        <v>22</v>
      </c>
      <c r="W17" s="425">
        <v>22</v>
      </c>
      <c r="X17" s="425">
        <v>13</v>
      </c>
      <c r="Y17" s="425">
        <v>19</v>
      </c>
      <c r="Z17" s="425">
        <v>41</v>
      </c>
      <c r="AA17" s="424">
        <f>SUM(C17:Z17)</f>
        <v>407</v>
      </c>
      <c r="AB17" s="416"/>
    </row>
    <row r="18" spans="1:28" s="415" customFormat="1" ht="15" customHeight="1">
      <c r="A18" s="441" t="s">
        <v>261</v>
      </c>
      <c r="B18" s="438" t="s">
        <v>260</v>
      </c>
      <c r="C18" s="437">
        <v>20</v>
      </c>
      <c r="D18" s="437">
        <v>12</v>
      </c>
      <c r="E18" s="437">
        <v>9</v>
      </c>
      <c r="F18" s="437">
        <v>1</v>
      </c>
      <c r="G18" s="437">
        <v>5</v>
      </c>
      <c r="H18" s="437">
        <v>7</v>
      </c>
      <c r="I18" s="437">
        <v>2</v>
      </c>
      <c r="J18" s="437">
        <v>1</v>
      </c>
      <c r="K18" s="437">
        <v>5</v>
      </c>
      <c r="L18" s="437">
        <v>18</v>
      </c>
      <c r="M18" s="437">
        <v>6</v>
      </c>
      <c r="N18" s="437">
        <v>5</v>
      </c>
      <c r="O18" s="437">
        <v>4</v>
      </c>
      <c r="P18" s="437"/>
      <c r="Q18" s="437"/>
      <c r="R18" s="437">
        <v>3</v>
      </c>
      <c r="S18" s="437">
        <v>3</v>
      </c>
      <c r="T18" s="437">
        <v>5</v>
      </c>
      <c r="U18" s="437">
        <v>7</v>
      </c>
      <c r="V18" s="437">
        <v>12</v>
      </c>
      <c r="W18" s="437">
        <v>11</v>
      </c>
      <c r="X18" s="437">
        <v>8</v>
      </c>
      <c r="Y18" s="437">
        <v>10</v>
      </c>
      <c r="Z18" s="437">
        <v>13</v>
      </c>
      <c r="AA18" s="428">
        <f>SUM(C18:Z18)</f>
        <v>167</v>
      </c>
      <c r="AB18" s="416"/>
    </row>
    <row r="19" spans="1:28" s="415" customFormat="1" ht="15" customHeight="1">
      <c r="A19" s="441"/>
      <c r="B19" s="435" t="s">
        <v>259</v>
      </c>
      <c r="C19" s="434">
        <v>2</v>
      </c>
      <c r="D19" s="434">
        <v>3</v>
      </c>
      <c r="E19" s="434">
        <v>1</v>
      </c>
      <c r="F19" s="434">
        <v>1</v>
      </c>
      <c r="G19" s="434">
        <v>1</v>
      </c>
      <c r="H19" s="434"/>
      <c r="I19" s="434">
        <v>1</v>
      </c>
      <c r="J19" s="434"/>
      <c r="K19" s="434">
        <v>1</v>
      </c>
      <c r="L19" s="434">
        <v>1</v>
      </c>
      <c r="M19" s="434"/>
      <c r="N19" s="434">
        <v>1</v>
      </c>
      <c r="O19" s="434">
        <v>1</v>
      </c>
      <c r="P19" s="434">
        <v>1</v>
      </c>
      <c r="Q19" s="434">
        <v>1</v>
      </c>
      <c r="R19" s="434">
        <v>2</v>
      </c>
      <c r="S19" s="434">
        <v>2</v>
      </c>
      <c r="T19" s="434">
        <v>3</v>
      </c>
      <c r="U19" s="434">
        <v>4</v>
      </c>
      <c r="V19" s="434">
        <v>2</v>
      </c>
      <c r="W19" s="434">
        <v>5</v>
      </c>
      <c r="X19" s="434">
        <v>7</v>
      </c>
      <c r="Y19" s="434">
        <v>4</v>
      </c>
      <c r="Z19" s="434">
        <v>1</v>
      </c>
      <c r="AA19" s="428">
        <f>SUM(C19:Z19)</f>
        <v>45</v>
      </c>
      <c r="AB19" s="416"/>
    </row>
    <row r="20" spans="1:28" s="415" customFormat="1" ht="15" customHeight="1">
      <c r="A20" s="441"/>
      <c r="B20" s="431" t="s">
        <v>258</v>
      </c>
      <c r="C20" s="430">
        <v>8</v>
      </c>
      <c r="D20" s="430">
        <v>1</v>
      </c>
      <c r="E20" s="430">
        <v>3</v>
      </c>
      <c r="F20" s="430">
        <v>4</v>
      </c>
      <c r="G20" s="430">
        <v>1</v>
      </c>
      <c r="H20" s="430">
        <v>6</v>
      </c>
      <c r="I20" s="430">
        <v>5</v>
      </c>
      <c r="J20" s="430">
        <v>8</v>
      </c>
      <c r="K20" s="430">
        <v>14</v>
      </c>
      <c r="L20" s="430">
        <v>35</v>
      </c>
      <c r="M20" s="430">
        <v>14</v>
      </c>
      <c r="N20" s="430">
        <v>3</v>
      </c>
      <c r="O20" s="430">
        <v>4</v>
      </c>
      <c r="P20" s="430">
        <v>4</v>
      </c>
      <c r="Q20" s="430">
        <v>2</v>
      </c>
      <c r="R20" s="430">
        <v>12</v>
      </c>
      <c r="S20" s="430">
        <v>5</v>
      </c>
      <c r="T20" s="430">
        <v>6</v>
      </c>
      <c r="U20" s="430">
        <v>9</v>
      </c>
      <c r="V20" s="430">
        <v>3</v>
      </c>
      <c r="W20" s="430">
        <v>3</v>
      </c>
      <c r="X20" s="430">
        <v>1</v>
      </c>
      <c r="Y20" s="430">
        <v>1</v>
      </c>
      <c r="Z20" s="430">
        <v>3</v>
      </c>
      <c r="AA20" s="428">
        <f>SUM(C20:Z20)</f>
        <v>155</v>
      </c>
      <c r="AB20" s="416"/>
    </row>
    <row r="21" spans="1:28" s="415" customFormat="1" ht="15" customHeight="1">
      <c r="A21" s="441"/>
      <c r="B21" s="426" t="s">
        <v>91</v>
      </c>
      <c r="C21" s="425">
        <v>30</v>
      </c>
      <c r="D21" s="425">
        <v>16</v>
      </c>
      <c r="E21" s="425">
        <v>13</v>
      </c>
      <c r="F21" s="425">
        <v>6</v>
      </c>
      <c r="G21" s="425">
        <v>7</v>
      </c>
      <c r="H21" s="425">
        <v>13</v>
      </c>
      <c r="I21" s="425">
        <v>8</v>
      </c>
      <c r="J21" s="425">
        <v>9</v>
      </c>
      <c r="K21" s="425">
        <v>20</v>
      </c>
      <c r="L21" s="425">
        <v>54</v>
      </c>
      <c r="M21" s="425">
        <v>20</v>
      </c>
      <c r="N21" s="425">
        <v>9</v>
      </c>
      <c r="O21" s="425">
        <v>9</v>
      </c>
      <c r="P21" s="425">
        <v>5</v>
      </c>
      <c r="Q21" s="425">
        <v>3</v>
      </c>
      <c r="R21" s="425">
        <v>17</v>
      </c>
      <c r="S21" s="425">
        <v>10</v>
      </c>
      <c r="T21" s="425">
        <v>14</v>
      </c>
      <c r="U21" s="425">
        <v>20</v>
      </c>
      <c r="V21" s="425">
        <v>17</v>
      </c>
      <c r="W21" s="425">
        <v>19</v>
      </c>
      <c r="X21" s="425">
        <v>16</v>
      </c>
      <c r="Y21" s="425">
        <v>15</v>
      </c>
      <c r="Z21" s="425">
        <v>17</v>
      </c>
      <c r="AA21" s="424">
        <f>SUM(C21:Z21)</f>
        <v>367</v>
      </c>
      <c r="AB21" s="416"/>
    </row>
    <row r="22" spans="1:28" s="415" customFormat="1" ht="15" customHeight="1">
      <c r="A22" s="441" t="s">
        <v>199</v>
      </c>
      <c r="B22" s="438" t="s">
        <v>260</v>
      </c>
      <c r="C22" s="437">
        <v>2</v>
      </c>
      <c r="D22" s="437">
        <v>5</v>
      </c>
      <c r="E22" s="437">
        <v>5</v>
      </c>
      <c r="F22" s="437">
        <v>3</v>
      </c>
      <c r="G22" s="437">
        <v>3</v>
      </c>
      <c r="H22" s="437">
        <v>11</v>
      </c>
      <c r="I22" s="437">
        <v>4</v>
      </c>
      <c r="J22" s="437">
        <v>1</v>
      </c>
      <c r="K22" s="437"/>
      <c r="L22" s="437">
        <v>8</v>
      </c>
      <c r="M22" s="437">
        <v>2</v>
      </c>
      <c r="N22" s="437">
        <v>6</v>
      </c>
      <c r="O22" s="437">
        <v>4</v>
      </c>
      <c r="P22" s="437">
        <v>2</v>
      </c>
      <c r="Q22" s="437">
        <v>1</v>
      </c>
      <c r="R22" s="437">
        <v>1</v>
      </c>
      <c r="S22" s="437">
        <v>2</v>
      </c>
      <c r="T22" s="437">
        <v>2</v>
      </c>
      <c r="U22" s="437">
        <v>5</v>
      </c>
      <c r="V22" s="437">
        <v>12</v>
      </c>
      <c r="W22" s="437">
        <v>7</v>
      </c>
      <c r="X22" s="437">
        <v>8</v>
      </c>
      <c r="Y22" s="437">
        <v>3</v>
      </c>
      <c r="Z22" s="437">
        <v>11</v>
      </c>
      <c r="AA22" s="428">
        <f>SUM(C22:Z22)</f>
        <v>108</v>
      </c>
      <c r="AB22" s="416"/>
    </row>
    <row r="23" spans="1:28" s="415" customFormat="1" ht="15" customHeight="1">
      <c r="A23" s="441"/>
      <c r="B23" s="435" t="s">
        <v>259</v>
      </c>
      <c r="C23" s="434">
        <v>5</v>
      </c>
      <c r="D23" s="434"/>
      <c r="E23" s="434"/>
      <c r="F23" s="434">
        <v>2</v>
      </c>
      <c r="G23" s="434">
        <v>1</v>
      </c>
      <c r="H23" s="434">
        <v>1</v>
      </c>
      <c r="I23" s="434"/>
      <c r="J23" s="434"/>
      <c r="K23" s="434"/>
      <c r="L23" s="434"/>
      <c r="M23" s="434"/>
      <c r="N23" s="434">
        <v>2</v>
      </c>
      <c r="O23" s="434">
        <v>1</v>
      </c>
      <c r="P23" s="434">
        <v>1</v>
      </c>
      <c r="Q23" s="434"/>
      <c r="R23" s="434"/>
      <c r="S23" s="434">
        <v>4</v>
      </c>
      <c r="T23" s="434">
        <v>5</v>
      </c>
      <c r="U23" s="434">
        <v>5</v>
      </c>
      <c r="V23" s="434">
        <v>5</v>
      </c>
      <c r="W23" s="434">
        <v>2</v>
      </c>
      <c r="X23" s="434">
        <v>3</v>
      </c>
      <c r="Y23" s="434">
        <v>1</v>
      </c>
      <c r="Z23" s="434">
        <v>3</v>
      </c>
      <c r="AA23" s="428">
        <f>SUM(C23:Z23)</f>
        <v>41</v>
      </c>
      <c r="AB23" s="416"/>
    </row>
    <row r="24" spans="1:28" s="415" customFormat="1" ht="15" customHeight="1">
      <c r="A24" s="441"/>
      <c r="B24" s="431" t="s">
        <v>258</v>
      </c>
      <c r="C24" s="430">
        <v>4</v>
      </c>
      <c r="D24" s="430">
        <v>1</v>
      </c>
      <c r="E24" s="430">
        <v>1</v>
      </c>
      <c r="F24" s="430"/>
      <c r="G24" s="430">
        <v>1</v>
      </c>
      <c r="H24" s="430">
        <v>5</v>
      </c>
      <c r="I24" s="430">
        <v>8</v>
      </c>
      <c r="J24" s="430">
        <v>8</v>
      </c>
      <c r="K24" s="430">
        <v>8</v>
      </c>
      <c r="L24" s="430">
        <v>17</v>
      </c>
      <c r="M24" s="430">
        <v>9</v>
      </c>
      <c r="N24" s="430">
        <v>3</v>
      </c>
      <c r="O24" s="430">
        <v>3</v>
      </c>
      <c r="P24" s="430">
        <v>7</v>
      </c>
      <c r="Q24" s="430">
        <v>5</v>
      </c>
      <c r="R24" s="430">
        <v>3</v>
      </c>
      <c r="S24" s="430">
        <v>2</v>
      </c>
      <c r="T24" s="430">
        <v>7</v>
      </c>
      <c r="U24" s="430">
        <v>5</v>
      </c>
      <c r="V24" s="430">
        <v>2</v>
      </c>
      <c r="W24" s="430">
        <v>1</v>
      </c>
      <c r="X24" s="430"/>
      <c r="Y24" s="430">
        <v>2</v>
      </c>
      <c r="Z24" s="430">
        <v>11</v>
      </c>
      <c r="AA24" s="428">
        <f>SUM(C24:Z24)</f>
        <v>113</v>
      </c>
      <c r="AB24" s="416"/>
    </row>
    <row r="25" spans="1:28" s="415" customFormat="1" ht="15" customHeight="1">
      <c r="A25" s="441"/>
      <c r="B25" s="426" t="s">
        <v>91</v>
      </c>
      <c r="C25" s="425">
        <v>11</v>
      </c>
      <c r="D25" s="425">
        <v>6</v>
      </c>
      <c r="E25" s="425">
        <v>6</v>
      </c>
      <c r="F25" s="425">
        <v>5</v>
      </c>
      <c r="G25" s="425">
        <v>5</v>
      </c>
      <c r="H25" s="425">
        <v>17</v>
      </c>
      <c r="I25" s="425">
        <v>12</v>
      </c>
      <c r="J25" s="425">
        <v>9</v>
      </c>
      <c r="K25" s="425">
        <v>8</v>
      </c>
      <c r="L25" s="425">
        <v>25</v>
      </c>
      <c r="M25" s="425">
        <v>11</v>
      </c>
      <c r="N25" s="425">
        <v>11</v>
      </c>
      <c r="O25" s="425">
        <v>8</v>
      </c>
      <c r="P25" s="425">
        <v>10</v>
      </c>
      <c r="Q25" s="425">
        <v>6</v>
      </c>
      <c r="R25" s="425">
        <v>4</v>
      </c>
      <c r="S25" s="425">
        <v>8</v>
      </c>
      <c r="T25" s="425">
        <v>14</v>
      </c>
      <c r="U25" s="425">
        <v>15</v>
      </c>
      <c r="V25" s="425">
        <v>19</v>
      </c>
      <c r="W25" s="425">
        <v>10</v>
      </c>
      <c r="X25" s="425">
        <v>11</v>
      </c>
      <c r="Y25" s="425">
        <v>6</v>
      </c>
      <c r="Z25" s="425">
        <v>25</v>
      </c>
      <c r="AA25" s="424">
        <f>SUM(C25:Z25)</f>
        <v>262</v>
      </c>
      <c r="AB25" s="416"/>
    </row>
    <row r="26" spans="1:28" s="415" customFormat="1" ht="15" customHeight="1">
      <c r="A26" s="441" t="s">
        <v>198</v>
      </c>
      <c r="B26" s="438" t="s">
        <v>260</v>
      </c>
      <c r="C26" s="437">
        <v>14</v>
      </c>
      <c r="D26" s="437">
        <v>4</v>
      </c>
      <c r="E26" s="437">
        <v>2</v>
      </c>
      <c r="F26" s="437">
        <v>4</v>
      </c>
      <c r="G26" s="437">
        <v>6</v>
      </c>
      <c r="H26" s="437">
        <v>4</v>
      </c>
      <c r="I26" s="437">
        <v>3</v>
      </c>
      <c r="J26" s="437">
        <v>1</v>
      </c>
      <c r="K26" s="437">
        <v>7</v>
      </c>
      <c r="L26" s="437">
        <v>5</v>
      </c>
      <c r="M26" s="437">
        <v>7</v>
      </c>
      <c r="N26" s="437">
        <v>5</v>
      </c>
      <c r="O26" s="437">
        <v>2</v>
      </c>
      <c r="P26" s="437">
        <v>1</v>
      </c>
      <c r="Q26" s="437">
        <v>3</v>
      </c>
      <c r="R26" s="437">
        <v>6</v>
      </c>
      <c r="S26" s="437">
        <v>2</v>
      </c>
      <c r="T26" s="437">
        <v>3</v>
      </c>
      <c r="U26" s="437">
        <v>5</v>
      </c>
      <c r="V26" s="437">
        <v>12</v>
      </c>
      <c r="W26" s="437">
        <v>19</v>
      </c>
      <c r="X26" s="437">
        <v>13</v>
      </c>
      <c r="Y26" s="437">
        <v>14</v>
      </c>
      <c r="Z26" s="437">
        <v>17</v>
      </c>
      <c r="AA26" s="428">
        <f>SUM(C26:Z26)</f>
        <v>159</v>
      </c>
      <c r="AB26" s="416"/>
    </row>
    <row r="27" spans="1:28" s="415" customFormat="1" ht="15" customHeight="1">
      <c r="A27" s="441"/>
      <c r="B27" s="435" t="s">
        <v>259</v>
      </c>
      <c r="C27" s="434">
        <v>4</v>
      </c>
      <c r="D27" s="434"/>
      <c r="E27" s="434"/>
      <c r="F27" s="434"/>
      <c r="G27" s="434">
        <v>1</v>
      </c>
      <c r="H27" s="434"/>
      <c r="I27" s="434">
        <v>2</v>
      </c>
      <c r="J27" s="434"/>
      <c r="K27" s="434"/>
      <c r="L27" s="434">
        <v>1</v>
      </c>
      <c r="M27" s="434">
        <v>1</v>
      </c>
      <c r="N27" s="434"/>
      <c r="O27" s="434">
        <v>2</v>
      </c>
      <c r="P27" s="434">
        <v>4</v>
      </c>
      <c r="Q27" s="434">
        <v>1</v>
      </c>
      <c r="R27" s="434">
        <v>4</v>
      </c>
      <c r="S27" s="434">
        <v>3</v>
      </c>
      <c r="T27" s="434">
        <v>9</v>
      </c>
      <c r="U27" s="434">
        <v>8</v>
      </c>
      <c r="V27" s="434">
        <v>1</v>
      </c>
      <c r="W27" s="434">
        <v>4</v>
      </c>
      <c r="X27" s="434"/>
      <c r="Y27" s="434">
        <v>3</v>
      </c>
      <c r="Z27" s="434">
        <v>4</v>
      </c>
      <c r="AA27" s="428">
        <f>SUM(C27:Z27)</f>
        <v>52</v>
      </c>
      <c r="AB27" s="416"/>
    </row>
    <row r="28" spans="1:28" s="415" customFormat="1" ht="15" customHeight="1">
      <c r="A28" s="441"/>
      <c r="B28" s="431" t="s">
        <v>258</v>
      </c>
      <c r="C28" s="430">
        <v>8</v>
      </c>
      <c r="D28" s="430">
        <v>7</v>
      </c>
      <c r="E28" s="430">
        <v>7</v>
      </c>
      <c r="F28" s="430">
        <v>2</v>
      </c>
      <c r="G28" s="430">
        <v>2</v>
      </c>
      <c r="H28" s="430">
        <v>5</v>
      </c>
      <c r="I28" s="430">
        <v>8</v>
      </c>
      <c r="J28" s="430">
        <v>7</v>
      </c>
      <c r="K28" s="430">
        <v>12</v>
      </c>
      <c r="L28" s="430">
        <v>30</v>
      </c>
      <c r="M28" s="430">
        <v>7</v>
      </c>
      <c r="N28" s="430">
        <v>9</v>
      </c>
      <c r="O28" s="430">
        <v>2</v>
      </c>
      <c r="P28" s="430">
        <v>4</v>
      </c>
      <c r="Q28" s="430">
        <v>6</v>
      </c>
      <c r="R28" s="430">
        <v>5</v>
      </c>
      <c r="S28" s="430">
        <v>8</v>
      </c>
      <c r="T28" s="430">
        <v>5</v>
      </c>
      <c r="U28" s="430">
        <v>8</v>
      </c>
      <c r="V28" s="430">
        <v>3</v>
      </c>
      <c r="W28" s="430">
        <v>4</v>
      </c>
      <c r="X28" s="430">
        <v>5</v>
      </c>
      <c r="Y28" s="430">
        <v>9</v>
      </c>
      <c r="Z28" s="430">
        <v>5</v>
      </c>
      <c r="AA28" s="428">
        <f>SUM(C28:Z28)</f>
        <v>168</v>
      </c>
      <c r="AB28" s="416"/>
    </row>
    <row r="29" spans="1:28" s="415" customFormat="1" ht="15" customHeight="1">
      <c r="A29" s="441"/>
      <c r="B29" s="426" t="s">
        <v>91</v>
      </c>
      <c r="C29" s="425">
        <v>26</v>
      </c>
      <c r="D29" s="425">
        <v>11</v>
      </c>
      <c r="E29" s="425">
        <v>9</v>
      </c>
      <c r="F29" s="425">
        <v>6</v>
      </c>
      <c r="G29" s="425">
        <v>9</v>
      </c>
      <c r="H29" s="425">
        <v>9</v>
      </c>
      <c r="I29" s="425">
        <v>13</v>
      </c>
      <c r="J29" s="425">
        <v>8</v>
      </c>
      <c r="K29" s="425">
        <v>19</v>
      </c>
      <c r="L29" s="425">
        <v>36</v>
      </c>
      <c r="M29" s="425">
        <v>15</v>
      </c>
      <c r="N29" s="425">
        <v>14</v>
      </c>
      <c r="O29" s="425">
        <v>6</v>
      </c>
      <c r="P29" s="425">
        <v>9</v>
      </c>
      <c r="Q29" s="425">
        <v>10</v>
      </c>
      <c r="R29" s="425">
        <v>15</v>
      </c>
      <c r="S29" s="425">
        <v>13</v>
      </c>
      <c r="T29" s="425">
        <v>17</v>
      </c>
      <c r="U29" s="425">
        <v>21</v>
      </c>
      <c r="V29" s="425">
        <v>16</v>
      </c>
      <c r="W29" s="425">
        <v>27</v>
      </c>
      <c r="X29" s="425">
        <v>18</v>
      </c>
      <c r="Y29" s="425">
        <v>26</v>
      </c>
      <c r="Z29" s="425">
        <v>26</v>
      </c>
      <c r="AA29" s="424">
        <f>SUM(C29:Z29)</f>
        <v>379</v>
      </c>
      <c r="AB29" s="416"/>
    </row>
    <row r="30" spans="1:28" s="415" customFormat="1" ht="15" customHeight="1">
      <c r="A30" s="441" t="s">
        <v>197</v>
      </c>
      <c r="B30" s="438" t="s">
        <v>260</v>
      </c>
      <c r="C30" s="437">
        <v>5</v>
      </c>
      <c r="D30" s="437">
        <v>4</v>
      </c>
      <c r="E30" s="437">
        <v>4</v>
      </c>
      <c r="F30" s="437">
        <v>4</v>
      </c>
      <c r="G30" s="437">
        <v>4</v>
      </c>
      <c r="H30" s="437">
        <v>3</v>
      </c>
      <c r="I30" s="437">
        <v>3</v>
      </c>
      <c r="J30" s="437">
        <v>1</v>
      </c>
      <c r="K30" s="437">
        <v>1</v>
      </c>
      <c r="L30" s="437">
        <v>3</v>
      </c>
      <c r="M30" s="437">
        <v>2</v>
      </c>
      <c r="N30" s="437">
        <v>4</v>
      </c>
      <c r="O30" s="437">
        <v>3</v>
      </c>
      <c r="P30" s="437">
        <v>2</v>
      </c>
      <c r="Q30" s="437">
        <v>1</v>
      </c>
      <c r="R30" s="437"/>
      <c r="S30" s="437"/>
      <c r="T30" s="437">
        <v>2</v>
      </c>
      <c r="U30" s="437">
        <v>11</v>
      </c>
      <c r="V30" s="437">
        <v>9</v>
      </c>
      <c r="W30" s="437">
        <v>5</v>
      </c>
      <c r="X30" s="437">
        <v>3</v>
      </c>
      <c r="Y30" s="437">
        <v>1</v>
      </c>
      <c r="Z30" s="437">
        <v>15</v>
      </c>
      <c r="AA30" s="428">
        <f>SUM(C30:Z30)</f>
        <v>90</v>
      </c>
      <c r="AB30" s="416"/>
    </row>
    <row r="31" spans="1:28" s="415" customFormat="1" ht="15" customHeight="1">
      <c r="A31" s="441"/>
      <c r="B31" s="435" t="s">
        <v>259</v>
      </c>
      <c r="C31" s="434">
        <v>2</v>
      </c>
      <c r="D31" s="434">
        <v>1</v>
      </c>
      <c r="E31" s="434"/>
      <c r="F31" s="434"/>
      <c r="G31" s="434">
        <v>1</v>
      </c>
      <c r="H31" s="434"/>
      <c r="I31" s="434"/>
      <c r="J31" s="434">
        <v>1</v>
      </c>
      <c r="K31" s="434"/>
      <c r="L31" s="434">
        <v>2</v>
      </c>
      <c r="M31" s="434">
        <v>2</v>
      </c>
      <c r="N31" s="434"/>
      <c r="O31" s="434">
        <v>3</v>
      </c>
      <c r="P31" s="434">
        <v>1</v>
      </c>
      <c r="Q31" s="434">
        <v>3</v>
      </c>
      <c r="R31" s="434">
        <v>2</v>
      </c>
      <c r="S31" s="434">
        <v>3</v>
      </c>
      <c r="T31" s="434">
        <v>6</v>
      </c>
      <c r="U31" s="434">
        <v>2</v>
      </c>
      <c r="V31" s="434">
        <v>3</v>
      </c>
      <c r="W31" s="434">
        <v>1</v>
      </c>
      <c r="X31" s="434">
        <v>3</v>
      </c>
      <c r="Y31" s="434">
        <v>1</v>
      </c>
      <c r="Z31" s="434"/>
      <c r="AA31" s="428">
        <f>SUM(C31:Z31)</f>
        <v>37</v>
      </c>
      <c r="AB31" s="416"/>
    </row>
    <row r="32" spans="1:28" s="415" customFormat="1" ht="15" customHeight="1">
      <c r="A32" s="441"/>
      <c r="B32" s="431" t="s">
        <v>258</v>
      </c>
      <c r="C32" s="430">
        <v>1</v>
      </c>
      <c r="D32" s="430">
        <v>2</v>
      </c>
      <c r="E32" s="430">
        <v>1</v>
      </c>
      <c r="F32" s="430">
        <v>1</v>
      </c>
      <c r="G32" s="430">
        <v>1</v>
      </c>
      <c r="H32" s="430">
        <v>2</v>
      </c>
      <c r="I32" s="430">
        <v>5</v>
      </c>
      <c r="J32" s="430">
        <v>4</v>
      </c>
      <c r="K32" s="430">
        <v>13</v>
      </c>
      <c r="L32" s="430">
        <v>28</v>
      </c>
      <c r="M32" s="430">
        <v>10</v>
      </c>
      <c r="N32" s="430">
        <v>4</v>
      </c>
      <c r="O32" s="430">
        <v>6</v>
      </c>
      <c r="P32" s="430">
        <v>9</v>
      </c>
      <c r="Q32" s="430">
        <v>5</v>
      </c>
      <c r="R32" s="430">
        <v>1</v>
      </c>
      <c r="S32" s="430">
        <v>3</v>
      </c>
      <c r="T32" s="430">
        <v>5</v>
      </c>
      <c r="U32" s="430">
        <v>1</v>
      </c>
      <c r="V32" s="430">
        <v>5</v>
      </c>
      <c r="W32" s="430">
        <v>4</v>
      </c>
      <c r="X32" s="430">
        <v>2</v>
      </c>
      <c r="Y32" s="430">
        <v>1</v>
      </c>
      <c r="Z32" s="430">
        <v>5</v>
      </c>
      <c r="AA32" s="428">
        <f>SUM(C32:Z32)</f>
        <v>119</v>
      </c>
      <c r="AB32" s="416"/>
    </row>
    <row r="33" spans="1:28" s="418" customFormat="1" ht="15" customHeight="1">
      <c r="A33" s="440"/>
      <c r="B33" s="438" t="s">
        <v>91</v>
      </c>
      <c r="C33" s="425">
        <v>8</v>
      </c>
      <c r="D33" s="425">
        <v>7</v>
      </c>
      <c r="E33" s="425">
        <v>5</v>
      </c>
      <c r="F33" s="425">
        <v>5</v>
      </c>
      <c r="G33" s="425">
        <v>6</v>
      </c>
      <c r="H33" s="425">
        <v>5</v>
      </c>
      <c r="I33" s="425">
        <v>8</v>
      </c>
      <c r="J33" s="425">
        <v>6</v>
      </c>
      <c r="K33" s="425">
        <v>14</v>
      </c>
      <c r="L33" s="425">
        <v>33</v>
      </c>
      <c r="M33" s="425">
        <v>14</v>
      </c>
      <c r="N33" s="425">
        <v>8</v>
      </c>
      <c r="O33" s="425">
        <v>12</v>
      </c>
      <c r="P33" s="425">
        <v>12</v>
      </c>
      <c r="Q33" s="425">
        <v>9</v>
      </c>
      <c r="R33" s="425">
        <v>3</v>
      </c>
      <c r="S33" s="425">
        <v>6</v>
      </c>
      <c r="T33" s="425">
        <v>13</v>
      </c>
      <c r="U33" s="425">
        <v>14</v>
      </c>
      <c r="V33" s="425">
        <v>17</v>
      </c>
      <c r="W33" s="425">
        <v>10</v>
      </c>
      <c r="X33" s="425">
        <v>8</v>
      </c>
      <c r="Y33" s="425">
        <v>3</v>
      </c>
      <c r="Z33" s="425">
        <v>20</v>
      </c>
      <c r="AA33" s="424">
        <f>SUM(C33:Z33)</f>
        <v>246</v>
      </c>
      <c r="AB33" s="419"/>
    </row>
    <row r="34" spans="1:28" s="418" customFormat="1" ht="15" customHeight="1">
      <c r="A34" s="439" t="s">
        <v>257</v>
      </c>
      <c r="B34" s="438" t="s">
        <v>256</v>
      </c>
      <c r="C34" s="437">
        <v>36</v>
      </c>
      <c r="D34" s="436">
        <v>20</v>
      </c>
      <c r="E34" s="437">
        <v>16</v>
      </c>
      <c r="F34" s="436">
        <v>9</v>
      </c>
      <c r="G34" s="437">
        <v>16</v>
      </c>
      <c r="H34" s="436">
        <v>15</v>
      </c>
      <c r="I34" s="437">
        <v>5</v>
      </c>
      <c r="J34" s="436">
        <v>6</v>
      </c>
      <c r="K34" s="437">
        <v>25</v>
      </c>
      <c r="L34" s="436">
        <v>46</v>
      </c>
      <c r="M34" s="437">
        <v>29</v>
      </c>
      <c r="N34" s="436">
        <v>34</v>
      </c>
      <c r="O34" s="437">
        <v>6</v>
      </c>
      <c r="P34" s="436">
        <v>9</v>
      </c>
      <c r="Q34" s="437">
        <v>11</v>
      </c>
      <c r="R34" s="436">
        <v>4</v>
      </c>
      <c r="S34" s="437">
        <v>6</v>
      </c>
      <c r="T34" s="436">
        <v>16</v>
      </c>
      <c r="U34" s="437">
        <v>18</v>
      </c>
      <c r="V34" s="436">
        <v>26</v>
      </c>
      <c r="W34" s="437">
        <v>20</v>
      </c>
      <c r="X34" s="436">
        <v>29</v>
      </c>
      <c r="Y34" s="437">
        <v>37</v>
      </c>
      <c r="Z34" s="436">
        <v>37</v>
      </c>
      <c r="AA34" s="428">
        <f>SUM(C34:Z34)</f>
        <v>476</v>
      </c>
      <c r="AB34" s="419"/>
    </row>
    <row r="35" spans="1:28" s="418" customFormat="1" ht="15" customHeight="1">
      <c r="A35" s="432"/>
      <c r="B35" s="435" t="s">
        <v>255</v>
      </c>
      <c r="C35" s="434">
        <v>10</v>
      </c>
      <c r="D35" s="433">
        <v>4</v>
      </c>
      <c r="E35" s="434">
        <v>5</v>
      </c>
      <c r="F35" s="433">
        <v>2</v>
      </c>
      <c r="G35" s="434">
        <v>5</v>
      </c>
      <c r="H35" s="433">
        <v>6</v>
      </c>
      <c r="I35" s="434"/>
      <c r="J35" s="433">
        <v>1</v>
      </c>
      <c r="K35" s="434">
        <v>3</v>
      </c>
      <c r="L35" s="433">
        <v>11</v>
      </c>
      <c r="M35" s="434">
        <v>5</v>
      </c>
      <c r="N35" s="433">
        <v>8</v>
      </c>
      <c r="O35" s="434">
        <v>5</v>
      </c>
      <c r="P35" s="433">
        <v>5</v>
      </c>
      <c r="Q35" s="434">
        <v>7</v>
      </c>
      <c r="R35" s="433">
        <v>9</v>
      </c>
      <c r="S35" s="434">
        <v>10</v>
      </c>
      <c r="T35" s="433">
        <v>17</v>
      </c>
      <c r="U35" s="434">
        <v>22</v>
      </c>
      <c r="V35" s="433">
        <v>9</v>
      </c>
      <c r="W35" s="434">
        <v>14</v>
      </c>
      <c r="X35" s="433">
        <v>18</v>
      </c>
      <c r="Y35" s="434">
        <v>8</v>
      </c>
      <c r="Z35" s="433">
        <v>8</v>
      </c>
      <c r="AA35" s="428">
        <f>SUM(C35:Z35)</f>
        <v>192</v>
      </c>
      <c r="AB35" s="419"/>
    </row>
    <row r="36" spans="1:28" s="418" customFormat="1" ht="15" customHeight="1">
      <c r="A36" s="432"/>
      <c r="B36" s="431" t="s">
        <v>254</v>
      </c>
      <c r="C36" s="430">
        <v>15</v>
      </c>
      <c r="D36" s="429">
        <v>8</v>
      </c>
      <c r="E36" s="430">
        <v>6</v>
      </c>
      <c r="F36" s="429">
        <v>4</v>
      </c>
      <c r="G36" s="430">
        <v>9</v>
      </c>
      <c r="H36" s="429">
        <v>8</v>
      </c>
      <c r="I36" s="430">
        <v>8</v>
      </c>
      <c r="J36" s="429">
        <v>21</v>
      </c>
      <c r="K36" s="430">
        <v>49</v>
      </c>
      <c r="L36" s="429">
        <v>110</v>
      </c>
      <c r="M36" s="430">
        <v>44</v>
      </c>
      <c r="N36" s="429">
        <v>24</v>
      </c>
      <c r="O36" s="430">
        <v>15</v>
      </c>
      <c r="P36" s="429">
        <v>18</v>
      </c>
      <c r="Q36" s="430">
        <v>17</v>
      </c>
      <c r="R36" s="429">
        <v>9</v>
      </c>
      <c r="S36" s="430">
        <v>15</v>
      </c>
      <c r="T36" s="429">
        <v>21</v>
      </c>
      <c r="U36" s="430">
        <v>17</v>
      </c>
      <c r="V36" s="429">
        <v>16</v>
      </c>
      <c r="W36" s="430">
        <v>15</v>
      </c>
      <c r="X36" s="429">
        <v>10</v>
      </c>
      <c r="Y36" s="430">
        <v>10</v>
      </c>
      <c r="Z36" s="429">
        <v>17</v>
      </c>
      <c r="AA36" s="428">
        <f>SUM(C36:Z36)</f>
        <v>486</v>
      </c>
      <c r="AB36" s="419"/>
    </row>
    <row r="37" spans="1:28" s="418" customFormat="1" ht="15" customHeight="1">
      <c r="A37" s="427"/>
      <c r="B37" s="426" t="s">
        <v>253</v>
      </c>
      <c r="C37" s="425">
        <v>61</v>
      </c>
      <c r="D37" s="425">
        <v>32</v>
      </c>
      <c r="E37" s="425">
        <v>27</v>
      </c>
      <c r="F37" s="425">
        <v>15</v>
      </c>
      <c r="G37" s="425">
        <v>30</v>
      </c>
      <c r="H37" s="425">
        <v>29</v>
      </c>
      <c r="I37" s="425">
        <v>13</v>
      </c>
      <c r="J37" s="425">
        <v>28</v>
      </c>
      <c r="K37" s="425">
        <v>77</v>
      </c>
      <c r="L37" s="425">
        <v>167</v>
      </c>
      <c r="M37" s="425">
        <v>78</v>
      </c>
      <c r="N37" s="425">
        <v>66</v>
      </c>
      <c r="O37" s="425">
        <v>26</v>
      </c>
      <c r="P37" s="425">
        <v>32</v>
      </c>
      <c r="Q37" s="425">
        <v>35</v>
      </c>
      <c r="R37" s="425">
        <v>22</v>
      </c>
      <c r="S37" s="425">
        <v>31</v>
      </c>
      <c r="T37" s="425">
        <v>54</v>
      </c>
      <c r="U37" s="425">
        <v>57</v>
      </c>
      <c r="V37" s="425">
        <v>51</v>
      </c>
      <c r="W37" s="425">
        <v>49</v>
      </c>
      <c r="X37" s="425">
        <v>57</v>
      </c>
      <c r="Y37" s="425">
        <v>55</v>
      </c>
      <c r="Z37" s="425">
        <v>62</v>
      </c>
      <c r="AA37" s="424">
        <f>SUM(C37:Z37)</f>
        <v>1154</v>
      </c>
      <c r="AB37" s="419"/>
    </row>
    <row r="38" spans="1:28" s="418" customFormat="1" ht="15" customHeight="1" thickBot="1">
      <c r="A38" s="423" t="s">
        <v>91</v>
      </c>
      <c r="B38" s="422"/>
      <c r="C38" s="421">
        <f>C9+C13+C17+C21+C29+C25+C33+C37</f>
        <v>188</v>
      </c>
      <c r="D38" s="421">
        <f>D9+D13+D17+D21+D29+D25+D33+D37</f>
        <v>116</v>
      </c>
      <c r="E38" s="421">
        <f>E9+E13+E17+E21+E29+E25+E33+E37</f>
        <v>89</v>
      </c>
      <c r="F38" s="421">
        <f>F9+F13+F17+F21+F29+F25+F33+F37</f>
        <v>65</v>
      </c>
      <c r="G38" s="421">
        <f>G9+G13+G17+G21+G29+G25+G33+G37</f>
        <v>85</v>
      </c>
      <c r="H38" s="421">
        <f>H9+H13+H17+H21+H29+H25+H33+H37</f>
        <v>106</v>
      </c>
      <c r="I38" s="421">
        <f>I9+I13+I17+I21+I29+I25+I33+I37</f>
        <v>78</v>
      </c>
      <c r="J38" s="421">
        <f>J9+J13+J17+J21+J29+J25+J33+J37</f>
        <v>89</v>
      </c>
      <c r="K38" s="421">
        <f>K9+K13+K17+K21+K29+K25+K33+K37</f>
        <v>218</v>
      </c>
      <c r="L38" s="421">
        <f>L9+L13+L17+L21+L29+L25+L33+L37</f>
        <v>446</v>
      </c>
      <c r="M38" s="421">
        <f>M9+M13+M17+M21+M29+M25+M33+M37</f>
        <v>193</v>
      </c>
      <c r="N38" s="421">
        <f>N9+N13+N17+N21+N29+N25+N33+N37</f>
        <v>163</v>
      </c>
      <c r="O38" s="421">
        <f>O9+O13+O17+O21+O29+O25+O33+O37</f>
        <v>86</v>
      </c>
      <c r="P38" s="421">
        <f>P9+P13+P17+P21+P29+P25+P33+P37</f>
        <v>99</v>
      </c>
      <c r="Q38" s="421">
        <f>Q9+Q13+Q17+Q21+Q29+Q25+Q33+Q37</f>
        <v>99</v>
      </c>
      <c r="R38" s="421">
        <f>R9+R13+R17+R21+R29+R25+R33+R37</f>
        <v>82</v>
      </c>
      <c r="S38" s="421">
        <f>S9+S13+S17+S21+S29+S25+S33+S37</f>
        <v>94</v>
      </c>
      <c r="T38" s="421">
        <f>T9+T13+T17+T21+T29+T25+T33+T37</f>
        <v>164</v>
      </c>
      <c r="U38" s="421">
        <f>U9+U13+U17+U21+U29+U25+U33+U37</f>
        <v>175</v>
      </c>
      <c r="V38" s="421">
        <f>V9+V13+V17+V21+V29+V25+V33+V37</f>
        <v>166</v>
      </c>
      <c r="W38" s="421">
        <f>W9+W13+W17+W21+W29+W25+W33+W37</f>
        <v>179</v>
      </c>
      <c r="X38" s="421">
        <f>X9+X13+X17+X21+X29+X25+X33+X37</f>
        <v>147</v>
      </c>
      <c r="Y38" s="421">
        <f>Y9+Y13+Y17+Y21+Y29+Y25+Y33+Y37</f>
        <v>160</v>
      </c>
      <c r="Z38" s="421">
        <f>Z9+Z13+Z17+Z21+Z29+Z25+Z33+Z37</f>
        <v>233</v>
      </c>
      <c r="AA38" s="420">
        <f>AA9+AA13+AA17+AA21+AA29+AA25+AA33+AA37</f>
        <v>3520</v>
      </c>
      <c r="AB38" s="419"/>
    </row>
    <row r="39" spans="1:28" s="415" customFormat="1" ht="12">
      <c r="A39" s="417" t="s">
        <v>2</v>
      </c>
      <c r="B39" s="417"/>
      <c r="M39" s="416"/>
    </row>
  </sheetData>
  <mergeCells count="10">
    <mergeCell ref="A3:AA4"/>
    <mergeCell ref="A22:A25"/>
    <mergeCell ref="A30:A33"/>
    <mergeCell ref="A26:A29"/>
    <mergeCell ref="A38:B38"/>
    <mergeCell ref="A6:A9"/>
    <mergeCell ref="A10:A13"/>
    <mergeCell ref="A14:A17"/>
    <mergeCell ref="A18:A21"/>
    <mergeCell ref="A34:A37"/>
  </mergeCells>
  <phoneticPr fontId="1"/>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2F9F-03FE-E848-95D0-9F4E29009A6B}">
  <dimension ref="A1:AA146"/>
  <sheetViews>
    <sheetView showGridLines="0" zoomScaleNormal="100" zoomScaleSheetLayoutView="100" workbookViewId="0"/>
  </sheetViews>
  <sheetFormatPr baseColWidth="10" defaultColWidth="8.83203125" defaultRowHeight="13"/>
  <cols>
    <col min="1" max="1" width="8.33203125" style="452" customWidth="1"/>
    <col min="2" max="2" width="2.5" style="453" customWidth="1"/>
    <col min="3" max="10" width="3" style="452" customWidth="1"/>
    <col min="11" max="14" width="3.1640625" style="452" customWidth="1"/>
    <col min="15" max="16" width="3" style="452" customWidth="1"/>
    <col min="17" max="19" width="3.1640625" style="452" customWidth="1"/>
    <col min="20" max="26" width="3" style="452" customWidth="1"/>
    <col min="27" max="27" width="3.6640625" style="452" customWidth="1"/>
    <col min="28" max="16384" width="8.83203125" style="452"/>
  </cols>
  <sheetData>
    <row r="1" spans="1:27" ht="17">
      <c r="A1" s="450" t="s">
        <v>295</v>
      </c>
    </row>
    <row r="2" spans="1:27" ht="14" thickBot="1">
      <c r="A2" s="498"/>
      <c r="C2" s="497"/>
      <c r="D2" s="497"/>
      <c r="E2" s="497"/>
      <c r="F2" s="497"/>
      <c r="G2" s="497"/>
      <c r="H2" s="497"/>
      <c r="I2" s="497"/>
      <c r="J2" s="497"/>
      <c r="K2" s="497"/>
      <c r="L2" s="497"/>
      <c r="M2" s="497"/>
      <c r="N2" s="497"/>
      <c r="O2" s="497"/>
      <c r="P2" s="497"/>
      <c r="Q2" s="497"/>
      <c r="R2" s="497"/>
      <c r="S2" s="497"/>
      <c r="T2" s="497"/>
      <c r="U2" s="497"/>
      <c r="V2" s="497"/>
      <c r="W2" s="497"/>
      <c r="X2" s="497"/>
      <c r="Y2" s="497"/>
      <c r="Z2" s="497"/>
      <c r="AA2" s="497"/>
    </row>
    <row r="3" spans="1:27" s="455" customFormat="1" ht="15" customHeight="1" thickBot="1">
      <c r="A3" s="478"/>
      <c r="B3" s="477"/>
      <c r="C3" s="496" t="s">
        <v>262</v>
      </c>
      <c r="D3" s="477">
        <v>1</v>
      </c>
      <c r="E3" s="496">
        <v>2</v>
      </c>
      <c r="F3" s="496">
        <v>3</v>
      </c>
      <c r="G3" s="496">
        <v>4</v>
      </c>
      <c r="H3" s="496">
        <v>5</v>
      </c>
      <c r="I3" s="496">
        <v>6</v>
      </c>
      <c r="J3" s="496">
        <v>7</v>
      </c>
      <c r="K3" s="496">
        <v>8</v>
      </c>
      <c r="L3" s="496">
        <v>9</v>
      </c>
      <c r="M3" s="496">
        <v>10</v>
      </c>
      <c r="N3" s="496">
        <v>11</v>
      </c>
      <c r="O3" s="496">
        <v>12</v>
      </c>
      <c r="P3" s="496">
        <v>13</v>
      </c>
      <c r="Q3" s="496">
        <v>14</v>
      </c>
      <c r="R3" s="496">
        <v>15</v>
      </c>
      <c r="S3" s="496">
        <v>16</v>
      </c>
      <c r="T3" s="496">
        <v>17</v>
      </c>
      <c r="U3" s="496">
        <v>18</v>
      </c>
      <c r="V3" s="496">
        <v>19</v>
      </c>
      <c r="W3" s="496">
        <v>20</v>
      </c>
      <c r="X3" s="496">
        <v>21</v>
      </c>
      <c r="Y3" s="496">
        <v>22</v>
      </c>
      <c r="Z3" s="496">
        <v>23</v>
      </c>
      <c r="AA3" s="495" t="s">
        <v>91</v>
      </c>
    </row>
    <row r="4" spans="1:27" s="455" customFormat="1" ht="15" customHeight="1">
      <c r="A4" s="486" t="s">
        <v>294</v>
      </c>
      <c r="B4" s="471" t="s">
        <v>256</v>
      </c>
      <c r="C4" s="494">
        <v>557</v>
      </c>
      <c r="D4" s="494">
        <v>371</v>
      </c>
      <c r="E4" s="494">
        <v>284</v>
      </c>
      <c r="F4" s="494">
        <v>290</v>
      </c>
      <c r="G4" s="494">
        <v>269</v>
      </c>
      <c r="H4" s="494">
        <v>585</v>
      </c>
      <c r="I4" s="494">
        <v>1044</v>
      </c>
      <c r="J4" s="494">
        <v>1609</v>
      </c>
      <c r="K4" s="494">
        <v>1916</v>
      </c>
      <c r="L4" s="494">
        <v>2535</v>
      </c>
      <c r="M4" s="494">
        <v>1841</v>
      </c>
      <c r="N4" s="494">
        <v>1705</v>
      </c>
      <c r="O4" s="494">
        <v>1470</v>
      </c>
      <c r="P4" s="494">
        <v>1442</v>
      </c>
      <c r="Q4" s="494">
        <v>1432</v>
      </c>
      <c r="R4" s="494">
        <v>1507</v>
      </c>
      <c r="S4" s="494">
        <v>1446</v>
      </c>
      <c r="T4" s="494">
        <v>1334</v>
      </c>
      <c r="U4" s="494">
        <v>1233</v>
      </c>
      <c r="V4" s="494">
        <v>1116</v>
      </c>
      <c r="W4" s="494">
        <v>1225</v>
      </c>
      <c r="X4" s="494">
        <v>1077</v>
      </c>
      <c r="Y4" s="494">
        <v>938</v>
      </c>
      <c r="Z4" s="493">
        <v>722</v>
      </c>
      <c r="AA4" s="493">
        <v>27948</v>
      </c>
    </row>
    <row r="5" spans="1:27" s="455" customFormat="1" ht="15" customHeight="1">
      <c r="A5" s="486"/>
      <c r="B5" s="471" t="s">
        <v>267</v>
      </c>
      <c r="C5" s="468">
        <v>164</v>
      </c>
      <c r="D5" s="468">
        <v>52</v>
      </c>
      <c r="E5" s="468">
        <v>50</v>
      </c>
      <c r="F5" s="468">
        <v>49</v>
      </c>
      <c r="G5" s="468">
        <v>59</v>
      </c>
      <c r="H5" s="468">
        <v>102</v>
      </c>
      <c r="I5" s="468">
        <v>156</v>
      </c>
      <c r="J5" s="468">
        <v>236</v>
      </c>
      <c r="K5" s="468">
        <v>354</v>
      </c>
      <c r="L5" s="468">
        <v>447</v>
      </c>
      <c r="M5" s="468">
        <v>330</v>
      </c>
      <c r="N5" s="468">
        <v>320</v>
      </c>
      <c r="O5" s="468">
        <v>273</v>
      </c>
      <c r="P5" s="468">
        <v>365</v>
      </c>
      <c r="Q5" s="468">
        <v>440</v>
      </c>
      <c r="R5" s="468">
        <v>397</v>
      </c>
      <c r="S5" s="468">
        <v>415</v>
      </c>
      <c r="T5" s="468">
        <v>441</v>
      </c>
      <c r="U5" s="468">
        <v>389</v>
      </c>
      <c r="V5" s="468">
        <v>307</v>
      </c>
      <c r="W5" s="468">
        <v>292</v>
      </c>
      <c r="X5" s="468">
        <v>348</v>
      </c>
      <c r="Y5" s="468">
        <v>264</v>
      </c>
      <c r="Z5" s="467">
        <v>200</v>
      </c>
      <c r="AA5" s="467">
        <v>6450</v>
      </c>
    </row>
    <row r="6" spans="1:27" s="455" customFormat="1" ht="15" customHeight="1">
      <c r="A6" s="491"/>
      <c r="B6" s="471" t="s">
        <v>266</v>
      </c>
      <c r="C6" s="468">
        <v>227</v>
      </c>
      <c r="D6" s="468">
        <v>182</v>
      </c>
      <c r="E6" s="468">
        <v>100</v>
      </c>
      <c r="F6" s="468">
        <v>111</v>
      </c>
      <c r="G6" s="468">
        <v>137</v>
      </c>
      <c r="H6" s="468">
        <v>247</v>
      </c>
      <c r="I6" s="468">
        <v>468</v>
      </c>
      <c r="J6" s="468">
        <v>672</v>
      </c>
      <c r="K6" s="468">
        <v>923</v>
      </c>
      <c r="L6" s="468">
        <v>1217</v>
      </c>
      <c r="M6" s="468">
        <v>897</v>
      </c>
      <c r="N6" s="468">
        <v>787</v>
      </c>
      <c r="O6" s="468">
        <v>603</v>
      </c>
      <c r="P6" s="468">
        <v>693</v>
      </c>
      <c r="Q6" s="468">
        <v>549</v>
      </c>
      <c r="R6" s="468">
        <v>529</v>
      </c>
      <c r="S6" s="468">
        <v>533</v>
      </c>
      <c r="T6" s="468">
        <v>472</v>
      </c>
      <c r="U6" s="468">
        <v>383</v>
      </c>
      <c r="V6" s="468">
        <v>363</v>
      </c>
      <c r="W6" s="468">
        <v>396</v>
      </c>
      <c r="X6" s="468">
        <v>377</v>
      </c>
      <c r="Y6" s="468">
        <v>286</v>
      </c>
      <c r="Z6" s="467">
        <v>224</v>
      </c>
      <c r="AA6" s="467">
        <v>11376</v>
      </c>
    </row>
    <row r="7" spans="1:27" s="455" customFormat="1" ht="15" customHeight="1" thickBot="1">
      <c r="A7" s="491"/>
      <c r="B7" s="465" t="s">
        <v>253</v>
      </c>
      <c r="C7" s="464">
        <v>948</v>
      </c>
      <c r="D7" s="464">
        <v>605</v>
      </c>
      <c r="E7" s="464">
        <v>434</v>
      </c>
      <c r="F7" s="464">
        <v>450</v>
      </c>
      <c r="G7" s="464">
        <v>465</v>
      </c>
      <c r="H7" s="464">
        <v>934</v>
      </c>
      <c r="I7" s="464">
        <v>1668</v>
      </c>
      <c r="J7" s="464">
        <v>2517</v>
      </c>
      <c r="K7" s="464">
        <v>3193</v>
      </c>
      <c r="L7" s="464">
        <v>4199</v>
      </c>
      <c r="M7" s="464">
        <v>3068</v>
      </c>
      <c r="N7" s="464">
        <v>2812</v>
      </c>
      <c r="O7" s="464">
        <v>2346</v>
      </c>
      <c r="P7" s="464">
        <v>2500</v>
      </c>
      <c r="Q7" s="464">
        <v>2421</v>
      </c>
      <c r="R7" s="464">
        <v>2433</v>
      </c>
      <c r="S7" s="464">
        <v>2394</v>
      </c>
      <c r="T7" s="464">
        <v>2247</v>
      </c>
      <c r="U7" s="464">
        <v>2005</v>
      </c>
      <c r="V7" s="464">
        <v>1786</v>
      </c>
      <c r="W7" s="464">
        <v>1913</v>
      </c>
      <c r="X7" s="464">
        <v>1802</v>
      </c>
      <c r="Y7" s="464">
        <v>1488</v>
      </c>
      <c r="Z7" s="463">
        <v>1146</v>
      </c>
      <c r="AA7" s="463">
        <v>45774</v>
      </c>
    </row>
    <row r="8" spans="1:27" s="455" customFormat="1" ht="15" customHeight="1" thickTop="1">
      <c r="A8" s="487" t="s">
        <v>293</v>
      </c>
      <c r="B8" s="474" t="s">
        <v>256</v>
      </c>
      <c r="C8" s="473">
        <v>227</v>
      </c>
      <c r="D8" s="473">
        <v>131</v>
      </c>
      <c r="E8" s="473">
        <v>100</v>
      </c>
      <c r="F8" s="473">
        <v>78</v>
      </c>
      <c r="G8" s="473">
        <v>79</v>
      </c>
      <c r="H8" s="473">
        <v>161</v>
      </c>
      <c r="I8" s="473">
        <v>301</v>
      </c>
      <c r="J8" s="473">
        <v>530</v>
      </c>
      <c r="K8" s="473">
        <v>786</v>
      </c>
      <c r="L8" s="473">
        <v>801</v>
      </c>
      <c r="M8" s="473">
        <v>791</v>
      </c>
      <c r="N8" s="473">
        <v>700</v>
      </c>
      <c r="O8" s="473">
        <v>571</v>
      </c>
      <c r="P8" s="473">
        <v>645</v>
      </c>
      <c r="Q8" s="473">
        <v>795</v>
      </c>
      <c r="R8" s="473">
        <v>701</v>
      </c>
      <c r="S8" s="473">
        <v>635</v>
      </c>
      <c r="T8" s="473">
        <v>488</v>
      </c>
      <c r="U8" s="473">
        <v>403</v>
      </c>
      <c r="V8" s="473">
        <v>415</v>
      </c>
      <c r="W8" s="473">
        <v>468</v>
      </c>
      <c r="X8" s="473">
        <v>460</v>
      </c>
      <c r="Y8" s="473">
        <v>473</v>
      </c>
      <c r="Z8" s="472">
        <v>323</v>
      </c>
      <c r="AA8" s="472">
        <v>11062</v>
      </c>
    </row>
    <row r="9" spans="1:27" s="455" customFormat="1" ht="15" customHeight="1">
      <c r="A9" s="486"/>
      <c r="B9" s="471" t="s">
        <v>267</v>
      </c>
      <c r="C9" s="468">
        <v>34</v>
      </c>
      <c r="D9" s="468">
        <v>20</v>
      </c>
      <c r="E9" s="468">
        <v>15</v>
      </c>
      <c r="F9" s="468">
        <v>25</v>
      </c>
      <c r="G9" s="468">
        <v>13</v>
      </c>
      <c r="H9" s="468">
        <v>32</v>
      </c>
      <c r="I9" s="468">
        <v>65</v>
      </c>
      <c r="J9" s="468">
        <v>69</v>
      </c>
      <c r="K9" s="468">
        <v>99</v>
      </c>
      <c r="L9" s="468">
        <v>90</v>
      </c>
      <c r="M9" s="468">
        <v>115</v>
      </c>
      <c r="N9" s="468">
        <v>99</v>
      </c>
      <c r="O9" s="468">
        <v>86</v>
      </c>
      <c r="P9" s="468">
        <v>104</v>
      </c>
      <c r="Q9" s="468">
        <v>98</v>
      </c>
      <c r="R9" s="468">
        <v>111</v>
      </c>
      <c r="S9" s="468">
        <v>83</v>
      </c>
      <c r="T9" s="468">
        <v>96</v>
      </c>
      <c r="U9" s="468">
        <v>89</v>
      </c>
      <c r="V9" s="468">
        <v>98</v>
      </c>
      <c r="W9" s="468">
        <v>110</v>
      </c>
      <c r="X9" s="468">
        <v>110</v>
      </c>
      <c r="Y9" s="468">
        <v>100</v>
      </c>
      <c r="Z9" s="467">
        <v>69</v>
      </c>
      <c r="AA9" s="467">
        <v>1830</v>
      </c>
    </row>
    <row r="10" spans="1:27" s="455" customFormat="1" ht="15" customHeight="1">
      <c r="A10" s="491"/>
      <c r="B10" s="471" t="s">
        <v>266</v>
      </c>
      <c r="C10" s="468">
        <v>100</v>
      </c>
      <c r="D10" s="468">
        <v>54</v>
      </c>
      <c r="E10" s="468">
        <v>34</v>
      </c>
      <c r="F10" s="468">
        <v>34</v>
      </c>
      <c r="G10" s="468">
        <v>33</v>
      </c>
      <c r="H10" s="468">
        <v>42</v>
      </c>
      <c r="I10" s="468">
        <v>111</v>
      </c>
      <c r="J10" s="468">
        <v>169</v>
      </c>
      <c r="K10" s="468">
        <v>151</v>
      </c>
      <c r="L10" s="468">
        <v>160</v>
      </c>
      <c r="M10" s="468">
        <v>152</v>
      </c>
      <c r="N10" s="468">
        <v>154</v>
      </c>
      <c r="O10" s="468">
        <v>123</v>
      </c>
      <c r="P10" s="468">
        <v>128</v>
      </c>
      <c r="Q10" s="468">
        <v>171</v>
      </c>
      <c r="R10" s="468">
        <v>121</v>
      </c>
      <c r="S10" s="468">
        <v>105</v>
      </c>
      <c r="T10" s="468">
        <v>136</v>
      </c>
      <c r="U10" s="468">
        <v>127</v>
      </c>
      <c r="V10" s="468">
        <v>88</v>
      </c>
      <c r="W10" s="468">
        <v>121</v>
      </c>
      <c r="X10" s="468">
        <v>133</v>
      </c>
      <c r="Y10" s="468">
        <v>116</v>
      </c>
      <c r="Z10" s="467">
        <v>129</v>
      </c>
      <c r="AA10" s="467">
        <v>2692</v>
      </c>
    </row>
    <row r="11" spans="1:27" s="455" customFormat="1" ht="15" customHeight="1" thickBot="1">
      <c r="A11" s="492"/>
      <c r="B11" s="465" t="s">
        <v>253</v>
      </c>
      <c r="C11" s="464">
        <v>361</v>
      </c>
      <c r="D11" s="464">
        <v>205</v>
      </c>
      <c r="E11" s="464">
        <v>149</v>
      </c>
      <c r="F11" s="464">
        <v>137</v>
      </c>
      <c r="G11" s="464">
        <v>125</v>
      </c>
      <c r="H11" s="464">
        <v>235</v>
      </c>
      <c r="I11" s="464">
        <v>477</v>
      </c>
      <c r="J11" s="464">
        <v>768</v>
      </c>
      <c r="K11" s="464">
        <v>1036</v>
      </c>
      <c r="L11" s="464">
        <v>1051</v>
      </c>
      <c r="M11" s="464">
        <v>1058</v>
      </c>
      <c r="N11" s="464">
        <v>953</v>
      </c>
      <c r="O11" s="464">
        <v>780</v>
      </c>
      <c r="P11" s="464">
        <v>877</v>
      </c>
      <c r="Q11" s="464">
        <v>1064</v>
      </c>
      <c r="R11" s="464">
        <v>933</v>
      </c>
      <c r="S11" s="464">
        <v>823</v>
      </c>
      <c r="T11" s="464">
        <v>720</v>
      </c>
      <c r="U11" s="464">
        <v>619</v>
      </c>
      <c r="V11" s="464">
        <v>601</v>
      </c>
      <c r="W11" s="464">
        <v>699</v>
      </c>
      <c r="X11" s="464">
        <v>703</v>
      </c>
      <c r="Y11" s="464">
        <v>689</v>
      </c>
      <c r="Z11" s="463">
        <v>521</v>
      </c>
      <c r="AA11" s="463">
        <v>15584</v>
      </c>
    </row>
    <row r="12" spans="1:27" s="455" customFormat="1" ht="15" customHeight="1" thickTop="1">
      <c r="A12" s="486" t="s">
        <v>292</v>
      </c>
      <c r="B12" s="471" t="s">
        <v>256</v>
      </c>
      <c r="C12" s="473">
        <v>126</v>
      </c>
      <c r="D12" s="473">
        <v>79</v>
      </c>
      <c r="E12" s="473">
        <v>56</v>
      </c>
      <c r="F12" s="473">
        <v>49</v>
      </c>
      <c r="G12" s="473">
        <v>54</v>
      </c>
      <c r="H12" s="473">
        <v>84</v>
      </c>
      <c r="I12" s="473">
        <v>177</v>
      </c>
      <c r="J12" s="473">
        <v>303</v>
      </c>
      <c r="K12" s="473">
        <v>470</v>
      </c>
      <c r="L12" s="473">
        <v>728</v>
      </c>
      <c r="M12" s="473">
        <v>767</v>
      </c>
      <c r="N12" s="473">
        <v>717</v>
      </c>
      <c r="O12" s="473">
        <v>559</v>
      </c>
      <c r="P12" s="473">
        <v>672</v>
      </c>
      <c r="Q12" s="473">
        <v>715</v>
      </c>
      <c r="R12" s="473">
        <v>739</v>
      </c>
      <c r="S12" s="473">
        <v>637</v>
      </c>
      <c r="T12" s="473">
        <v>430</v>
      </c>
      <c r="U12" s="473">
        <v>254</v>
      </c>
      <c r="V12" s="473">
        <v>278</v>
      </c>
      <c r="W12" s="473">
        <v>265</v>
      </c>
      <c r="X12" s="473">
        <v>242</v>
      </c>
      <c r="Y12" s="473">
        <v>261</v>
      </c>
      <c r="Z12" s="472">
        <v>146</v>
      </c>
      <c r="AA12" s="472">
        <v>8808</v>
      </c>
    </row>
    <row r="13" spans="1:27" s="455" customFormat="1" ht="15" customHeight="1">
      <c r="A13" s="486"/>
      <c r="B13" s="471" t="s">
        <v>267</v>
      </c>
      <c r="C13" s="468">
        <v>22</v>
      </c>
      <c r="D13" s="468">
        <v>15</v>
      </c>
      <c r="E13" s="468">
        <v>8</v>
      </c>
      <c r="F13" s="468">
        <v>13</v>
      </c>
      <c r="G13" s="468">
        <v>13</v>
      </c>
      <c r="H13" s="468">
        <v>11</v>
      </c>
      <c r="I13" s="468">
        <v>27</v>
      </c>
      <c r="J13" s="468">
        <v>51</v>
      </c>
      <c r="K13" s="468">
        <v>74</v>
      </c>
      <c r="L13" s="468">
        <v>89</v>
      </c>
      <c r="M13" s="468">
        <v>74</v>
      </c>
      <c r="N13" s="468">
        <v>77</v>
      </c>
      <c r="O13" s="468">
        <v>56</v>
      </c>
      <c r="P13" s="468">
        <v>70</v>
      </c>
      <c r="Q13" s="468">
        <v>76</v>
      </c>
      <c r="R13" s="468">
        <v>87</v>
      </c>
      <c r="S13" s="468">
        <v>47</v>
      </c>
      <c r="T13" s="468">
        <v>69</v>
      </c>
      <c r="U13" s="468">
        <v>36</v>
      </c>
      <c r="V13" s="468">
        <v>38</v>
      </c>
      <c r="W13" s="468">
        <v>30</v>
      </c>
      <c r="X13" s="468">
        <v>38</v>
      </c>
      <c r="Y13" s="468">
        <v>18</v>
      </c>
      <c r="Z13" s="467">
        <v>31</v>
      </c>
      <c r="AA13" s="467">
        <v>1070</v>
      </c>
    </row>
    <row r="14" spans="1:27" s="455" customFormat="1" ht="15" customHeight="1">
      <c r="A14" s="491"/>
      <c r="B14" s="469" t="s">
        <v>266</v>
      </c>
      <c r="C14" s="468">
        <v>37</v>
      </c>
      <c r="D14" s="468">
        <v>25</v>
      </c>
      <c r="E14" s="468">
        <v>16</v>
      </c>
      <c r="F14" s="468">
        <v>20</v>
      </c>
      <c r="G14" s="468">
        <v>10</v>
      </c>
      <c r="H14" s="468">
        <v>21</v>
      </c>
      <c r="I14" s="468">
        <v>35</v>
      </c>
      <c r="J14" s="468">
        <v>61</v>
      </c>
      <c r="K14" s="468">
        <v>72</v>
      </c>
      <c r="L14" s="468">
        <v>101</v>
      </c>
      <c r="M14" s="468">
        <v>92</v>
      </c>
      <c r="N14" s="468">
        <v>105</v>
      </c>
      <c r="O14" s="468">
        <v>92</v>
      </c>
      <c r="P14" s="468">
        <v>78</v>
      </c>
      <c r="Q14" s="468">
        <v>88</v>
      </c>
      <c r="R14" s="468">
        <v>116</v>
      </c>
      <c r="S14" s="468">
        <v>66</v>
      </c>
      <c r="T14" s="468">
        <v>85</v>
      </c>
      <c r="U14" s="468">
        <v>72</v>
      </c>
      <c r="V14" s="468">
        <v>58</v>
      </c>
      <c r="W14" s="468">
        <v>58</v>
      </c>
      <c r="X14" s="468">
        <v>64</v>
      </c>
      <c r="Y14" s="468">
        <v>58</v>
      </c>
      <c r="Z14" s="467">
        <v>60</v>
      </c>
      <c r="AA14" s="467">
        <v>1490</v>
      </c>
    </row>
    <row r="15" spans="1:27" s="455" customFormat="1" ht="15" customHeight="1" thickBot="1">
      <c r="A15" s="491"/>
      <c r="B15" s="471" t="s">
        <v>253</v>
      </c>
      <c r="C15" s="464">
        <v>185</v>
      </c>
      <c r="D15" s="464">
        <v>119</v>
      </c>
      <c r="E15" s="464">
        <v>80</v>
      </c>
      <c r="F15" s="464">
        <v>82</v>
      </c>
      <c r="G15" s="464">
        <v>77</v>
      </c>
      <c r="H15" s="464">
        <v>116</v>
      </c>
      <c r="I15" s="464">
        <v>239</v>
      </c>
      <c r="J15" s="464">
        <v>415</v>
      </c>
      <c r="K15" s="464">
        <v>616</v>
      </c>
      <c r="L15" s="464">
        <v>918</v>
      </c>
      <c r="M15" s="464">
        <v>933</v>
      </c>
      <c r="N15" s="464">
        <v>899</v>
      </c>
      <c r="O15" s="464">
        <v>707</v>
      </c>
      <c r="P15" s="464">
        <v>820</v>
      </c>
      <c r="Q15" s="464">
        <v>879</v>
      </c>
      <c r="R15" s="464">
        <v>942</v>
      </c>
      <c r="S15" s="464">
        <v>750</v>
      </c>
      <c r="T15" s="464">
        <v>584</v>
      </c>
      <c r="U15" s="464">
        <v>362</v>
      </c>
      <c r="V15" s="464">
        <v>374</v>
      </c>
      <c r="W15" s="464">
        <v>353</v>
      </c>
      <c r="X15" s="464">
        <v>344</v>
      </c>
      <c r="Y15" s="464">
        <v>337</v>
      </c>
      <c r="Z15" s="463">
        <v>237</v>
      </c>
      <c r="AA15" s="463">
        <v>11368</v>
      </c>
    </row>
    <row r="16" spans="1:27" s="455" customFormat="1" ht="15" customHeight="1" thickTop="1">
      <c r="A16" s="487" t="s">
        <v>291</v>
      </c>
      <c r="B16" s="474" t="s">
        <v>256</v>
      </c>
      <c r="C16" s="473">
        <v>88</v>
      </c>
      <c r="D16" s="473">
        <v>66</v>
      </c>
      <c r="E16" s="473">
        <v>45</v>
      </c>
      <c r="F16" s="473">
        <v>64</v>
      </c>
      <c r="G16" s="473">
        <v>42</v>
      </c>
      <c r="H16" s="473">
        <v>58</v>
      </c>
      <c r="I16" s="473">
        <v>136</v>
      </c>
      <c r="J16" s="473">
        <v>207</v>
      </c>
      <c r="K16" s="473">
        <v>300</v>
      </c>
      <c r="L16" s="473">
        <v>432</v>
      </c>
      <c r="M16" s="473">
        <v>398</v>
      </c>
      <c r="N16" s="473">
        <v>349</v>
      </c>
      <c r="O16" s="473">
        <v>293</v>
      </c>
      <c r="P16" s="473">
        <v>318</v>
      </c>
      <c r="Q16" s="473">
        <v>319</v>
      </c>
      <c r="R16" s="473">
        <v>333</v>
      </c>
      <c r="S16" s="473">
        <v>298</v>
      </c>
      <c r="T16" s="473">
        <v>252</v>
      </c>
      <c r="U16" s="473">
        <v>174</v>
      </c>
      <c r="V16" s="473">
        <v>149</v>
      </c>
      <c r="W16" s="473">
        <v>186</v>
      </c>
      <c r="X16" s="473">
        <v>203</v>
      </c>
      <c r="Y16" s="473">
        <v>182</v>
      </c>
      <c r="Z16" s="472">
        <v>128</v>
      </c>
      <c r="AA16" s="472">
        <v>5020</v>
      </c>
    </row>
    <row r="17" spans="1:27" s="455" customFormat="1" ht="15" customHeight="1">
      <c r="A17" s="486"/>
      <c r="B17" s="471" t="s">
        <v>267</v>
      </c>
      <c r="C17" s="468">
        <v>19</v>
      </c>
      <c r="D17" s="468">
        <v>7</v>
      </c>
      <c r="E17" s="468">
        <v>8</v>
      </c>
      <c r="F17" s="468">
        <v>13</v>
      </c>
      <c r="G17" s="468">
        <v>6</v>
      </c>
      <c r="H17" s="468">
        <v>11</v>
      </c>
      <c r="I17" s="468">
        <v>29</v>
      </c>
      <c r="J17" s="468">
        <v>30</v>
      </c>
      <c r="K17" s="468">
        <v>44</v>
      </c>
      <c r="L17" s="468">
        <v>40</v>
      </c>
      <c r="M17" s="468">
        <v>46</v>
      </c>
      <c r="N17" s="468">
        <v>56</v>
      </c>
      <c r="O17" s="468">
        <v>48</v>
      </c>
      <c r="P17" s="468">
        <v>61</v>
      </c>
      <c r="Q17" s="468">
        <v>74</v>
      </c>
      <c r="R17" s="468">
        <v>45</v>
      </c>
      <c r="S17" s="468">
        <v>57</v>
      </c>
      <c r="T17" s="468">
        <v>49</v>
      </c>
      <c r="U17" s="468">
        <v>41</v>
      </c>
      <c r="V17" s="468">
        <v>28</v>
      </c>
      <c r="W17" s="468">
        <v>38</v>
      </c>
      <c r="X17" s="468">
        <v>49</v>
      </c>
      <c r="Y17" s="468">
        <v>47</v>
      </c>
      <c r="Z17" s="467">
        <v>19</v>
      </c>
      <c r="AA17" s="467">
        <v>865</v>
      </c>
    </row>
    <row r="18" spans="1:27" s="455" customFormat="1" ht="15" customHeight="1">
      <c r="A18" s="491"/>
      <c r="B18" s="471" t="s">
        <v>266</v>
      </c>
      <c r="C18" s="468">
        <v>35</v>
      </c>
      <c r="D18" s="468">
        <v>23</v>
      </c>
      <c r="E18" s="468">
        <v>20</v>
      </c>
      <c r="F18" s="468">
        <v>17</v>
      </c>
      <c r="G18" s="468">
        <v>16</v>
      </c>
      <c r="H18" s="468">
        <v>25</v>
      </c>
      <c r="I18" s="468">
        <v>37</v>
      </c>
      <c r="J18" s="468">
        <v>63</v>
      </c>
      <c r="K18" s="468">
        <v>77</v>
      </c>
      <c r="L18" s="468">
        <v>99</v>
      </c>
      <c r="M18" s="468">
        <v>75</v>
      </c>
      <c r="N18" s="468">
        <v>74</v>
      </c>
      <c r="O18" s="468">
        <v>82</v>
      </c>
      <c r="P18" s="468">
        <v>66</v>
      </c>
      <c r="Q18" s="468">
        <v>78</v>
      </c>
      <c r="R18" s="468">
        <v>66</v>
      </c>
      <c r="S18" s="468">
        <v>62</v>
      </c>
      <c r="T18" s="468">
        <v>59</v>
      </c>
      <c r="U18" s="468">
        <v>49</v>
      </c>
      <c r="V18" s="468">
        <v>51</v>
      </c>
      <c r="W18" s="468">
        <v>48</v>
      </c>
      <c r="X18" s="468">
        <v>54</v>
      </c>
      <c r="Y18" s="468">
        <v>48</v>
      </c>
      <c r="Z18" s="467">
        <v>48</v>
      </c>
      <c r="AA18" s="467">
        <v>1272</v>
      </c>
    </row>
    <row r="19" spans="1:27" s="455" customFormat="1" ht="15" customHeight="1" thickBot="1">
      <c r="A19" s="492"/>
      <c r="B19" s="465" t="s">
        <v>253</v>
      </c>
      <c r="C19" s="464">
        <v>142</v>
      </c>
      <c r="D19" s="464">
        <v>96</v>
      </c>
      <c r="E19" s="464">
        <v>73</v>
      </c>
      <c r="F19" s="464">
        <v>94</v>
      </c>
      <c r="G19" s="464">
        <v>64</v>
      </c>
      <c r="H19" s="464">
        <v>94</v>
      </c>
      <c r="I19" s="464">
        <v>202</v>
      </c>
      <c r="J19" s="464">
        <v>300</v>
      </c>
      <c r="K19" s="464">
        <v>421</v>
      </c>
      <c r="L19" s="464">
        <v>571</v>
      </c>
      <c r="M19" s="464">
        <v>519</v>
      </c>
      <c r="N19" s="464">
        <v>479</v>
      </c>
      <c r="O19" s="464">
        <v>423</v>
      </c>
      <c r="P19" s="464">
        <v>445</v>
      </c>
      <c r="Q19" s="464">
        <v>471</v>
      </c>
      <c r="R19" s="464">
        <v>444</v>
      </c>
      <c r="S19" s="464">
        <v>417</v>
      </c>
      <c r="T19" s="464">
        <v>360</v>
      </c>
      <c r="U19" s="464">
        <v>264</v>
      </c>
      <c r="V19" s="464">
        <v>228</v>
      </c>
      <c r="W19" s="464">
        <v>272</v>
      </c>
      <c r="X19" s="464">
        <v>306</v>
      </c>
      <c r="Y19" s="464">
        <v>277</v>
      </c>
      <c r="Z19" s="463">
        <v>195</v>
      </c>
      <c r="AA19" s="463">
        <v>7157</v>
      </c>
    </row>
    <row r="20" spans="1:27" s="455" customFormat="1" ht="15" customHeight="1" thickTop="1">
      <c r="A20" s="486" t="s">
        <v>290</v>
      </c>
      <c r="B20" s="471" t="s">
        <v>256</v>
      </c>
      <c r="C20" s="473">
        <v>70</v>
      </c>
      <c r="D20" s="473">
        <v>77</v>
      </c>
      <c r="E20" s="473">
        <v>49</v>
      </c>
      <c r="F20" s="473">
        <v>31</v>
      </c>
      <c r="G20" s="473">
        <v>45</v>
      </c>
      <c r="H20" s="473">
        <v>70</v>
      </c>
      <c r="I20" s="473">
        <v>150</v>
      </c>
      <c r="J20" s="473">
        <v>169</v>
      </c>
      <c r="K20" s="473">
        <v>209</v>
      </c>
      <c r="L20" s="473">
        <v>216</v>
      </c>
      <c r="M20" s="473">
        <v>219</v>
      </c>
      <c r="N20" s="473">
        <v>183</v>
      </c>
      <c r="O20" s="473">
        <v>180</v>
      </c>
      <c r="P20" s="473">
        <v>204</v>
      </c>
      <c r="Q20" s="473">
        <v>174</v>
      </c>
      <c r="R20" s="473">
        <v>172</v>
      </c>
      <c r="S20" s="473">
        <v>209</v>
      </c>
      <c r="T20" s="473">
        <v>177</v>
      </c>
      <c r="U20" s="473">
        <v>167</v>
      </c>
      <c r="V20" s="473">
        <v>129</v>
      </c>
      <c r="W20" s="473">
        <v>144</v>
      </c>
      <c r="X20" s="473">
        <v>194</v>
      </c>
      <c r="Y20" s="473">
        <v>171</v>
      </c>
      <c r="Z20" s="472">
        <v>139</v>
      </c>
      <c r="AA20" s="472">
        <v>3548</v>
      </c>
    </row>
    <row r="21" spans="1:27" s="455" customFormat="1" ht="15" customHeight="1">
      <c r="A21" s="486"/>
      <c r="B21" s="471" t="s">
        <v>267</v>
      </c>
      <c r="C21" s="468">
        <v>12</v>
      </c>
      <c r="D21" s="468">
        <v>5</v>
      </c>
      <c r="E21" s="468">
        <v>11</v>
      </c>
      <c r="F21" s="468">
        <v>8</v>
      </c>
      <c r="G21" s="468">
        <v>5</v>
      </c>
      <c r="H21" s="468">
        <v>17</v>
      </c>
      <c r="I21" s="468">
        <v>23</v>
      </c>
      <c r="J21" s="468">
        <v>21</v>
      </c>
      <c r="K21" s="468">
        <v>36</v>
      </c>
      <c r="L21" s="468">
        <v>30</v>
      </c>
      <c r="M21" s="468">
        <v>52</v>
      </c>
      <c r="N21" s="468">
        <v>30</v>
      </c>
      <c r="O21" s="468">
        <v>20</v>
      </c>
      <c r="P21" s="468">
        <v>31</v>
      </c>
      <c r="Q21" s="468">
        <v>38</v>
      </c>
      <c r="R21" s="468">
        <v>28</v>
      </c>
      <c r="S21" s="468">
        <v>31</v>
      </c>
      <c r="T21" s="468">
        <v>31</v>
      </c>
      <c r="U21" s="468">
        <v>22</v>
      </c>
      <c r="V21" s="468">
        <v>19</v>
      </c>
      <c r="W21" s="468">
        <v>36</v>
      </c>
      <c r="X21" s="468">
        <v>19</v>
      </c>
      <c r="Y21" s="468">
        <v>31</v>
      </c>
      <c r="Z21" s="467">
        <v>15</v>
      </c>
      <c r="AA21" s="467">
        <v>571</v>
      </c>
    </row>
    <row r="22" spans="1:27" s="455" customFormat="1" ht="15" customHeight="1">
      <c r="A22" s="491"/>
      <c r="B22" s="469" t="s">
        <v>266</v>
      </c>
      <c r="C22" s="468">
        <v>28</v>
      </c>
      <c r="D22" s="468">
        <v>15</v>
      </c>
      <c r="E22" s="468">
        <v>10</v>
      </c>
      <c r="F22" s="468">
        <v>14</v>
      </c>
      <c r="G22" s="468">
        <v>13</v>
      </c>
      <c r="H22" s="468">
        <v>15</v>
      </c>
      <c r="I22" s="468">
        <v>38</v>
      </c>
      <c r="J22" s="468">
        <v>49</v>
      </c>
      <c r="K22" s="468">
        <v>29</v>
      </c>
      <c r="L22" s="468">
        <v>61</v>
      </c>
      <c r="M22" s="468">
        <v>55</v>
      </c>
      <c r="N22" s="468">
        <v>55</v>
      </c>
      <c r="O22" s="468">
        <v>39</v>
      </c>
      <c r="P22" s="468">
        <v>45</v>
      </c>
      <c r="Q22" s="468">
        <v>51</v>
      </c>
      <c r="R22" s="468">
        <v>54</v>
      </c>
      <c r="S22" s="468">
        <v>24</v>
      </c>
      <c r="T22" s="468">
        <v>79</v>
      </c>
      <c r="U22" s="468">
        <v>52</v>
      </c>
      <c r="V22" s="468">
        <v>46</v>
      </c>
      <c r="W22" s="468">
        <v>46</v>
      </c>
      <c r="X22" s="468">
        <v>58</v>
      </c>
      <c r="Y22" s="468">
        <v>37</v>
      </c>
      <c r="Z22" s="467">
        <v>25</v>
      </c>
      <c r="AA22" s="467">
        <v>938</v>
      </c>
    </row>
    <row r="23" spans="1:27" s="455" customFormat="1" ht="15" customHeight="1" thickBot="1">
      <c r="A23" s="491"/>
      <c r="B23" s="471" t="s">
        <v>253</v>
      </c>
      <c r="C23" s="464">
        <v>110</v>
      </c>
      <c r="D23" s="464">
        <v>97</v>
      </c>
      <c r="E23" s="464">
        <v>70</v>
      </c>
      <c r="F23" s="464">
        <v>53</v>
      </c>
      <c r="G23" s="464">
        <v>63</v>
      </c>
      <c r="H23" s="464">
        <v>102</v>
      </c>
      <c r="I23" s="464">
        <v>211</v>
      </c>
      <c r="J23" s="464">
        <v>239</v>
      </c>
      <c r="K23" s="464">
        <v>274</v>
      </c>
      <c r="L23" s="464">
        <v>307</v>
      </c>
      <c r="M23" s="464">
        <v>326</v>
      </c>
      <c r="N23" s="464">
        <v>268</v>
      </c>
      <c r="O23" s="464">
        <v>239</v>
      </c>
      <c r="P23" s="464">
        <v>280</v>
      </c>
      <c r="Q23" s="464">
        <v>263</v>
      </c>
      <c r="R23" s="464">
        <v>254</v>
      </c>
      <c r="S23" s="464">
        <v>264</v>
      </c>
      <c r="T23" s="464">
        <v>287</v>
      </c>
      <c r="U23" s="464">
        <v>241</v>
      </c>
      <c r="V23" s="464">
        <v>194</v>
      </c>
      <c r="W23" s="464">
        <v>226</v>
      </c>
      <c r="X23" s="464">
        <v>271</v>
      </c>
      <c r="Y23" s="464">
        <v>239</v>
      </c>
      <c r="Z23" s="463">
        <v>179</v>
      </c>
      <c r="AA23" s="463">
        <v>5057</v>
      </c>
    </row>
    <row r="24" spans="1:27" s="455" customFormat="1" ht="15" customHeight="1" thickTop="1">
      <c r="A24" s="487" t="s">
        <v>289</v>
      </c>
      <c r="B24" s="474" t="s">
        <v>256</v>
      </c>
      <c r="C24" s="473">
        <v>871</v>
      </c>
      <c r="D24" s="473">
        <v>559</v>
      </c>
      <c r="E24" s="473">
        <v>547</v>
      </c>
      <c r="F24" s="473">
        <v>512</v>
      </c>
      <c r="G24" s="473">
        <v>463</v>
      </c>
      <c r="H24" s="473">
        <v>714</v>
      </c>
      <c r="I24" s="473">
        <v>1222</v>
      </c>
      <c r="J24" s="473">
        <v>1789</v>
      </c>
      <c r="K24" s="473">
        <v>2566</v>
      </c>
      <c r="L24" s="473">
        <v>3712</v>
      </c>
      <c r="M24" s="473">
        <v>3410</v>
      </c>
      <c r="N24" s="473">
        <v>3159</v>
      </c>
      <c r="O24" s="473">
        <v>2646</v>
      </c>
      <c r="P24" s="473">
        <v>2525</v>
      </c>
      <c r="Q24" s="473">
        <v>2975</v>
      </c>
      <c r="R24" s="473">
        <v>2619</v>
      </c>
      <c r="S24" s="473">
        <v>2477</v>
      </c>
      <c r="T24" s="473">
        <v>1914</v>
      </c>
      <c r="U24" s="473">
        <v>1551</v>
      </c>
      <c r="V24" s="473">
        <v>1306</v>
      </c>
      <c r="W24" s="473">
        <v>1365</v>
      </c>
      <c r="X24" s="473">
        <v>1503</v>
      </c>
      <c r="Y24" s="473">
        <v>1647</v>
      </c>
      <c r="Z24" s="472">
        <v>1257</v>
      </c>
      <c r="AA24" s="472">
        <v>43309</v>
      </c>
    </row>
    <row r="25" spans="1:27" s="455" customFormat="1" ht="15" customHeight="1">
      <c r="A25" s="486"/>
      <c r="B25" s="471" t="s">
        <v>267</v>
      </c>
      <c r="C25" s="468">
        <v>256</v>
      </c>
      <c r="D25" s="468">
        <v>113</v>
      </c>
      <c r="E25" s="468">
        <v>112</v>
      </c>
      <c r="F25" s="468">
        <v>113</v>
      </c>
      <c r="G25" s="468">
        <v>109</v>
      </c>
      <c r="H25" s="468">
        <v>159</v>
      </c>
      <c r="I25" s="468">
        <v>192</v>
      </c>
      <c r="J25" s="468">
        <v>287</v>
      </c>
      <c r="K25" s="468">
        <v>417</v>
      </c>
      <c r="L25" s="468">
        <v>568</v>
      </c>
      <c r="M25" s="468">
        <v>537</v>
      </c>
      <c r="N25" s="468">
        <v>497</v>
      </c>
      <c r="O25" s="468">
        <v>442</v>
      </c>
      <c r="P25" s="468">
        <v>584</v>
      </c>
      <c r="Q25" s="468">
        <v>631</v>
      </c>
      <c r="R25" s="468">
        <v>675</v>
      </c>
      <c r="S25" s="468">
        <v>459</v>
      </c>
      <c r="T25" s="468">
        <v>454</v>
      </c>
      <c r="U25" s="468">
        <v>395</v>
      </c>
      <c r="V25" s="468">
        <v>312</v>
      </c>
      <c r="W25" s="468">
        <v>342</v>
      </c>
      <c r="X25" s="468">
        <v>409</v>
      </c>
      <c r="Y25" s="468">
        <v>380</v>
      </c>
      <c r="Z25" s="467">
        <v>293</v>
      </c>
      <c r="AA25" s="467">
        <v>8736</v>
      </c>
    </row>
    <row r="26" spans="1:27" s="455" customFormat="1" ht="15" customHeight="1">
      <c r="A26" s="491"/>
      <c r="B26" s="471" t="s">
        <v>266</v>
      </c>
      <c r="C26" s="468">
        <v>260</v>
      </c>
      <c r="D26" s="468">
        <v>185</v>
      </c>
      <c r="E26" s="468">
        <v>193</v>
      </c>
      <c r="F26" s="468">
        <v>139</v>
      </c>
      <c r="G26" s="468">
        <v>168</v>
      </c>
      <c r="H26" s="468">
        <v>228</v>
      </c>
      <c r="I26" s="468">
        <v>472</v>
      </c>
      <c r="J26" s="468">
        <v>628</v>
      </c>
      <c r="K26" s="468">
        <v>866</v>
      </c>
      <c r="L26" s="468">
        <v>1231</v>
      </c>
      <c r="M26" s="468">
        <v>1017</v>
      </c>
      <c r="N26" s="468">
        <v>781</v>
      </c>
      <c r="O26" s="468">
        <v>607</v>
      </c>
      <c r="P26" s="468">
        <v>689</v>
      </c>
      <c r="Q26" s="468">
        <v>577</v>
      </c>
      <c r="R26" s="468">
        <v>576</v>
      </c>
      <c r="S26" s="468">
        <v>488</v>
      </c>
      <c r="T26" s="468">
        <v>399</v>
      </c>
      <c r="U26" s="468">
        <v>342</v>
      </c>
      <c r="V26" s="468">
        <v>395</v>
      </c>
      <c r="W26" s="468">
        <v>318</v>
      </c>
      <c r="X26" s="468">
        <v>389</v>
      </c>
      <c r="Y26" s="468">
        <v>432</v>
      </c>
      <c r="Z26" s="467">
        <v>391</v>
      </c>
      <c r="AA26" s="467">
        <v>11771</v>
      </c>
    </row>
    <row r="27" spans="1:27" s="455" customFormat="1" ht="15" customHeight="1" thickBot="1">
      <c r="A27" s="492"/>
      <c r="B27" s="465" t="s">
        <v>253</v>
      </c>
      <c r="C27" s="464">
        <v>1387</v>
      </c>
      <c r="D27" s="464">
        <v>857</v>
      </c>
      <c r="E27" s="464">
        <v>852</v>
      </c>
      <c r="F27" s="464">
        <v>764</v>
      </c>
      <c r="G27" s="464">
        <v>740</v>
      </c>
      <c r="H27" s="464">
        <v>1101</v>
      </c>
      <c r="I27" s="464">
        <v>1886</v>
      </c>
      <c r="J27" s="464">
        <v>2704</v>
      </c>
      <c r="K27" s="464">
        <v>3849</v>
      </c>
      <c r="L27" s="464">
        <v>5511</v>
      </c>
      <c r="M27" s="464">
        <v>4964</v>
      </c>
      <c r="N27" s="464">
        <v>4437</v>
      </c>
      <c r="O27" s="464">
        <v>3695</v>
      </c>
      <c r="P27" s="464">
        <v>3798</v>
      </c>
      <c r="Q27" s="464">
        <v>4183</v>
      </c>
      <c r="R27" s="464">
        <v>3870</v>
      </c>
      <c r="S27" s="464">
        <v>3424</v>
      </c>
      <c r="T27" s="464">
        <v>2767</v>
      </c>
      <c r="U27" s="464">
        <v>2288</v>
      </c>
      <c r="V27" s="464">
        <v>2013</v>
      </c>
      <c r="W27" s="464">
        <v>2025</v>
      </c>
      <c r="X27" s="464">
        <v>2301</v>
      </c>
      <c r="Y27" s="464">
        <v>2459</v>
      </c>
      <c r="Z27" s="463">
        <v>1941</v>
      </c>
      <c r="AA27" s="463">
        <v>63816</v>
      </c>
    </row>
    <row r="28" spans="1:27" s="455" customFormat="1" ht="15" customHeight="1" thickTop="1">
      <c r="A28" s="486" t="s">
        <v>288</v>
      </c>
      <c r="B28" s="471" t="s">
        <v>256</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2"/>
    </row>
    <row r="29" spans="1:27" s="455" customFormat="1" ht="15" customHeight="1">
      <c r="A29" s="486"/>
      <c r="B29" s="471" t="s">
        <v>267</v>
      </c>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7"/>
    </row>
    <row r="30" spans="1:27" s="455" customFormat="1" ht="15" customHeight="1">
      <c r="A30" s="491"/>
      <c r="B30" s="469" t="s">
        <v>266</v>
      </c>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7"/>
    </row>
    <row r="31" spans="1:27" s="455" customFormat="1" ht="15" customHeight="1" thickBot="1">
      <c r="A31" s="491"/>
      <c r="B31" s="471" t="s">
        <v>253</v>
      </c>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3"/>
    </row>
    <row r="32" spans="1:27" s="455" customFormat="1" ht="15" customHeight="1" thickTop="1">
      <c r="A32" s="487" t="s">
        <v>287</v>
      </c>
      <c r="B32" s="474" t="s">
        <v>256</v>
      </c>
      <c r="C32" s="473">
        <v>147</v>
      </c>
      <c r="D32" s="473">
        <v>56</v>
      </c>
      <c r="E32" s="473">
        <v>66</v>
      </c>
      <c r="F32" s="473">
        <v>61</v>
      </c>
      <c r="G32" s="473">
        <v>51</v>
      </c>
      <c r="H32" s="473">
        <v>127</v>
      </c>
      <c r="I32" s="473">
        <v>131</v>
      </c>
      <c r="J32" s="473">
        <v>222</v>
      </c>
      <c r="K32" s="473">
        <v>286</v>
      </c>
      <c r="L32" s="473">
        <v>373</v>
      </c>
      <c r="M32" s="473">
        <v>303</v>
      </c>
      <c r="N32" s="473">
        <v>304</v>
      </c>
      <c r="O32" s="473">
        <v>223</v>
      </c>
      <c r="P32" s="473">
        <v>255</v>
      </c>
      <c r="Q32" s="473">
        <v>236</v>
      </c>
      <c r="R32" s="473">
        <v>247</v>
      </c>
      <c r="S32" s="473">
        <v>215</v>
      </c>
      <c r="T32" s="473">
        <v>246</v>
      </c>
      <c r="U32" s="473">
        <v>223</v>
      </c>
      <c r="V32" s="473">
        <v>186</v>
      </c>
      <c r="W32" s="473">
        <v>250</v>
      </c>
      <c r="X32" s="473">
        <v>212</v>
      </c>
      <c r="Y32" s="473">
        <v>231</v>
      </c>
      <c r="Z32" s="472">
        <v>151</v>
      </c>
      <c r="AA32" s="472">
        <v>4802</v>
      </c>
    </row>
    <row r="33" spans="1:27" s="455" customFormat="1" ht="15" customHeight="1">
      <c r="A33" s="486"/>
      <c r="B33" s="471" t="s">
        <v>267</v>
      </c>
      <c r="C33" s="468">
        <v>27</v>
      </c>
      <c r="D33" s="468">
        <v>15</v>
      </c>
      <c r="E33" s="468">
        <v>12</v>
      </c>
      <c r="F33" s="468">
        <v>8</v>
      </c>
      <c r="G33" s="468">
        <v>34</v>
      </c>
      <c r="H33" s="468">
        <v>19</v>
      </c>
      <c r="I33" s="468">
        <v>30</v>
      </c>
      <c r="J33" s="468">
        <v>25</v>
      </c>
      <c r="K33" s="468">
        <v>35</v>
      </c>
      <c r="L33" s="468">
        <v>47</v>
      </c>
      <c r="M33" s="468">
        <v>53</v>
      </c>
      <c r="N33" s="468">
        <v>31</v>
      </c>
      <c r="O33" s="468">
        <v>23</v>
      </c>
      <c r="P33" s="468">
        <v>57</v>
      </c>
      <c r="Q33" s="468">
        <v>53</v>
      </c>
      <c r="R33" s="468">
        <v>58</v>
      </c>
      <c r="S33" s="468">
        <v>52</v>
      </c>
      <c r="T33" s="468">
        <v>43</v>
      </c>
      <c r="U33" s="468">
        <v>56</v>
      </c>
      <c r="V33" s="468">
        <v>41</v>
      </c>
      <c r="W33" s="468">
        <v>53</v>
      </c>
      <c r="X33" s="468">
        <v>56</v>
      </c>
      <c r="Y33" s="468">
        <v>46</v>
      </c>
      <c r="Z33" s="467">
        <v>62</v>
      </c>
      <c r="AA33" s="467">
        <v>936</v>
      </c>
    </row>
    <row r="34" spans="1:27" s="455" customFormat="1" ht="15" customHeight="1">
      <c r="A34" s="491"/>
      <c r="B34" s="471" t="s">
        <v>266</v>
      </c>
      <c r="C34" s="468">
        <v>45</v>
      </c>
      <c r="D34" s="468">
        <v>41</v>
      </c>
      <c r="E34" s="468">
        <v>25</v>
      </c>
      <c r="F34" s="468">
        <v>17</v>
      </c>
      <c r="G34" s="468">
        <v>38</v>
      </c>
      <c r="H34" s="468">
        <v>26</v>
      </c>
      <c r="I34" s="468">
        <v>48</v>
      </c>
      <c r="J34" s="468">
        <v>67</v>
      </c>
      <c r="K34" s="468">
        <v>97</v>
      </c>
      <c r="L34" s="468">
        <v>147</v>
      </c>
      <c r="M34" s="468">
        <v>98</v>
      </c>
      <c r="N34" s="468">
        <v>91</v>
      </c>
      <c r="O34" s="468">
        <v>64</v>
      </c>
      <c r="P34" s="468">
        <v>69</v>
      </c>
      <c r="Q34" s="468">
        <v>86</v>
      </c>
      <c r="R34" s="468">
        <v>93</v>
      </c>
      <c r="S34" s="468">
        <v>79</v>
      </c>
      <c r="T34" s="468">
        <v>77</v>
      </c>
      <c r="U34" s="468">
        <v>68</v>
      </c>
      <c r="V34" s="468">
        <v>71</v>
      </c>
      <c r="W34" s="468">
        <v>68</v>
      </c>
      <c r="X34" s="468">
        <v>84</v>
      </c>
      <c r="Y34" s="468">
        <v>70</v>
      </c>
      <c r="Z34" s="467">
        <v>66</v>
      </c>
      <c r="AA34" s="467">
        <v>1635</v>
      </c>
    </row>
    <row r="35" spans="1:27" s="455" customFormat="1" ht="15" customHeight="1" thickBot="1">
      <c r="A35" s="492"/>
      <c r="B35" s="465" t="s">
        <v>253</v>
      </c>
      <c r="C35" s="464">
        <v>219</v>
      </c>
      <c r="D35" s="464">
        <v>112</v>
      </c>
      <c r="E35" s="464">
        <v>103</v>
      </c>
      <c r="F35" s="464">
        <v>86</v>
      </c>
      <c r="G35" s="464">
        <v>123</v>
      </c>
      <c r="H35" s="464">
        <v>172</v>
      </c>
      <c r="I35" s="464">
        <v>209</v>
      </c>
      <c r="J35" s="464">
        <v>314</v>
      </c>
      <c r="K35" s="464">
        <v>418</v>
      </c>
      <c r="L35" s="464">
        <v>567</v>
      </c>
      <c r="M35" s="464">
        <v>454</v>
      </c>
      <c r="N35" s="464">
        <v>426</v>
      </c>
      <c r="O35" s="464">
        <v>310</v>
      </c>
      <c r="P35" s="464">
        <v>381</v>
      </c>
      <c r="Q35" s="464">
        <v>375</v>
      </c>
      <c r="R35" s="464">
        <v>398</v>
      </c>
      <c r="S35" s="464">
        <v>346</v>
      </c>
      <c r="T35" s="464">
        <v>366</v>
      </c>
      <c r="U35" s="464">
        <v>347</v>
      </c>
      <c r="V35" s="464">
        <v>298</v>
      </c>
      <c r="W35" s="464">
        <v>371</v>
      </c>
      <c r="X35" s="464">
        <v>352</v>
      </c>
      <c r="Y35" s="464">
        <v>347</v>
      </c>
      <c r="Z35" s="463">
        <v>279</v>
      </c>
      <c r="AA35" s="463">
        <v>7373</v>
      </c>
    </row>
    <row r="36" spans="1:27" s="455" customFormat="1" ht="15" customHeight="1" thickTop="1">
      <c r="A36" s="486" t="s">
        <v>286</v>
      </c>
      <c r="B36" s="471" t="s">
        <v>256</v>
      </c>
      <c r="C36" s="473">
        <v>17</v>
      </c>
      <c r="D36" s="473">
        <v>9</v>
      </c>
      <c r="E36" s="473">
        <v>7</v>
      </c>
      <c r="F36" s="473"/>
      <c r="G36" s="473">
        <v>3</v>
      </c>
      <c r="H36" s="473">
        <v>9</v>
      </c>
      <c r="I36" s="473">
        <v>2</v>
      </c>
      <c r="J36" s="473">
        <v>9</v>
      </c>
      <c r="K36" s="473">
        <v>15</v>
      </c>
      <c r="L36" s="473">
        <v>24</v>
      </c>
      <c r="M36" s="473">
        <v>21</v>
      </c>
      <c r="N36" s="473">
        <v>24</v>
      </c>
      <c r="O36" s="473">
        <v>22</v>
      </c>
      <c r="P36" s="473">
        <v>39</v>
      </c>
      <c r="Q36" s="473">
        <v>38</v>
      </c>
      <c r="R36" s="473">
        <v>26</v>
      </c>
      <c r="S36" s="473">
        <v>27</v>
      </c>
      <c r="T36" s="473">
        <v>14</v>
      </c>
      <c r="U36" s="473">
        <v>7</v>
      </c>
      <c r="V36" s="473">
        <v>8</v>
      </c>
      <c r="W36" s="473">
        <v>11</v>
      </c>
      <c r="X36" s="473">
        <v>23</v>
      </c>
      <c r="Y36" s="473">
        <v>14</v>
      </c>
      <c r="Z36" s="472">
        <v>13</v>
      </c>
      <c r="AA36" s="472">
        <v>382</v>
      </c>
    </row>
    <row r="37" spans="1:27" s="455" customFormat="1" ht="15" customHeight="1">
      <c r="A37" s="486"/>
      <c r="B37" s="471" t="s">
        <v>267</v>
      </c>
      <c r="C37" s="468">
        <v>6</v>
      </c>
      <c r="D37" s="468"/>
      <c r="E37" s="468">
        <v>1</v>
      </c>
      <c r="F37" s="468"/>
      <c r="G37" s="468">
        <v>6</v>
      </c>
      <c r="H37" s="468"/>
      <c r="I37" s="468"/>
      <c r="J37" s="468">
        <v>5</v>
      </c>
      <c r="K37" s="468">
        <v>4</v>
      </c>
      <c r="L37" s="468">
        <v>10</v>
      </c>
      <c r="M37" s="468">
        <v>5</v>
      </c>
      <c r="N37" s="468">
        <v>1</v>
      </c>
      <c r="O37" s="468">
        <v>3</v>
      </c>
      <c r="P37" s="468">
        <v>3</v>
      </c>
      <c r="Q37" s="468">
        <v>3</v>
      </c>
      <c r="R37" s="468">
        <v>5</v>
      </c>
      <c r="S37" s="468">
        <v>6</v>
      </c>
      <c r="T37" s="468">
        <v>7</v>
      </c>
      <c r="U37" s="468">
        <v>7</v>
      </c>
      <c r="V37" s="468">
        <v>1</v>
      </c>
      <c r="W37" s="468">
        <v>3</v>
      </c>
      <c r="X37" s="468">
        <v>2</v>
      </c>
      <c r="Y37" s="468"/>
      <c r="Z37" s="467">
        <v>1</v>
      </c>
      <c r="AA37" s="467">
        <v>79</v>
      </c>
    </row>
    <row r="38" spans="1:27" s="455" customFormat="1" ht="15" customHeight="1">
      <c r="A38" s="491"/>
      <c r="B38" s="469" t="s">
        <v>266</v>
      </c>
      <c r="C38" s="468">
        <v>2</v>
      </c>
      <c r="D38" s="468">
        <v>1</v>
      </c>
      <c r="E38" s="468">
        <v>5</v>
      </c>
      <c r="F38" s="468">
        <v>1</v>
      </c>
      <c r="G38" s="468">
        <v>1</v>
      </c>
      <c r="H38" s="468">
        <v>1</v>
      </c>
      <c r="I38" s="468"/>
      <c r="J38" s="468">
        <v>13</v>
      </c>
      <c r="K38" s="468">
        <v>4</v>
      </c>
      <c r="L38" s="468">
        <v>1</v>
      </c>
      <c r="M38" s="468">
        <v>11</v>
      </c>
      <c r="N38" s="468">
        <v>1</v>
      </c>
      <c r="O38" s="468">
        <v>4</v>
      </c>
      <c r="P38" s="468">
        <v>3</v>
      </c>
      <c r="Q38" s="468">
        <v>8</v>
      </c>
      <c r="R38" s="468">
        <v>12</v>
      </c>
      <c r="S38" s="468">
        <v>9</v>
      </c>
      <c r="T38" s="468">
        <v>5</v>
      </c>
      <c r="U38" s="468">
        <v>8</v>
      </c>
      <c r="V38" s="468">
        <v>7</v>
      </c>
      <c r="W38" s="468">
        <v>8</v>
      </c>
      <c r="X38" s="468">
        <v>10</v>
      </c>
      <c r="Y38" s="468">
        <v>2</v>
      </c>
      <c r="Z38" s="467">
        <v>4</v>
      </c>
      <c r="AA38" s="467">
        <v>121</v>
      </c>
    </row>
    <row r="39" spans="1:27" s="455" customFormat="1" ht="15" customHeight="1" thickBot="1">
      <c r="A39" s="491"/>
      <c r="B39" s="471" t="s">
        <v>253</v>
      </c>
      <c r="C39" s="464">
        <v>25</v>
      </c>
      <c r="D39" s="464">
        <v>10</v>
      </c>
      <c r="E39" s="464">
        <v>13</v>
      </c>
      <c r="F39" s="464">
        <v>1</v>
      </c>
      <c r="G39" s="464">
        <v>10</v>
      </c>
      <c r="H39" s="464">
        <v>10</v>
      </c>
      <c r="I39" s="464">
        <v>2</v>
      </c>
      <c r="J39" s="464">
        <v>27</v>
      </c>
      <c r="K39" s="464">
        <v>23</v>
      </c>
      <c r="L39" s="464">
        <v>35</v>
      </c>
      <c r="M39" s="464">
        <v>37</v>
      </c>
      <c r="N39" s="464">
        <v>26</v>
      </c>
      <c r="O39" s="464">
        <v>29</v>
      </c>
      <c r="P39" s="464">
        <v>45</v>
      </c>
      <c r="Q39" s="464">
        <v>49</v>
      </c>
      <c r="R39" s="464">
        <v>43</v>
      </c>
      <c r="S39" s="464">
        <v>42</v>
      </c>
      <c r="T39" s="464">
        <v>26</v>
      </c>
      <c r="U39" s="464">
        <v>22</v>
      </c>
      <c r="V39" s="464">
        <v>16</v>
      </c>
      <c r="W39" s="464">
        <v>22</v>
      </c>
      <c r="X39" s="464">
        <v>35</v>
      </c>
      <c r="Y39" s="464">
        <v>16</v>
      </c>
      <c r="Z39" s="463">
        <v>18</v>
      </c>
      <c r="AA39" s="463">
        <v>582</v>
      </c>
    </row>
    <row r="40" spans="1:27" s="455" customFormat="1" ht="15" customHeight="1" thickTop="1">
      <c r="A40" s="487" t="s">
        <v>285</v>
      </c>
      <c r="B40" s="474" t="s">
        <v>256</v>
      </c>
      <c r="C40" s="473"/>
      <c r="D40" s="473"/>
      <c r="E40" s="473"/>
      <c r="F40" s="473"/>
      <c r="G40" s="473"/>
      <c r="H40" s="473"/>
      <c r="I40" s="473"/>
      <c r="J40" s="473"/>
      <c r="K40" s="473"/>
      <c r="L40" s="473">
        <v>3</v>
      </c>
      <c r="M40" s="473">
        <v>8</v>
      </c>
      <c r="N40" s="473"/>
      <c r="O40" s="473"/>
      <c r="P40" s="473">
        <v>1</v>
      </c>
      <c r="Q40" s="473">
        <v>2</v>
      </c>
      <c r="R40" s="473">
        <v>2</v>
      </c>
      <c r="S40" s="473">
        <v>1</v>
      </c>
      <c r="T40" s="473">
        <v>1</v>
      </c>
      <c r="U40" s="473">
        <v>4</v>
      </c>
      <c r="V40" s="473"/>
      <c r="W40" s="473">
        <v>2</v>
      </c>
      <c r="X40" s="473">
        <v>1</v>
      </c>
      <c r="Y40" s="473"/>
      <c r="Z40" s="472">
        <v>1</v>
      </c>
      <c r="AA40" s="472">
        <v>26</v>
      </c>
    </row>
    <row r="41" spans="1:27" s="455" customFormat="1" ht="15" customHeight="1">
      <c r="A41" s="486"/>
      <c r="B41" s="471" t="s">
        <v>267</v>
      </c>
      <c r="C41" s="468">
        <v>1</v>
      </c>
      <c r="D41" s="468"/>
      <c r="E41" s="468"/>
      <c r="F41" s="468"/>
      <c r="G41" s="468"/>
      <c r="H41" s="468"/>
      <c r="I41" s="468"/>
      <c r="J41" s="468"/>
      <c r="K41" s="468"/>
      <c r="L41" s="468"/>
      <c r="M41" s="468"/>
      <c r="N41" s="468">
        <v>1</v>
      </c>
      <c r="O41" s="468"/>
      <c r="P41" s="468"/>
      <c r="Q41" s="468"/>
      <c r="R41" s="468"/>
      <c r="S41" s="468"/>
      <c r="T41" s="468"/>
      <c r="U41" s="468"/>
      <c r="V41" s="468"/>
      <c r="W41" s="468"/>
      <c r="X41" s="468"/>
      <c r="Y41" s="468"/>
      <c r="Z41" s="468"/>
      <c r="AA41" s="467">
        <v>2</v>
      </c>
    </row>
    <row r="42" spans="1:27" s="455" customFormat="1" ht="15" customHeight="1">
      <c r="A42" s="486"/>
      <c r="B42" s="471" t="s">
        <v>266</v>
      </c>
      <c r="C42" s="468"/>
      <c r="D42" s="468"/>
      <c r="E42" s="468"/>
      <c r="F42" s="468"/>
      <c r="G42" s="468"/>
      <c r="H42" s="468"/>
      <c r="I42" s="468"/>
      <c r="J42" s="468"/>
      <c r="K42" s="468">
        <v>1</v>
      </c>
      <c r="L42" s="468"/>
      <c r="M42" s="468"/>
      <c r="N42" s="468"/>
      <c r="O42" s="468"/>
      <c r="P42" s="468">
        <v>1</v>
      </c>
      <c r="Q42" s="468"/>
      <c r="R42" s="468"/>
      <c r="S42" s="468"/>
      <c r="T42" s="468">
        <v>2</v>
      </c>
      <c r="U42" s="468"/>
      <c r="V42" s="468"/>
      <c r="W42" s="468"/>
      <c r="X42" s="468"/>
      <c r="Y42" s="468"/>
      <c r="Z42" s="467"/>
      <c r="AA42" s="467">
        <v>4</v>
      </c>
    </row>
    <row r="43" spans="1:27" s="455" customFormat="1" ht="15" customHeight="1" thickBot="1">
      <c r="A43" s="485"/>
      <c r="B43" s="465" t="s">
        <v>253</v>
      </c>
      <c r="C43" s="464">
        <v>1</v>
      </c>
      <c r="D43" s="464"/>
      <c r="E43" s="464"/>
      <c r="F43" s="464"/>
      <c r="G43" s="464"/>
      <c r="H43" s="464"/>
      <c r="I43" s="464"/>
      <c r="J43" s="464"/>
      <c r="K43" s="464">
        <v>1</v>
      </c>
      <c r="L43" s="464">
        <v>3</v>
      </c>
      <c r="M43" s="464">
        <v>8</v>
      </c>
      <c r="N43" s="464">
        <v>1</v>
      </c>
      <c r="O43" s="464"/>
      <c r="P43" s="464">
        <v>2</v>
      </c>
      <c r="Q43" s="464">
        <v>2</v>
      </c>
      <c r="R43" s="464">
        <v>2</v>
      </c>
      <c r="S43" s="464">
        <v>1</v>
      </c>
      <c r="T43" s="464">
        <v>3</v>
      </c>
      <c r="U43" s="464">
        <v>4</v>
      </c>
      <c r="V43" s="464"/>
      <c r="W43" s="464">
        <v>2</v>
      </c>
      <c r="X43" s="464">
        <v>1</v>
      </c>
      <c r="Y43" s="464"/>
      <c r="Z43" s="463">
        <v>1</v>
      </c>
      <c r="AA43" s="463">
        <v>32</v>
      </c>
    </row>
    <row r="44" spans="1:27" s="455" customFormat="1" ht="15" customHeight="1" thickTop="1">
      <c r="A44" s="487" t="s">
        <v>284</v>
      </c>
      <c r="B44" s="471" t="s">
        <v>256</v>
      </c>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2"/>
    </row>
    <row r="45" spans="1:27" s="455" customFormat="1" ht="15" customHeight="1">
      <c r="A45" s="486"/>
      <c r="B45" s="471" t="s">
        <v>267</v>
      </c>
      <c r="C45" s="473"/>
      <c r="D45" s="473"/>
      <c r="E45" s="473"/>
      <c r="F45" s="473"/>
      <c r="G45" s="473"/>
      <c r="H45" s="473"/>
      <c r="I45" s="473"/>
      <c r="J45" s="473">
        <v>1</v>
      </c>
      <c r="K45" s="468"/>
      <c r="L45" s="468"/>
      <c r="M45" s="468"/>
      <c r="N45" s="468"/>
      <c r="O45" s="468"/>
      <c r="P45" s="468"/>
      <c r="Q45" s="468"/>
      <c r="R45" s="468"/>
      <c r="S45" s="468"/>
      <c r="T45" s="468"/>
      <c r="U45" s="468"/>
      <c r="V45" s="468"/>
      <c r="W45" s="468"/>
      <c r="X45" s="468"/>
      <c r="Y45" s="468"/>
      <c r="Z45" s="468"/>
      <c r="AA45" s="467">
        <v>1</v>
      </c>
    </row>
    <row r="46" spans="1:27" s="455" customFormat="1" ht="15" customHeight="1">
      <c r="A46" s="486"/>
      <c r="B46" s="469" t="s">
        <v>266</v>
      </c>
      <c r="C46" s="473"/>
      <c r="D46" s="473"/>
      <c r="E46" s="473"/>
      <c r="F46" s="473"/>
      <c r="G46" s="473"/>
      <c r="H46" s="473"/>
      <c r="I46" s="473"/>
      <c r="J46" s="473"/>
      <c r="K46" s="468"/>
      <c r="L46" s="468"/>
      <c r="M46" s="468"/>
      <c r="N46" s="468"/>
      <c r="O46" s="468"/>
      <c r="P46" s="468"/>
      <c r="Q46" s="468"/>
      <c r="R46" s="468">
        <v>1</v>
      </c>
      <c r="S46" s="468"/>
      <c r="T46" s="468"/>
      <c r="U46" s="468"/>
      <c r="V46" s="468"/>
      <c r="W46" s="468"/>
      <c r="X46" s="468"/>
      <c r="Y46" s="468"/>
      <c r="Z46" s="468"/>
      <c r="AA46" s="467">
        <v>1</v>
      </c>
    </row>
    <row r="47" spans="1:27" s="455" customFormat="1" ht="15" customHeight="1" thickBot="1">
      <c r="A47" s="485"/>
      <c r="B47" s="469" t="s">
        <v>253</v>
      </c>
      <c r="C47" s="490"/>
      <c r="D47" s="490"/>
      <c r="E47" s="490"/>
      <c r="F47" s="490"/>
      <c r="G47" s="490"/>
      <c r="H47" s="490"/>
      <c r="I47" s="490"/>
      <c r="J47" s="490">
        <v>1</v>
      </c>
      <c r="K47" s="490"/>
      <c r="L47" s="490"/>
      <c r="M47" s="490"/>
      <c r="N47" s="490"/>
      <c r="O47" s="490"/>
      <c r="P47" s="490"/>
      <c r="Q47" s="490"/>
      <c r="R47" s="490">
        <v>1</v>
      </c>
      <c r="S47" s="490"/>
      <c r="T47" s="490"/>
      <c r="U47" s="490"/>
      <c r="V47" s="490"/>
      <c r="W47" s="490"/>
      <c r="X47" s="490"/>
      <c r="Y47" s="490"/>
      <c r="Z47" s="490"/>
      <c r="AA47" s="489">
        <v>2</v>
      </c>
    </row>
    <row r="48" spans="1:27" s="455" customFormat="1" ht="15" customHeight="1">
      <c r="A48" s="488"/>
      <c r="B48" s="480"/>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row>
    <row r="49" spans="1:27" s="455" customFormat="1" ht="15" customHeight="1" thickBot="1">
      <c r="A49" s="488"/>
      <c r="B49" s="480"/>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row>
    <row r="50" spans="1:27" s="455" customFormat="1" ht="15" customHeight="1" thickBot="1">
      <c r="A50" s="478"/>
      <c r="B50" s="477"/>
      <c r="C50" s="477" t="s">
        <v>262</v>
      </c>
      <c r="D50" s="477">
        <v>1</v>
      </c>
      <c r="E50" s="477">
        <v>2</v>
      </c>
      <c r="F50" s="477">
        <v>3</v>
      </c>
      <c r="G50" s="477">
        <v>4</v>
      </c>
      <c r="H50" s="477">
        <v>5</v>
      </c>
      <c r="I50" s="477">
        <v>6</v>
      </c>
      <c r="J50" s="477">
        <v>7</v>
      </c>
      <c r="K50" s="477">
        <v>8</v>
      </c>
      <c r="L50" s="477">
        <v>9</v>
      </c>
      <c r="M50" s="477">
        <v>10</v>
      </c>
      <c r="N50" s="477">
        <v>11</v>
      </c>
      <c r="O50" s="477">
        <v>12</v>
      </c>
      <c r="P50" s="477">
        <v>13</v>
      </c>
      <c r="Q50" s="477">
        <v>14</v>
      </c>
      <c r="R50" s="477">
        <v>15</v>
      </c>
      <c r="S50" s="477">
        <v>16</v>
      </c>
      <c r="T50" s="477">
        <v>17</v>
      </c>
      <c r="U50" s="477">
        <v>18</v>
      </c>
      <c r="V50" s="477">
        <v>19</v>
      </c>
      <c r="W50" s="477">
        <v>20</v>
      </c>
      <c r="X50" s="477">
        <v>21</v>
      </c>
      <c r="Y50" s="477">
        <v>22</v>
      </c>
      <c r="Z50" s="477">
        <v>23</v>
      </c>
      <c r="AA50" s="476" t="s">
        <v>91</v>
      </c>
    </row>
    <row r="51" spans="1:27" s="455" customFormat="1" ht="15" customHeight="1">
      <c r="A51" s="486" t="s">
        <v>283</v>
      </c>
      <c r="B51" s="471" t="s">
        <v>256</v>
      </c>
      <c r="C51" s="473"/>
      <c r="D51" s="473"/>
      <c r="E51" s="473"/>
      <c r="F51" s="473"/>
      <c r="G51" s="473"/>
      <c r="H51" s="473"/>
      <c r="I51" s="473"/>
      <c r="J51" s="473"/>
      <c r="K51" s="473"/>
      <c r="L51" s="473"/>
      <c r="M51" s="473">
        <v>1</v>
      </c>
      <c r="N51" s="473"/>
      <c r="O51" s="473"/>
      <c r="P51" s="473"/>
      <c r="Q51" s="473">
        <v>1</v>
      </c>
      <c r="R51" s="473"/>
      <c r="S51" s="473"/>
      <c r="T51" s="473"/>
      <c r="U51" s="473"/>
      <c r="V51" s="473"/>
      <c r="W51" s="473"/>
      <c r="X51" s="473"/>
      <c r="Y51" s="473"/>
      <c r="Z51" s="473">
        <v>1</v>
      </c>
      <c r="AA51" s="472">
        <v>3</v>
      </c>
    </row>
    <row r="52" spans="1:27" s="455" customFormat="1" ht="15" customHeight="1">
      <c r="A52" s="486"/>
      <c r="B52" s="471" t="s">
        <v>267</v>
      </c>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7"/>
    </row>
    <row r="53" spans="1:27" s="455" customFormat="1" ht="15" customHeight="1">
      <c r="A53" s="486"/>
      <c r="B53" s="471" t="s">
        <v>266</v>
      </c>
      <c r="C53" s="468"/>
      <c r="D53" s="468"/>
      <c r="E53" s="473"/>
      <c r="F53" s="473"/>
      <c r="G53" s="473"/>
      <c r="H53" s="473"/>
      <c r="I53" s="468"/>
      <c r="J53" s="468"/>
      <c r="K53" s="468"/>
      <c r="L53" s="468"/>
      <c r="M53" s="468"/>
      <c r="N53" s="468"/>
      <c r="O53" s="468"/>
      <c r="P53" s="468"/>
      <c r="Q53" s="468">
        <v>1</v>
      </c>
      <c r="R53" s="468"/>
      <c r="S53" s="468"/>
      <c r="T53" s="468"/>
      <c r="U53" s="468"/>
      <c r="V53" s="468"/>
      <c r="W53" s="468"/>
      <c r="X53" s="468"/>
      <c r="Y53" s="468"/>
      <c r="Z53" s="468"/>
      <c r="AA53" s="467">
        <v>1</v>
      </c>
    </row>
    <row r="54" spans="1:27" s="455" customFormat="1" ht="15" customHeight="1" thickBot="1">
      <c r="A54" s="485"/>
      <c r="B54" s="465" t="s">
        <v>253</v>
      </c>
      <c r="C54" s="464"/>
      <c r="D54" s="464"/>
      <c r="E54" s="464"/>
      <c r="F54" s="464"/>
      <c r="G54" s="464"/>
      <c r="H54" s="464"/>
      <c r="I54" s="464"/>
      <c r="J54" s="464"/>
      <c r="K54" s="464"/>
      <c r="L54" s="464"/>
      <c r="M54" s="464">
        <v>1</v>
      </c>
      <c r="N54" s="464"/>
      <c r="O54" s="464"/>
      <c r="P54" s="464"/>
      <c r="Q54" s="464">
        <v>2</v>
      </c>
      <c r="R54" s="464"/>
      <c r="S54" s="464"/>
      <c r="T54" s="464"/>
      <c r="U54" s="464"/>
      <c r="V54" s="464"/>
      <c r="W54" s="464"/>
      <c r="X54" s="464"/>
      <c r="Y54" s="464"/>
      <c r="Z54" s="464">
        <v>1</v>
      </c>
      <c r="AA54" s="463">
        <v>4</v>
      </c>
    </row>
    <row r="55" spans="1:27" s="455" customFormat="1" ht="15" customHeight="1" thickTop="1">
      <c r="A55" s="487" t="s">
        <v>282</v>
      </c>
      <c r="B55" s="471" t="s">
        <v>256</v>
      </c>
      <c r="C55" s="473"/>
      <c r="D55" s="473"/>
      <c r="E55" s="473"/>
      <c r="F55" s="473">
        <v>1</v>
      </c>
      <c r="G55" s="473"/>
      <c r="H55" s="473"/>
      <c r="I55" s="473"/>
      <c r="J55" s="473"/>
      <c r="K55" s="473">
        <v>2</v>
      </c>
      <c r="L55" s="473"/>
      <c r="M55" s="473">
        <v>1</v>
      </c>
      <c r="N55" s="473"/>
      <c r="O55" s="473">
        <v>2</v>
      </c>
      <c r="P55" s="473"/>
      <c r="Q55" s="473">
        <v>3</v>
      </c>
      <c r="R55" s="473">
        <v>1</v>
      </c>
      <c r="S55" s="473">
        <v>12</v>
      </c>
      <c r="T55" s="473">
        <v>1</v>
      </c>
      <c r="U55" s="473"/>
      <c r="V55" s="473">
        <v>5</v>
      </c>
      <c r="W55" s="473"/>
      <c r="X55" s="473">
        <v>1</v>
      </c>
      <c r="Y55" s="473">
        <v>3</v>
      </c>
      <c r="Z55" s="473"/>
      <c r="AA55" s="472">
        <v>32</v>
      </c>
    </row>
    <row r="56" spans="1:27" s="455" customFormat="1" ht="15" customHeight="1">
      <c r="A56" s="486"/>
      <c r="B56" s="471" t="s">
        <v>267</v>
      </c>
      <c r="C56" s="468"/>
      <c r="D56" s="468"/>
      <c r="E56" s="468"/>
      <c r="F56" s="468"/>
      <c r="G56" s="468"/>
      <c r="H56" s="468"/>
      <c r="I56" s="468"/>
      <c r="J56" s="468"/>
      <c r="K56" s="468"/>
      <c r="L56" s="468"/>
      <c r="M56" s="468"/>
      <c r="N56" s="468"/>
      <c r="O56" s="468"/>
      <c r="P56" s="468"/>
      <c r="Q56" s="468"/>
      <c r="R56" s="468">
        <v>1</v>
      </c>
      <c r="S56" s="468"/>
      <c r="T56" s="468">
        <v>5</v>
      </c>
      <c r="U56" s="468"/>
      <c r="V56" s="468"/>
      <c r="W56" s="468"/>
      <c r="X56" s="468"/>
      <c r="Y56" s="468"/>
      <c r="Z56" s="468"/>
      <c r="AA56" s="467">
        <v>6</v>
      </c>
    </row>
    <row r="57" spans="1:27" s="455" customFormat="1" ht="15" customHeight="1">
      <c r="A57" s="486"/>
      <c r="B57" s="469" t="s">
        <v>266</v>
      </c>
      <c r="C57" s="468"/>
      <c r="D57" s="468"/>
      <c r="E57" s="468"/>
      <c r="F57" s="468"/>
      <c r="G57" s="468"/>
      <c r="H57" s="468"/>
      <c r="I57" s="468"/>
      <c r="J57" s="468"/>
      <c r="K57" s="468"/>
      <c r="L57" s="468"/>
      <c r="M57" s="468"/>
      <c r="N57" s="468"/>
      <c r="O57" s="468"/>
      <c r="P57" s="468"/>
      <c r="Q57" s="468"/>
      <c r="R57" s="468"/>
      <c r="S57" s="468"/>
      <c r="T57" s="468"/>
      <c r="U57" s="468"/>
      <c r="V57" s="468"/>
      <c r="W57" s="468"/>
      <c r="X57" s="468"/>
      <c r="Y57" s="468">
        <v>1</v>
      </c>
      <c r="Z57" s="468"/>
      <c r="AA57" s="467">
        <v>1</v>
      </c>
    </row>
    <row r="58" spans="1:27" s="455" customFormat="1" ht="15" customHeight="1" thickBot="1">
      <c r="A58" s="485"/>
      <c r="B58" s="471" t="s">
        <v>253</v>
      </c>
      <c r="C58" s="464"/>
      <c r="D58" s="464"/>
      <c r="E58" s="464"/>
      <c r="F58" s="464">
        <v>1</v>
      </c>
      <c r="G58" s="464"/>
      <c r="H58" s="464"/>
      <c r="I58" s="464"/>
      <c r="J58" s="464"/>
      <c r="K58" s="464">
        <v>2</v>
      </c>
      <c r="L58" s="464"/>
      <c r="M58" s="464">
        <v>1</v>
      </c>
      <c r="N58" s="464"/>
      <c r="O58" s="464">
        <v>2</v>
      </c>
      <c r="P58" s="464"/>
      <c r="Q58" s="464">
        <v>3</v>
      </c>
      <c r="R58" s="464">
        <v>2</v>
      </c>
      <c r="S58" s="464">
        <v>12</v>
      </c>
      <c r="T58" s="464">
        <v>6</v>
      </c>
      <c r="U58" s="464"/>
      <c r="V58" s="464">
        <v>5</v>
      </c>
      <c r="W58" s="464"/>
      <c r="X58" s="464">
        <v>1</v>
      </c>
      <c r="Y58" s="464">
        <v>4</v>
      </c>
      <c r="Z58" s="463"/>
      <c r="AA58" s="463">
        <v>39</v>
      </c>
    </row>
    <row r="59" spans="1:27" s="455" customFormat="1" ht="15" customHeight="1" thickTop="1">
      <c r="A59" s="487" t="s">
        <v>281</v>
      </c>
      <c r="B59" s="474" t="s">
        <v>256</v>
      </c>
      <c r="C59" s="473"/>
      <c r="D59" s="473"/>
      <c r="E59" s="473"/>
      <c r="F59" s="473"/>
      <c r="G59" s="473"/>
      <c r="H59" s="473">
        <v>1</v>
      </c>
      <c r="I59" s="473"/>
      <c r="J59" s="473"/>
      <c r="K59" s="473"/>
      <c r="L59" s="473"/>
      <c r="M59" s="473">
        <v>2</v>
      </c>
      <c r="N59" s="473"/>
      <c r="O59" s="473">
        <v>1</v>
      </c>
      <c r="P59" s="473"/>
      <c r="Q59" s="473"/>
      <c r="R59" s="473">
        <v>1</v>
      </c>
      <c r="S59" s="473"/>
      <c r="T59" s="473">
        <v>1</v>
      </c>
      <c r="U59" s="473"/>
      <c r="V59" s="473"/>
      <c r="W59" s="473">
        <v>1</v>
      </c>
      <c r="X59" s="473">
        <v>2</v>
      </c>
      <c r="Y59" s="473"/>
      <c r="Z59" s="472"/>
      <c r="AA59" s="472">
        <v>9</v>
      </c>
    </row>
    <row r="60" spans="1:27" s="455" customFormat="1" ht="15" customHeight="1">
      <c r="A60" s="486"/>
      <c r="B60" s="471" t="s">
        <v>267</v>
      </c>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7"/>
    </row>
    <row r="61" spans="1:27" s="455" customFormat="1" ht="15" customHeight="1">
      <c r="A61" s="486"/>
      <c r="B61" s="471" t="s">
        <v>266</v>
      </c>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7"/>
    </row>
    <row r="62" spans="1:27" s="455" customFormat="1" ht="15" customHeight="1" thickBot="1">
      <c r="A62" s="485"/>
      <c r="B62" s="465" t="s">
        <v>253</v>
      </c>
      <c r="C62" s="464"/>
      <c r="D62" s="464"/>
      <c r="E62" s="464"/>
      <c r="F62" s="464"/>
      <c r="G62" s="464"/>
      <c r="H62" s="464">
        <v>1</v>
      </c>
      <c r="I62" s="464"/>
      <c r="J62" s="464"/>
      <c r="K62" s="464"/>
      <c r="L62" s="464"/>
      <c r="M62" s="464">
        <v>2</v>
      </c>
      <c r="N62" s="464"/>
      <c r="O62" s="464">
        <v>1</v>
      </c>
      <c r="P62" s="464"/>
      <c r="Q62" s="464"/>
      <c r="R62" s="464">
        <v>1</v>
      </c>
      <c r="S62" s="464"/>
      <c r="T62" s="464">
        <v>1</v>
      </c>
      <c r="U62" s="464"/>
      <c r="V62" s="464"/>
      <c r="W62" s="464">
        <v>1</v>
      </c>
      <c r="X62" s="464">
        <v>2</v>
      </c>
      <c r="Y62" s="464"/>
      <c r="Z62" s="463"/>
      <c r="AA62" s="463">
        <v>9</v>
      </c>
    </row>
    <row r="63" spans="1:27" s="455" customFormat="1" ht="15" customHeight="1" thickTop="1">
      <c r="A63" s="487" t="s">
        <v>280</v>
      </c>
      <c r="B63" s="471" t="s">
        <v>256</v>
      </c>
      <c r="C63" s="473">
        <v>1</v>
      </c>
      <c r="D63" s="473"/>
      <c r="E63" s="473"/>
      <c r="F63" s="473"/>
      <c r="G63" s="473"/>
      <c r="H63" s="473"/>
      <c r="I63" s="473"/>
      <c r="J63" s="473"/>
      <c r="K63" s="473">
        <v>1</v>
      </c>
      <c r="L63" s="473">
        <v>4</v>
      </c>
      <c r="M63" s="473">
        <v>2</v>
      </c>
      <c r="N63" s="473"/>
      <c r="O63" s="473"/>
      <c r="P63" s="473"/>
      <c r="Q63" s="473"/>
      <c r="R63" s="473"/>
      <c r="S63" s="473"/>
      <c r="T63" s="473"/>
      <c r="U63" s="473"/>
      <c r="V63" s="473"/>
      <c r="W63" s="473"/>
      <c r="X63" s="473"/>
      <c r="Y63" s="473"/>
      <c r="Z63" s="473"/>
      <c r="AA63" s="472">
        <v>8</v>
      </c>
    </row>
    <row r="64" spans="1:27" s="455" customFormat="1" ht="15" customHeight="1">
      <c r="A64" s="486"/>
      <c r="B64" s="471" t="s">
        <v>267</v>
      </c>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7"/>
    </row>
    <row r="65" spans="1:27" s="455" customFormat="1" ht="15" customHeight="1">
      <c r="A65" s="486"/>
      <c r="B65" s="469" t="s">
        <v>266</v>
      </c>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7"/>
    </row>
    <row r="66" spans="1:27" s="455" customFormat="1" ht="15" customHeight="1" thickBot="1">
      <c r="A66" s="485"/>
      <c r="B66" s="471" t="s">
        <v>253</v>
      </c>
      <c r="C66" s="464">
        <v>1</v>
      </c>
      <c r="D66" s="464"/>
      <c r="E66" s="464"/>
      <c r="F66" s="464"/>
      <c r="G66" s="464"/>
      <c r="H66" s="464"/>
      <c r="I66" s="464"/>
      <c r="J66" s="464"/>
      <c r="K66" s="464">
        <v>1</v>
      </c>
      <c r="L66" s="464">
        <v>4</v>
      </c>
      <c r="M66" s="464">
        <v>2</v>
      </c>
      <c r="N66" s="464"/>
      <c r="O66" s="464"/>
      <c r="P66" s="464"/>
      <c r="Q66" s="464"/>
      <c r="R66" s="464"/>
      <c r="S66" s="464"/>
      <c r="T66" s="464"/>
      <c r="U66" s="464"/>
      <c r="V66" s="464"/>
      <c r="W66" s="464"/>
      <c r="X66" s="464"/>
      <c r="Y66" s="464"/>
      <c r="Z66" s="464"/>
      <c r="AA66" s="463">
        <v>8</v>
      </c>
    </row>
    <row r="67" spans="1:27" s="455" customFormat="1" ht="15" customHeight="1" thickTop="1">
      <c r="A67" s="475" t="s">
        <v>279</v>
      </c>
      <c r="B67" s="474" t="s">
        <v>256</v>
      </c>
      <c r="C67" s="473">
        <v>131</v>
      </c>
      <c r="D67" s="473">
        <v>112</v>
      </c>
      <c r="E67" s="473">
        <v>92</v>
      </c>
      <c r="F67" s="473">
        <v>83</v>
      </c>
      <c r="G67" s="473">
        <v>50</v>
      </c>
      <c r="H67" s="473">
        <v>98</v>
      </c>
      <c r="I67" s="473">
        <v>151</v>
      </c>
      <c r="J67" s="473">
        <v>172</v>
      </c>
      <c r="K67" s="473">
        <v>197</v>
      </c>
      <c r="L67" s="473">
        <v>211</v>
      </c>
      <c r="M67" s="473">
        <v>166</v>
      </c>
      <c r="N67" s="473">
        <v>161</v>
      </c>
      <c r="O67" s="473">
        <v>198</v>
      </c>
      <c r="P67" s="473">
        <v>160</v>
      </c>
      <c r="Q67" s="473">
        <v>154</v>
      </c>
      <c r="R67" s="473">
        <v>137</v>
      </c>
      <c r="S67" s="473">
        <v>160</v>
      </c>
      <c r="T67" s="473">
        <v>263</v>
      </c>
      <c r="U67" s="473">
        <v>295</v>
      </c>
      <c r="V67" s="473">
        <v>273</v>
      </c>
      <c r="W67" s="473">
        <v>278</v>
      </c>
      <c r="X67" s="473">
        <v>277</v>
      </c>
      <c r="Y67" s="473">
        <v>294</v>
      </c>
      <c r="Z67" s="472">
        <v>237</v>
      </c>
      <c r="AA67" s="472">
        <v>4350</v>
      </c>
    </row>
    <row r="68" spans="1:27" s="455" customFormat="1" ht="15" customHeight="1">
      <c r="A68" s="470"/>
      <c r="B68" s="471" t="s">
        <v>267</v>
      </c>
      <c r="C68" s="468">
        <v>32</v>
      </c>
      <c r="D68" s="468">
        <v>18</v>
      </c>
      <c r="E68" s="468">
        <v>10</v>
      </c>
      <c r="F68" s="468">
        <v>10</v>
      </c>
      <c r="G68" s="468">
        <v>7</v>
      </c>
      <c r="H68" s="468">
        <v>9</v>
      </c>
      <c r="I68" s="468">
        <v>15</v>
      </c>
      <c r="J68" s="468">
        <v>26</v>
      </c>
      <c r="K68" s="468">
        <v>36</v>
      </c>
      <c r="L68" s="468">
        <v>40</v>
      </c>
      <c r="M68" s="468">
        <v>27</v>
      </c>
      <c r="N68" s="468">
        <v>18</v>
      </c>
      <c r="O68" s="468">
        <v>42</v>
      </c>
      <c r="P68" s="468">
        <v>50</v>
      </c>
      <c r="Q68" s="468">
        <v>86</v>
      </c>
      <c r="R68" s="468">
        <v>52</v>
      </c>
      <c r="S68" s="468">
        <v>64</v>
      </c>
      <c r="T68" s="468">
        <v>99</v>
      </c>
      <c r="U68" s="468">
        <v>86</v>
      </c>
      <c r="V68" s="468">
        <v>78</v>
      </c>
      <c r="W68" s="468">
        <v>60</v>
      </c>
      <c r="X68" s="468">
        <v>52</v>
      </c>
      <c r="Y68" s="468">
        <v>75</v>
      </c>
      <c r="Z68" s="467">
        <v>54</v>
      </c>
      <c r="AA68" s="467">
        <v>1046</v>
      </c>
    </row>
    <row r="69" spans="1:27" s="455" customFormat="1" ht="15" customHeight="1">
      <c r="A69" s="470"/>
      <c r="B69" s="471" t="s">
        <v>266</v>
      </c>
      <c r="C69" s="468">
        <v>66</v>
      </c>
      <c r="D69" s="468">
        <v>58</v>
      </c>
      <c r="E69" s="468">
        <v>33</v>
      </c>
      <c r="F69" s="468">
        <v>39</v>
      </c>
      <c r="G69" s="468">
        <v>40</v>
      </c>
      <c r="H69" s="468">
        <v>44</v>
      </c>
      <c r="I69" s="468">
        <v>101</v>
      </c>
      <c r="J69" s="468">
        <v>155</v>
      </c>
      <c r="K69" s="468">
        <v>192</v>
      </c>
      <c r="L69" s="468">
        <v>207</v>
      </c>
      <c r="M69" s="468">
        <v>162</v>
      </c>
      <c r="N69" s="468">
        <v>148</v>
      </c>
      <c r="O69" s="468">
        <v>120</v>
      </c>
      <c r="P69" s="468">
        <v>108</v>
      </c>
      <c r="Q69" s="468">
        <v>131</v>
      </c>
      <c r="R69" s="468">
        <v>121</v>
      </c>
      <c r="S69" s="468">
        <v>108</v>
      </c>
      <c r="T69" s="468">
        <v>121</v>
      </c>
      <c r="U69" s="468">
        <v>68</v>
      </c>
      <c r="V69" s="468">
        <v>104</v>
      </c>
      <c r="W69" s="468">
        <v>81</v>
      </c>
      <c r="X69" s="468">
        <v>109</v>
      </c>
      <c r="Y69" s="468">
        <v>72</v>
      </c>
      <c r="Z69" s="467">
        <v>54</v>
      </c>
      <c r="AA69" s="467">
        <v>2442</v>
      </c>
    </row>
    <row r="70" spans="1:27" s="455" customFormat="1" ht="15" customHeight="1" thickBot="1">
      <c r="A70" s="466"/>
      <c r="B70" s="465" t="s">
        <v>253</v>
      </c>
      <c r="C70" s="464">
        <v>229</v>
      </c>
      <c r="D70" s="464">
        <v>188</v>
      </c>
      <c r="E70" s="464">
        <v>135</v>
      </c>
      <c r="F70" s="464">
        <v>132</v>
      </c>
      <c r="G70" s="464">
        <v>97</v>
      </c>
      <c r="H70" s="464">
        <v>151</v>
      </c>
      <c r="I70" s="464">
        <v>267</v>
      </c>
      <c r="J70" s="464">
        <v>353</v>
      </c>
      <c r="K70" s="464">
        <v>425</v>
      </c>
      <c r="L70" s="464">
        <v>458</v>
      </c>
      <c r="M70" s="464">
        <v>355</v>
      </c>
      <c r="N70" s="464">
        <v>327</v>
      </c>
      <c r="O70" s="464">
        <v>360</v>
      </c>
      <c r="P70" s="464">
        <v>318</v>
      </c>
      <c r="Q70" s="464">
        <v>371</v>
      </c>
      <c r="R70" s="464">
        <v>310</v>
      </c>
      <c r="S70" s="464">
        <v>332</v>
      </c>
      <c r="T70" s="464">
        <v>483</v>
      </c>
      <c r="U70" s="464">
        <v>449</v>
      </c>
      <c r="V70" s="464">
        <v>455</v>
      </c>
      <c r="W70" s="464">
        <v>419</v>
      </c>
      <c r="X70" s="464">
        <v>438</v>
      </c>
      <c r="Y70" s="464">
        <v>441</v>
      </c>
      <c r="Z70" s="463">
        <v>345</v>
      </c>
      <c r="AA70" s="463">
        <v>7838</v>
      </c>
    </row>
    <row r="71" spans="1:27" s="455" customFormat="1" ht="15" customHeight="1" thickTop="1">
      <c r="A71" s="475" t="s">
        <v>278</v>
      </c>
      <c r="B71" s="471" t="s">
        <v>256</v>
      </c>
      <c r="C71" s="473">
        <v>25</v>
      </c>
      <c r="D71" s="473">
        <v>9</v>
      </c>
      <c r="E71" s="473">
        <v>7</v>
      </c>
      <c r="F71" s="473">
        <v>7</v>
      </c>
      <c r="G71" s="473">
        <v>8</v>
      </c>
      <c r="H71" s="473">
        <v>15</v>
      </c>
      <c r="I71" s="473">
        <v>32</v>
      </c>
      <c r="J71" s="473">
        <v>32</v>
      </c>
      <c r="K71" s="473">
        <v>61</v>
      </c>
      <c r="L71" s="473">
        <v>58</v>
      </c>
      <c r="M71" s="473">
        <v>49</v>
      </c>
      <c r="N71" s="473">
        <v>38</v>
      </c>
      <c r="O71" s="473">
        <v>32</v>
      </c>
      <c r="P71" s="473">
        <v>32</v>
      </c>
      <c r="Q71" s="473">
        <v>34</v>
      </c>
      <c r="R71" s="473">
        <v>36</v>
      </c>
      <c r="S71" s="473">
        <v>52</v>
      </c>
      <c r="T71" s="473">
        <v>103</v>
      </c>
      <c r="U71" s="473">
        <v>70</v>
      </c>
      <c r="V71" s="473">
        <v>47</v>
      </c>
      <c r="W71" s="473">
        <v>50</v>
      </c>
      <c r="X71" s="473">
        <v>66</v>
      </c>
      <c r="Y71" s="473">
        <v>47</v>
      </c>
      <c r="Z71" s="472">
        <v>33</v>
      </c>
      <c r="AA71" s="472">
        <v>943</v>
      </c>
    </row>
    <row r="72" spans="1:27" s="455" customFormat="1" ht="15" customHeight="1">
      <c r="A72" s="470"/>
      <c r="B72" s="471" t="s">
        <v>267</v>
      </c>
      <c r="C72" s="468">
        <v>8</v>
      </c>
      <c r="D72" s="468">
        <v>2</v>
      </c>
      <c r="E72" s="468">
        <v>1</v>
      </c>
      <c r="F72" s="468"/>
      <c r="G72" s="468"/>
      <c r="H72" s="468">
        <v>3</v>
      </c>
      <c r="I72" s="468">
        <v>4</v>
      </c>
      <c r="J72" s="468">
        <v>6</v>
      </c>
      <c r="K72" s="468">
        <v>10</v>
      </c>
      <c r="L72" s="468">
        <v>14</v>
      </c>
      <c r="M72" s="468">
        <v>8</v>
      </c>
      <c r="N72" s="468">
        <v>5</v>
      </c>
      <c r="O72" s="468">
        <v>9</v>
      </c>
      <c r="P72" s="468">
        <v>10</v>
      </c>
      <c r="Q72" s="468">
        <v>11</v>
      </c>
      <c r="R72" s="468">
        <v>6</v>
      </c>
      <c r="S72" s="468">
        <v>6</v>
      </c>
      <c r="T72" s="468">
        <v>14</v>
      </c>
      <c r="U72" s="468">
        <v>14</v>
      </c>
      <c r="V72" s="468">
        <v>15</v>
      </c>
      <c r="W72" s="468">
        <v>7</v>
      </c>
      <c r="X72" s="468">
        <v>11</v>
      </c>
      <c r="Y72" s="468">
        <v>10</v>
      </c>
      <c r="Z72" s="467">
        <v>6</v>
      </c>
      <c r="AA72" s="467">
        <v>180</v>
      </c>
    </row>
    <row r="73" spans="1:27" s="455" customFormat="1" ht="15" customHeight="1">
      <c r="A73" s="470"/>
      <c r="B73" s="469" t="s">
        <v>266</v>
      </c>
      <c r="C73" s="468">
        <v>9</v>
      </c>
      <c r="D73" s="468">
        <v>4</v>
      </c>
      <c r="E73" s="468">
        <v>5</v>
      </c>
      <c r="F73" s="468">
        <v>3</v>
      </c>
      <c r="G73" s="468">
        <v>2</v>
      </c>
      <c r="H73" s="468">
        <v>8</v>
      </c>
      <c r="I73" s="468">
        <v>9</v>
      </c>
      <c r="J73" s="468">
        <v>22</v>
      </c>
      <c r="K73" s="468">
        <v>21</v>
      </c>
      <c r="L73" s="468">
        <v>21</v>
      </c>
      <c r="M73" s="468">
        <v>14</v>
      </c>
      <c r="N73" s="468">
        <v>14</v>
      </c>
      <c r="O73" s="468">
        <v>7</v>
      </c>
      <c r="P73" s="468">
        <v>10</v>
      </c>
      <c r="Q73" s="468">
        <v>11</v>
      </c>
      <c r="R73" s="468">
        <v>13</v>
      </c>
      <c r="S73" s="468">
        <v>11</v>
      </c>
      <c r="T73" s="468">
        <v>11</v>
      </c>
      <c r="U73" s="468">
        <v>13</v>
      </c>
      <c r="V73" s="468">
        <v>15</v>
      </c>
      <c r="W73" s="468">
        <v>18</v>
      </c>
      <c r="X73" s="468">
        <v>9</v>
      </c>
      <c r="Y73" s="468">
        <v>13</v>
      </c>
      <c r="Z73" s="468">
        <v>6</v>
      </c>
      <c r="AA73" s="467">
        <v>269</v>
      </c>
    </row>
    <row r="74" spans="1:27" s="455" customFormat="1" ht="15" customHeight="1" thickBot="1">
      <c r="A74" s="470"/>
      <c r="B74" s="471" t="s">
        <v>253</v>
      </c>
      <c r="C74" s="464">
        <v>42</v>
      </c>
      <c r="D74" s="464">
        <v>15</v>
      </c>
      <c r="E74" s="464">
        <v>13</v>
      </c>
      <c r="F74" s="464">
        <v>10</v>
      </c>
      <c r="G74" s="464">
        <v>10</v>
      </c>
      <c r="H74" s="464">
        <v>26</v>
      </c>
      <c r="I74" s="464">
        <v>45</v>
      </c>
      <c r="J74" s="464">
        <v>60</v>
      </c>
      <c r="K74" s="464">
        <v>92</v>
      </c>
      <c r="L74" s="464">
        <v>93</v>
      </c>
      <c r="M74" s="464">
        <v>71</v>
      </c>
      <c r="N74" s="464">
        <v>57</v>
      </c>
      <c r="O74" s="464">
        <v>48</v>
      </c>
      <c r="P74" s="464">
        <v>52</v>
      </c>
      <c r="Q74" s="464">
        <v>56</v>
      </c>
      <c r="R74" s="464">
        <v>55</v>
      </c>
      <c r="S74" s="464">
        <v>69</v>
      </c>
      <c r="T74" s="464">
        <v>128</v>
      </c>
      <c r="U74" s="464">
        <v>97</v>
      </c>
      <c r="V74" s="464">
        <v>77</v>
      </c>
      <c r="W74" s="464">
        <v>75</v>
      </c>
      <c r="X74" s="464">
        <v>86</v>
      </c>
      <c r="Y74" s="464">
        <v>70</v>
      </c>
      <c r="Z74" s="463">
        <v>45</v>
      </c>
      <c r="AA74" s="463">
        <v>1392</v>
      </c>
    </row>
    <row r="75" spans="1:27" s="455" customFormat="1" ht="15" customHeight="1" thickTop="1">
      <c r="A75" s="475" t="s">
        <v>277</v>
      </c>
      <c r="B75" s="474" t="s">
        <v>256</v>
      </c>
      <c r="C75" s="473">
        <v>28</v>
      </c>
      <c r="D75" s="473">
        <v>14</v>
      </c>
      <c r="E75" s="473">
        <v>35</v>
      </c>
      <c r="F75" s="473">
        <v>18</v>
      </c>
      <c r="G75" s="473">
        <v>31</v>
      </c>
      <c r="H75" s="473">
        <v>10</v>
      </c>
      <c r="I75" s="473">
        <v>79</v>
      </c>
      <c r="J75" s="473">
        <v>44</v>
      </c>
      <c r="K75" s="473">
        <v>119</v>
      </c>
      <c r="L75" s="473">
        <v>114</v>
      </c>
      <c r="M75" s="473">
        <v>53</v>
      </c>
      <c r="N75" s="473">
        <v>91</v>
      </c>
      <c r="O75" s="473">
        <v>73</v>
      </c>
      <c r="P75" s="473">
        <v>43</v>
      </c>
      <c r="Q75" s="473">
        <v>56</v>
      </c>
      <c r="R75" s="473">
        <v>82</v>
      </c>
      <c r="S75" s="473">
        <v>56</v>
      </c>
      <c r="T75" s="473">
        <v>108</v>
      </c>
      <c r="U75" s="473">
        <v>171</v>
      </c>
      <c r="V75" s="473">
        <v>85</v>
      </c>
      <c r="W75" s="473">
        <v>62</v>
      </c>
      <c r="X75" s="473">
        <v>72</v>
      </c>
      <c r="Y75" s="473">
        <v>123</v>
      </c>
      <c r="Z75" s="472">
        <v>66</v>
      </c>
      <c r="AA75" s="472">
        <v>1633</v>
      </c>
    </row>
    <row r="76" spans="1:27" s="455" customFormat="1" ht="15" customHeight="1">
      <c r="A76" s="470"/>
      <c r="B76" s="471" t="s">
        <v>267</v>
      </c>
      <c r="C76" s="468">
        <v>22</v>
      </c>
      <c r="D76" s="468">
        <v>10</v>
      </c>
      <c r="E76" s="468"/>
      <c r="F76" s="468">
        <v>4</v>
      </c>
      <c r="G76" s="468">
        <v>3</v>
      </c>
      <c r="H76" s="468"/>
      <c r="I76" s="468">
        <v>4</v>
      </c>
      <c r="J76" s="468">
        <v>3</v>
      </c>
      <c r="K76" s="468">
        <v>19</v>
      </c>
      <c r="L76" s="468">
        <v>13</v>
      </c>
      <c r="M76" s="468">
        <v>8</v>
      </c>
      <c r="N76" s="468">
        <v>9</v>
      </c>
      <c r="O76" s="468">
        <v>19</v>
      </c>
      <c r="P76" s="468">
        <v>29</v>
      </c>
      <c r="Q76" s="468">
        <v>40</v>
      </c>
      <c r="R76" s="468">
        <v>28</v>
      </c>
      <c r="S76" s="468">
        <v>76</v>
      </c>
      <c r="T76" s="468">
        <v>107</v>
      </c>
      <c r="U76" s="468">
        <v>24</v>
      </c>
      <c r="V76" s="468">
        <v>20</v>
      </c>
      <c r="W76" s="468">
        <v>15</v>
      </c>
      <c r="X76" s="468">
        <v>33</v>
      </c>
      <c r="Y76" s="468">
        <v>27</v>
      </c>
      <c r="Z76" s="467">
        <v>35</v>
      </c>
      <c r="AA76" s="467">
        <v>548</v>
      </c>
    </row>
    <row r="77" spans="1:27" s="455" customFormat="1" ht="15" customHeight="1">
      <c r="A77" s="470"/>
      <c r="B77" s="469" t="s">
        <v>266</v>
      </c>
      <c r="C77" s="468">
        <v>34</v>
      </c>
      <c r="D77" s="468">
        <v>27</v>
      </c>
      <c r="E77" s="468">
        <v>17</v>
      </c>
      <c r="F77" s="468">
        <v>15</v>
      </c>
      <c r="G77" s="468">
        <v>23</v>
      </c>
      <c r="H77" s="468">
        <v>6</v>
      </c>
      <c r="I77" s="468">
        <v>15</v>
      </c>
      <c r="J77" s="468">
        <v>88</v>
      </c>
      <c r="K77" s="468">
        <v>66</v>
      </c>
      <c r="L77" s="468">
        <v>92</v>
      </c>
      <c r="M77" s="468">
        <v>106</v>
      </c>
      <c r="N77" s="468">
        <v>87</v>
      </c>
      <c r="O77" s="468">
        <v>53</v>
      </c>
      <c r="P77" s="468">
        <v>69</v>
      </c>
      <c r="Q77" s="468">
        <v>45</v>
      </c>
      <c r="R77" s="468">
        <v>55</v>
      </c>
      <c r="S77" s="468">
        <v>41</v>
      </c>
      <c r="T77" s="468">
        <v>22</v>
      </c>
      <c r="U77" s="468">
        <v>15</v>
      </c>
      <c r="V77" s="468">
        <v>34</v>
      </c>
      <c r="W77" s="468">
        <v>35</v>
      </c>
      <c r="X77" s="468">
        <v>21</v>
      </c>
      <c r="Y77" s="468">
        <v>9</v>
      </c>
      <c r="Z77" s="467">
        <v>25</v>
      </c>
      <c r="AA77" s="467">
        <v>1000</v>
      </c>
    </row>
    <row r="78" spans="1:27" s="455" customFormat="1" ht="15" customHeight="1" thickBot="1">
      <c r="A78" s="466"/>
      <c r="B78" s="465" t="s">
        <v>253</v>
      </c>
      <c r="C78" s="464">
        <v>84</v>
      </c>
      <c r="D78" s="464">
        <v>51</v>
      </c>
      <c r="E78" s="464">
        <v>52</v>
      </c>
      <c r="F78" s="464">
        <v>37</v>
      </c>
      <c r="G78" s="464">
        <v>57</v>
      </c>
      <c r="H78" s="464">
        <v>16</v>
      </c>
      <c r="I78" s="464">
        <v>98</v>
      </c>
      <c r="J78" s="464">
        <v>135</v>
      </c>
      <c r="K78" s="464">
        <v>204</v>
      </c>
      <c r="L78" s="464">
        <v>219</v>
      </c>
      <c r="M78" s="464">
        <v>167</v>
      </c>
      <c r="N78" s="464">
        <v>187</v>
      </c>
      <c r="O78" s="464">
        <v>145</v>
      </c>
      <c r="P78" s="464">
        <v>141</v>
      </c>
      <c r="Q78" s="464">
        <v>141</v>
      </c>
      <c r="R78" s="464">
        <v>165</v>
      </c>
      <c r="S78" s="464">
        <v>173</v>
      </c>
      <c r="T78" s="464">
        <v>237</v>
      </c>
      <c r="U78" s="464">
        <v>210</v>
      </c>
      <c r="V78" s="464">
        <v>139</v>
      </c>
      <c r="W78" s="464">
        <v>112</v>
      </c>
      <c r="X78" s="464">
        <v>126</v>
      </c>
      <c r="Y78" s="464">
        <v>159</v>
      </c>
      <c r="Z78" s="463">
        <v>126</v>
      </c>
      <c r="AA78" s="463">
        <v>3181</v>
      </c>
    </row>
    <row r="79" spans="1:27" s="455" customFormat="1" ht="15" customHeight="1" thickTop="1">
      <c r="A79" s="470" t="s">
        <v>276</v>
      </c>
      <c r="B79" s="474" t="s">
        <v>256</v>
      </c>
      <c r="C79" s="473">
        <v>2</v>
      </c>
      <c r="D79" s="473">
        <v>1</v>
      </c>
      <c r="E79" s="473"/>
      <c r="F79" s="473"/>
      <c r="G79" s="473"/>
      <c r="H79" s="473"/>
      <c r="I79" s="473">
        <v>1</v>
      </c>
      <c r="J79" s="473">
        <v>3</v>
      </c>
      <c r="K79" s="473">
        <v>1</v>
      </c>
      <c r="L79" s="473">
        <v>2</v>
      </c>
      <c r="M79" s="473">
        <v>9</v>
      </c>
      <c r="N79" s="473">
        <v>6</v>
      </c>
      <c r="O79" s="473"/>
      <c r="P79" s="473">
        <v>4</v>
      </c>
      <c r="Q79" s="473">
        <v>2</v>
      </c>
      <c r="R79" s="473">
        <v>3</v>
      </c>
      <c r="S79" s="473">
        <v>2</v>
      </c>
      <c r="T79" s="473">
        <v>3</v>
      </c>
      <c r="U79" s="473">
        <v>2</v>
      </c>
      <c r="V79" s="473">
        <v>1</v>
      </c>
      <c r="W79" s="473">
        <v>4</v>
      </c>
      <c r="X79" s="473">
        <v>1</v>
      </c>
      <c r="Y79" s="473">
        <v>2</v>
      </c>
      <c r="Z79" s="473">
        <v>1</v>
      </c>
      <c r="AA79" s="472">
        <v>50</v>
      </c>
    </row>
    <row r="80" spans="1:27" s="455" customFormat="1" ht="15" customHeight="1">
      <c r="A80" s="470"/>
      <c r="B80" s="471" t="s">
        <v>267</v>
      </c>
      <c r="C80" s="468"/>
      <c r="D80" s="468"/>
      <c r="E80" s="468">
        <v>1</v>
      </c>
      <c r="F80" s="468"/>
      <c r="G80" s="468"/>
      <c r="H80" s="468"/>
      <c r="I80" s="468"/>
      <c r="J80" s="468"/>
      <c r="K80" s="468"/>
      <c r="L80" s="468"/>
      <c r="M80" s="468"/>
      <c r="N80" s="468"/>
      <c r="O80" s="468"/>
      <c r="P80" s="468"/>
      <c r="Q80" s="468">
        <v>3</v>
      </c>
      <c r="R80" s="468"/>
      <c r="S80" s="468">
        <v>1</v>
      </c>
      <c r="T80" s="468"/>
      <c r="U80" s="468"/>
      <c r="V80" s="468"/>
      <c r="W80" s="468"/>
      <c r="X80" s="468"/>
      <c r="Y80" s="468"/>
      <c r="Z80" s="468"/>
      <c r="AA80" s="467">
        <v>5</v>
      </c>
    </row>
    <row r="81" spans="1:27" s="455" customFormat="1" ht="15" customHeight="1">
      <c r="A81" s="470"/>
      <c r="B81" s="469" t="s">
        <v>266</v>
      </c>
      <c r="C81" s="468"/>
      <c r="D81" s="468">
        <v>1</v>
      </c>
      <c r="E81" s="468"/>
      <c r="F81" s="468"/>
      <c r="G81" s="468"/>
      <c r="H81" s="468"/>
      <c r="I81" s="468"/>
      <c r="J81" s="468"/>
      <c r="K81" s="468">
        <v>2</v>
      </c>
      <c r="L81" s="468"/>
      <c r="M81" s="468"/>
      <c r="N81" s="468"/>
      <c r="O81" s="468"/>
      <c r="P81" s="468"/>
      <c r="Q81" s="468">
        <v>1</v>
      </c>
      <c r="R81" s="468"/>
      <c r="S81" s="468">
        <v>6</v>
      </c>
      <c r="T81" s="468"/>
      <c r="U81" s="468"/>
      <c r="V81" s="468"/>
      <c r="W81" s="468"/>
      <c r="X81" s="468"/>
      <c r="Y81" s="468"/>
      <c r="Z81" s="468"/>
      <c r="AA81" s="467">
        <v>10</v>
      </c>
    </row>
    <row r="82" spans="1:27" s="455" customFormat="1" ht="15" customHeight="1" thickBot="1">
      <c r="A82" s="466"/>
      <c r="B82" s="465" t="s">
        <v>253</v>
      </c>
      <c r="C82" s="464">
        <v>2</v>
      </c>
      <c r="D82" s="464">
        <v>2</v>
      </c>
      <c r="E82" s="464">
        <v>1</v>
      </c>
      <c r="F82" s="464"/>
      <c r="G82" s="464"/>
      <c r="H82" s="464"/>
      <c r="I82" s="464">
        <v>1</v>
      </c>
      <c r="J82" s="464">
        <v>3</v>
      </c>
      <c r="K82" s="464">
        <v>3</v>
      </c>
      <c r="L82" s="464">
        <v>2</v>
      </c>
      <c r="M82" s="464">
        <v>9</v>
      </c>
      <c r="N82" s="464">
        <v>6</v>
      </c>
      <c r="O82" s="464"/>
      <c r="P82" s="464">
        <v>4</v>
      </c>
      <c r="Q82" s="464">
        <v>6</v>
      </c>
      <c r="R82" s="464">
        <v>3</v>
      </c>
      <c r="S82" s="464">
        <v>9</v>
      </c>
      <c r="T82" s="464">
        <v>3</v>
      </c>
      <c r="U82" s="464">
        <v>2</v>
      </c>
      <c r="V82" s="464">
        <v>1</v>
      </c>
      <c r="W82" s="464">
        <v>4</v>
      </c>
      <c r="X82" s="464">
        <v>1</v>
      </c>
      <c r="Y82" s="464">
        <v>2</v>
      </c>
      <c r="Z82" s="464">
        <v>1</v>
      </c>
      <c r="AA82" s="463">
        <v>65</v>
      </c>
    </row>
    <row r="83" spans="1:27" s="455" customFormat="1" ht="15" customHeight="1" thickTop="1">
      <c r="A83" s="475" t="s">
        <v>275</v>
      </c>
      <c r="B83" s="474" t="s">
        <v>256</v>
      </c>
      <c r="C83" s="473"/>
      <c r="D83" s="473"/>
      <c r="E83" s="473">
        <v>2</v>
      </c>
      <c r="F83" s="473"/>
      <c r="G83" s="473"/>
      <c r="H83" s="473"/>
      <c r="I83" s="473"/>
      <c r="J83" s="473"/>
      <c r="K83" s="473"/>
      <c r="L83" s="473">
        <v>3</v>
      </c>
      <c r="M83" s="473"/>
      <c r="N83" s="473"/>
      <c r="O83" s="473">
        <v>3</v>
      </c>
      <c r="P83" s="473"/>
      <c r="Q83" s="473"/>
      <c r="R83" s="473"/>
      <c r="S83" s="473">
        <v>5</v>
      </c>
      <c r="T83" s="473"/>
      <c r="U83" s="473">
        <v>1</v>
      </c>
      <c r="V83" s="473"/>
      <c r="W83" s="473">
        <v>5</v>
      </c>
      <c r="X83" s="473"/>
      <c r="Y83" s="473">
        <v>2</v>
      </c>
      <c r="Z83" s="473"/>
      <c r="AA83" s="472">
        <v>21</v>
      </c>
    </row>
    <row r="84" spans="1:27" s="455" customFormat="1" ht="15" customHeight="1">
      <c r="A84" s="470"/>
      <c r="B84" s="471" t="s">
        <v>267</v>
      </c>
      <c r="C84" s="468"/>
      <c r="D84" s="468"/>
      <c r="E84" s="468"/>
      <c r="F84" s="468"/>
      <c r="G84" s="468"/>
      <c r="H84" s="468"/>
      <c r="I84" s="468"/>
      <c r="J84" s="468"/>
      <c r="K84" s="468"/>
      <c r="L84" s="468"/>
      <c r="M84" s="468"/>
      <c r="N84" s="468"/>
      <c r="O84" s="468"/>
      <c r="P84" s="468"/>
      <c r="Q84" s="468"/>
      <c r="R84" s="468"/>
      <c r="S84" s="468">
        <v>1</v>
      </c>
      <c r="T84" s="468"/>
      <c r="U84" s="468"/>
      <c r="V84" s="468"/>
      <c r="W84" s="468"/>
      <c r="X84" s="468"/>
      <c r="Y84" s="468"/>
      <c r="Z84" s="468"/>
      <c r="AA84" s="467">
        <v>1</v>
      </c>
    </row>
    <row r="85" spans="1:27" s="455" customFormat="1" ht="15" customHeight="1">
      <c r="A85" s="470"/>
      <c r="B85" s="469" t="s">
        <v>266</v>
      </c>
      <c r="C85" s="468"/>
      <c r="D85" s="468"/>
      <c r="E85" s="468"/>
      <c r="F85" s="468"/>
      <c r="G85" s="468"/>
      <c r="H85" s="468"/>
      <c r="I85" s="468"/>
      <c r="J85" s="468"/>
      <c r="K85" s="468"/>
      <c r="L85" s="468"/>
      <c r="M85" s="468">
        <v>2</v>
      </c>
      <c r="N85" s="468"/>
      <c r="O85" s="468"/>
      <c r="P85" s="468"/>
      <c r="Q85" s="468"/>
      <c r="R85" s="468"/>
      <c r="S85" s="468"/>
      <c r="T85" s="468">
        <v>2</v>
      </c>
      <c r="U85" s="468">
        <v>1</v>
      </c>
      <c r="V85" s="468"/>
      <c r="W85" s="468"/>
      <c r="X85" s="468"/>
      <c r="Y85" s="468"/>
      <c r="Z85" s="468"/>
      <c r="AA85" s="467">
        <v>5</v>
      </c>
    </row>
    <row r="86" spans="1:27" s="455" customFormat="1" ht="15" customHeight="1" thickBot="1">
      <c r="A86" s="466"/>
      <c r="B86" s="465" t="s">
        <v>253</v>
      </c>
      <c r="C86" s="464"/>
      <c r="D86" s="464"/>
      <c r="E86" s="464">
        <v>2</v>
      </c>
      <c r="F86" s="464"/>
      <c r="G86" s="464"/>
      <c r="H86" s="464"/>
      <c r="I86" s="464"/>
      <c r="J86" s="464"/>
      <c r="K86" s="464"/>
      <c r="L86" s="464">
        <v>3</v>
      </c>
      <c r="M86" s="464">
        <v>2</v>
      </c>
      <c r="N86" s="464"/>
      <c r="O86" s="464">
        <v>3</v>
      </c>
      <c r="P86" s="464"/>
      <c r="Q86" s="464"/>
      <c r="R86" s="464"/>
      <c r="S86" s="464">
        <v>6</v>
      </c>
      <c r="T86" s="464">
        <v>2</v>
      </c>
      <c r="U86" s="464">
        <v>2</v>
      </c>
      <c r="V86" s="464"/>
      <c r="W86" s="464">
        <v>5</v>
      </c>
      <c r="X86" s="464"/>
      <c r="Y86" s="464">
        <v>2</v>
      </c>
      <c r="Z86" s="464"/>
      <c r="AA86" s="463">
        <v>27</v>
      </c>
    </row>
    <row r="87" spans="1:27" s="455" customFormat="1" ht="15" customHeight="1" thickTop="1">
      <c r="A87" s="475" t="s">
        <v>274</v>
      </c>
      <c r="B87" s="474" t="s">
        <v>256</v>
      </c>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2"/>
    </row>
    <row r="88" spans="1:27" s="455" customFormat="1" ht="15" customHeight="1">
      <c r="A88" s="470"/>
      <c r="B88" s="471" t="s">
        <v>267</v>
      </c>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7"/>
    </row>
    <row r="89" spans="1:27" s="455" customFormat="1" ht="15" customHeight="1">
      <c r="A89" s="470"/>
      <c r="B89" s="469" t="s">
        <v>266</v>
      </c>
      <c r="C89" s="468"/>
      <c r="D89" s="468"/>
      <c r="E89" s="468"/>
      <c r="F89" s="468"/>
      <c r="G89" s="468"/>
      <c r="H89" s="468"/>
      <c r="I89" s="468"/>
      <c r="J89" s="468"/>
      <c r="K89" s="468"/>
      <c r="L89" s="468"/>
      <c r="M89" s="468"/>
      <c r="N89" s="468"/>
      <c r="O89" s="468"/>
      <c r="P89" s="468"/>
      <c r="Q89" s="468"/>
      <c r="R89" s="468"/>
      <c r="S89" s="468"/>
      <c r="T89" s="468"/>
      <c r="U89" s="468"/>
      <c r="V89" s="468"/>
      <c r="W89" s="468"/>
      <c r="X89" s="468"/>
      <c r="Y89" s="468"/>
      <c r="Z89" s="468"/>
      <c r="AA89" s="467"/>
    </row>
    <row r="90" spans="1:27" s="455" customFormat="1" ht="15" customHeight="1" thickBot="1">
      <c r="A90" s="466"/>
      <c r="B90" s="465" t="s">
        <v>253</v>
      </c>
      <c r="C90" s="464"/>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3"/>
    </row>
    <row r="91" spans="1:27" s="455" customFormat="1" ht="15" customHeight="1" thickTop="1">
      <c r="A91" s="475" t="s">
        <v>273</v>
      </c>
      <c r="B91" s="474" t="s">
        <v>256</v>
      </c>
      <c r="C91" s="473"/>
      <c r="D91" s="473"/>
      <c r="E91" s="473"/>
      <c r="F91" s="473"/>
      <c r="G91" s="473"/>
      <c r="H91" s="473"/>
      <c r="I91" s="473">
        <v>1</v>
      </c>
      <c r="J91" s="473"/>
      <c r="K91" s="473"/>
      <c r="L91" s="473"/>
      <c r="M91" s="473"/>
      <c r="N91" s="473"/>
      <c r="O91" s="473"/>
      <c r="P91" s="473"/>
      <c r="Q91" s="473"/>
      <c r="R91" s="473">
        <v>1</v>
      </c>
      <c r="S91" s="473">
        <v>2</v>
      </c>
      <c r="T91" s="473">
        <v>1</v>
      </c>
      <c r="U91" s="473"/>
      <c r="V91" s="473"/>
      <c r="W91" s="473"/>
      <c r="X91" s="473"/>
      <c r="Y91" s="473"/>
      <c r="Z91" s="473"/>
      <c r="AA91" s="472">
        <v>5</v>
      </c>
    </row>
    <row r="92" spans="1:27" s="455" customFormat="1" ht="15" customHeight="1">
      <c r="A92" s="470"/>
      <c r="B92" s="471" t="s">
        <v>267</v>
      </c>
      <c r="C92" s="468"/>
      <c r="D92" s="468"/>
      <c r="E92" s="468"/>
      <c r="F92" s="468"/>
      <c r="G92" s="468"/>
      <c r="H92" s="468"/>
      <c r="I92" s="468"/>
      <c r="J92" s="468"/>
      <c r="K92" s="468"/>
      <c r="L92" s="468"/>
      <c r="M92" s="468">
        <v>1</v>
      </c>
      <c r="N92" s="468"/>
      <c r="O92" s="468"/>
      <c r="P92" s="468"/>
      <c r="Q92" s="468"/>
      <c r="R92" s="468"/>
      <c r="S92" s="468"/>
      <c r="T92" s="468"/>
      <c r="U92" s="468">
        <v>1</v>
      </c>
      <c r="V92" s="468">
        <v>1</v>
      </c>
      <c r="W92" s="468"/>
      <c r="X92" s="468"/>
      <c r="Y92" s="468"/>
      <c r="Z92" s="468"/>
      <c r="AA92" s="467">
        <v>3</v>
      </c>
    </row>
    <row r="93" spans="1:27" s="455" customFormat="1" ht="15" customHeight="1">
      <c r="A93" s="470"/>
      <c r="B93" s="469" t="s">
        <v>266</v>
      </c>
      <c r="C93" s="468"/>
      <c r="D93" s="468"/>
      <c r="E93" s="468"/>
      <c r="F93" s="468"/>
      <c r="G93" s="468"/>
      <c r="H93" s="468"/>
      <c r="I93" s="468"/>
      <c r="J93" s="468"/>
      <c r="K93" s="468"/>
      <c r="L93" s="468"/>
      <c r="M93" s="468"/>
      <c r="N93" s="468"/>
      <c r="O93" s="468"/>
      <c r="P93" s="468">
        <v>1</v>
      </c>
      <c r="Q93" s="468"/>
      <c r="R93" s="468"/>
      <c r="S93" s="468"/>
      <c r="T93" s="468"/>
      <c r="U93" s="468"/>
      <c r="V93" s="468"/>
      <c r="W93" s="468"/>
      <c r="X93" s="468"/>
      <c r="Y93" s="468"/>
      <c r="Z93" s="468"/>
      <c r="AA93" s="467">
        <v>1</v>
      </c>
    </row>
    <row r="94" spans="1:27" s="455" customFormat="1" ht="15" customHeight="1" thickBot="1">
      <c r="A94" s="466"/>
      <c r="B94" s="465" t="s">
        <v>253</v>
      </c>
      <c r="C94" s="464"/>
      <c r="D94" s="464"/>
      <c r="E94" s="464"/>
      <c r="F94" s="464"/>
      <c r="G94" s="464"/>
      <c r="H94" s="464"/>
      <c r="I94" s="464">
        <v>1</v>
      </c>
      <c r="J94" s="464"/>
      <c r="K94" s="464"/>
      <c r="L94" s="464"/>
      <c r="M94" s="464">
        <v>1</v>
      </c>
      <c r="N94" s="464"/>
      <c r="O94" s="464"/>
      <c r="P94" s="464">
        <v>1</v>
      </c>
      <c r="Q94" s="464"/>
      <c r="R94" s="464">
        <v>1</v>
      </c>
      <c r="S94" s="464">
        <v>2</v>
      </c>
      <c r="T94" s="464">
        <v>1</v>
      </c>
      <c r="U94" s="464">
        <v>1</v>
      </c>
      <c r="V94" s="464">
        <v>1</v>
      </c>
      <c r="W94" s="464"/>
      <c r="X94" s="464"/>
      <c r="Y94" s="464"/>
      <c r="Z94" s="464"/>
      <c r="AA94" s="463">
        <v>9</v>
      </c>
    </row>
    <row r="95" spans="1:27" s="455" customFormat="1" ht="15" customHeight="1" thickTop="1">
      <c r="A95" s="475" t="s">
        <v>272</v>
      </c>
      <c r="B95" s="474" t="s">
        <v>256</v>
      </c>
      <c r="C95" s="473"/>
      <c r="D95" s="473"/>
      <c r="E95" s="473"/>
      <c r="F95" s="473"/>
      <c r="G95" s="473"/>
      <c r="H95" s="473"/>
      <c r="I95" s="473"/>
      <c r="J95" s="473"/>
      <c r="K95" s="473"/>
      <c r="L95" s="473">
        <v>2</v>
      </c>
      <c r="M95" s="473"/>
      <c r="N95" s="473"/>
      <c r="O95" s="473"/>
      <c r="P95" s="473">
        <v>2</v>
      </c>
      <c r="Q95" s="473"/>
      <c r="R95" s="473"/>
      <c r="S95" s="473"/>
      <c r="T95" s="473"/>
      <c r="U95" s="473"/>
      <c r="V95" s="473"/>
      <c r="W95" s="473"/>
      <c r="X95" s="473"/>
      <c r="Y95" s="473">
        <v>2</v>
      </c>
      <c r="Z95" s="473"/>
      <c r="AA95" s="472">
        <v>6</v>
      </c>
    </row>
    <row r="96" spans="1:27" s="455" customFormat="1" ht="15" customHeight="1">
      <c r="A96" s="470"/>
      <c r="B96" s="471" t="s">
        <v>267</v>
      </c>
      <c r="C96" s="468"/>
      <c r="D96" s="468"/>
      <c r="E96" s="468"/>
      <c r="F96" s="468"/>
      <c r="G96" s="468"/>
      <c r="H96" s="468"/>
      <c r="I96" s="468"/>
      <c r="J96" s="468"/>
      <c r="K96" s="468"/>
      <c r="L96" s="468"/>
      <c r="M96" s="468">
        <v>2</v>
      </c>
      <c r="N96" s="468"/>
      <c r="O96" s="468"/>
      <c r="P96" s="468"/>
      <c r="Q96" s="468"/>
      <c r="R96" s="468"/>
      <c r="S96" s="468"/>
      <c r="T96" s="468"/>
      <c r="U96" s="468"/>
      <c r="V96" s="468"/>
      <c r="W96" s="468"/>
      <c r="X96" s="468"/>
      <c r="Y96" s="468"/>
      <c r="Z96" s="468"/>
      <c r="AA96" s="467">
        <v>2</v>
      </c>
    </row>
    <row r="97" spans="1:27" s="455" customFormat="1" ht="15" customHeight="1">
      <c r="A97" s="470"/>
      <c r="B97" s="469" t="s">
        <v>266</v>
      </c>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7"/>
    </row>
    <row r="98" spans="1:27" s="455" customFormat="1" ht="15" customHeight="1" thickBot="1">
      <c r="A98" s="470"/>
      <c r="B98" s="474" t="s">
        <v>253</v>
      </c>
      <c r="C98" s="464"/>
      <c r="D98" s="464"/>
      <c r="E98" s="464"/>
      <c r="F98" s="464"/>
      <c r="G98" s="464"/>
      <c r="H98" s="464"/>
      <c r="I98" s="464"/>
      <c r="J98" s="464"/>
      <c r="K98" s="464"/>
      <c r="L98" s="464">
        <v>2</v>
      </c>
      <c r="M98" s="464">
        <v>2</v>
      </c>
      <c r="N98" s="464"/>
      <c r="O98" s="464"/>
      <c r="P98" s="464">
        <v>2</v>
      </c>
      <c r="Q98" s="464"/>
      <c r="R98" s="464"/>
      <c r="S98" s="464"/>
      <c r="T98" s="464"/>
      <c r="U98" s="464"/>
      <c r="V98" s="464"/>
      <c r="W98" s="464"/>
      <c r="X98" s="464"/>
      <c r="Y98" s="464">
        <v>2</v>
      </c>
      <c r="Z98" s="464"/>
      <c r="AA98" s="463">
        <v>8</v>
      </c>
    </row>
    <row r="99" spans="1:27" s="455" customFormat="1" ht="15" customHeight="1" thickTop="1">
      <c r="A99" s="484"/>
      <c r="B99" s="483"/>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row>
    <row r="100" spans="1:27" s="455" customFormat="1" ht="15" customHeight="1" thickBot="1">
      <c r="A100" s="481"/>
      <c r="B100" s="480"/>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row>
    <row r="101" spans="1:27" s="455" customFormat="1" ht="15" customHeight="1" thickBot="1">
      <c r="A101" s="478"/>
      <c r="B101" s="477"/>
      <c r="C101" s="477" t="s">
        <v>262</v>
      </c>
      <c r="D101" s="477">
        <v>1</v>
      </c>
      <c r="E101" s="477">
        <v>2</v>
      </c>
      <c r="F101" s="477">
        <v>3</v>
      </c>
      <c r="G101" s="477">
        <v>4</v>
      </c>
      <c r="H101" s="477">
        <v>5</v>
      </c>
      <c r="I101" s="477">
        <v>6</v>
      </c>
      <c r="J101" s="477">
        <v>7</v>
      </c>
      <c r="K101" s="477">
        <v>8</v>
      </c>
      <c r="L101" s="477">
        <v>9</v>
      </c>
      <c r="M101" s="477">
        <v>10</v>
      </c>
      <c r="N101" s="477">
        <v>11</v>
      </c>
      <c r="O101" s="477">
        <v>12</v>
      </c>
      <c r="P101" s="477">
        <v>13</v>
      </c>
      <c r="Q101" s="477">
        <v>14</v>
      </c>
      <c r="R101" s="477">
        <v>15</v>
      </c>
      <c r="S101" s="477">
        <v>16</v>
      </c>
      <c r="T101" s="477">
        <v>17</v>
      </c>
      <c r="U101" s="477">
        <v>18</v>
      </c>
      <c r="V101" s="477">
        <v>19</v>
      </c>
      <c r="W101" s="477">
        <v>20</v>
      </c>
      <c r="X101" s="477">
        <v>21</v>
      </c>
      <c r="Y101" s="477">
        <v>22</v>
      </c>
      <c r="Z101" s="477">
        <v>23</v>
      </c>
      <c r="AA101" s="476" t="s">
        <v>91</v>
      </c>
    </row>
    <row r="102" spans="1:27" s="455" customFormat="1" ht="15" customHeight="1">
      <c r="A102" s="470" t="s">
        <v>271</v>
      </c>
      <c r="B102" s="471" t="s">
        <v>256</v>
      </c>
      <c r="C102" s="473"/>
      <c r="D102" s="473"/>
      <c r="E102" s="473"/>
      <c r="F102" s="473"/>
      <c r="G102" s="473"/>
      <c r="H102" s="473"/>
      <c r="I102" s="473"/>
      <c r="J102" s="473"/>
      <c r="K102" s="473"/>
      <c r="L102" s="473"/>
      <c r="M102" s="473"/>
      <c r="N102" s="473"/>
      <c r="O102" s="473"/>
      <c r="P102" s="473"/>
      <c r="Q102" s="473"/>
      <c r="R102" s="473"/>
      <c r="S102" s="473"/>
      <c r="T102" s="473"/>
      <c r="U102" s="473"/>
      <c r="V102" s="473"/>
      <c r="W102" s="473"/>
      <c r="X102" s="473"/>
      <c r="Y102" s="473"/>
      <c r="Z102" s="473"/>
      <c r="AA102" s="472"/>
    </row>
    <row r="103" spans="1:27" s="455" customFormat="1" ht="15" customHeight="1">
      <c r="A103" s="470"/>
      <c r="B103" s="471" t="s">
        <v>267</v>
      </c>
      <c r="C103" s="468"/>
      <c r="D103" s="468"/>
      <c r="E103" s="468"/>
      <c r="F103" s="468"/>
      <c r="G103" s="468"/>
      <c r="H103" s="468"/>
      <c r="I103" s="468"/>
      <c r="J103" s="468"/>
      <c r="K103" s="468"/>
      <c r="L103" s="468"/>
      <c r="M103" s="468">
        <v>1</v>
      </c>
      <c r="N103" s="468"/>
      <c r="O103" s="468"/>
      <c r="P103" s="468"/>
      <c r="Q103" s="468"/>
      <c r="R103" s="468"/>
      <c r="S103" s="468"/>
      <c r="T103" s="468"/>
      <c r="U103" s="468"/>
      <c r="V103" s="468"/>
      <c r="W103" s="468"/>
      <c r="X103" s="468"/>
      <c r="Y103" s="468"/>
      <c r="Z103" s="468"/>
      <c r="AA103" s="467">
        <v>1</v>
      </c>
    </row>
    <row r="104" spans="1:27" s="455" customFormat="1" ht="15" customHeight="1">
      <c r="A104" s="470"/>
      <c r="B104" s="469" t="s">
        <v>266</v>
      </c>
      <c r="C104" s="468"/>
      <c r="D104" s="468"/>
      <c r="E104" s="468"/>
      <c r="F104" s="468"/>
      <c r="G104" s="468"/>
      <c r="H104" s="468"/>
      <c r="I104" s="468">
        <v>1</v>
      </c>
      <c r="J104" s="468"/>
      <c r="K104" s="468"/>
      <c r="L104" s="468"/>
      <c r="M104" s="468"/>
      <c r="N104" s="468"/>
      <c r="O104" s="468"/>
      <c r="P104" s="468"/>
      <c r="Q104" s="468"/>
      <c r="R104" s="468"/>
      <c r="S104" s="468"/>
      <c r="T104" s="468"/>
      <c r="U104" s="468"/>
      <c r="V104" s="468"/>
      <c r="W104" s="468"/>
      <c r="X104" s="468"/>
      <c r="Y104" s="468"/>
      <c r="Z104" s="468"/>
      <c r="AA104" s="467">
        <v>1</v>
      </c>
    </row>
    <row r="105" spans="1:27" s="455" customFormat="1" ht="15" customHeight="1" thickBot="1">
      <c r="A105" s="466"/>
      <c r="B105" s="465" t="s">
        <v>253</v>
      </c>
      <c r="C105" s="464"/>
      <c r="D105" s="464"/>
      <c r="E105" s="464"/>
      <c r="F105" s="464"/>
      <c r="G105" s="464"/>
      <c r="H105" s="464"/>
      <c r="I105" s="464">
        <v>1</v>
      </c>
      <c r="J105" s="464"/>
      <c r="K105" s="464"/>
      <c r="L105" s="464"/>
      <c r="M105" s="464">
        <v>1</v>
      </c>
      <c r="N105" s="464"/>
      <c r="O105" s="464"/>
      <c r="P105" s="464"/>
      <c r="Q105" s="464"/>
      <c r="R105" s="464"/>
      <c r="S105" s="464"/>
      <c r="T105" s="464"/>
      <c r="U105" s="464"/>
      <c r="V105" s="464"/>
      <c r="W105" s="464"/>
      <c r="X105" s="464"/>
      <c r="Y105" s="464"/>
      <c r="Z105" s="464"/>
      <c r="AA105" s="463">
        <v>2</v>
      </c>
    </row>
    <row r="106" spans="1:27" s="455" customFormat="1" ht="15" customHeight="1" thickTop="1">
      <c r="A106" s="475" t="s">
        <v>270</v>
      </c>
      <c r="B106" s="474" t="s">
        <v>256</v>
      </c>
      <c r="C106" s="473"/>
      <c r="D106" s="473"/>
      <c r="E106" s="473"/>
      <c r="F106" s="473"/>
      <c r="G106" s="473"/>
      <c r="H106" s="473"/>
      <c r="I106" s="473"/>
      <c r="J106" s="473"/>
      <c r="K106" s="473"/>
      <c r="L106" s="473"/>
      <c r="M106" s="473"/>
      <c r="N106" s="473"/>
      <c r="O106" s="473"/>
      <c r="P106" s="473"/>
      <c r="Q106" s="473"/>
      <c r="R106" s="473">
        <v>1</v>
      </c>
      <c r="S106" s="473"/>
      <c r="T106" s="473"/>
      <c r="U106" s="473"/>
      <c r="V106" s="473"/>
      <c r="W106" s="473">
        <v>6</v>
      </c>
      <c r="X106" s="473">
        <v>1</v>
      </c>
      <c r="Y106" s="473"/>
      <c r="Z106" s="473"/>
      <c r="AA106" s="472">
        <v>8</v>
      </c>
    </row>
    <row r="107" spans="1:27" s="455" customFormat="1" ht="15" customHeight="1">
      <c r="A107" s="470"/>
      <c r="B107" s="471" t="s">
        <v>267</v>
      </c>
      <c r="C107" s="468"/>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468"/>
      <c r="Z107" s="468"/>
      <c r="AA107" s="467"/>
    </row>
    <row r="108" spans="1:27" s="455" customFormat="1" ht="15" customHeight="1">
      <c r="A108" s="470"/>
      <c r="B108" s="469" t="s">
        <v>266</v>
      </c>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7"/>
    </row>
    <row r="109" spans="1:27" s="455" customFormat="1" ht="15" customHeight="1" thickBot="1">
      <c r="A109" s="466"/>
      <c r="B109" s="465" t="s">
        <v>253</v>
      </c>
      <c r="C109" s="464"/>
      <c r="D109" s="464"/>
      <c r="E109" s="464"/>
      <c r="F109" s="464"/>
      <c r="G109" s="464"/>
      <c r="H109" s="464"/>
      <c r="I109" s="464"/>
      <c r="J109" s="464"/>
      <c r="K109" s="464"/>
      <c r="L109" s="464"/>
      <c r="M109" s="464"/>
      <c r="N109" s="464"/>
      <c r="O109" s="464"/>
      <c r="P109" s="464"/>
      <c r="Q109" s="464"/>
      <c r="R109" s="464">
        <v>1</v>
      </c>
      <c r="S109" s="464"/>
      <c r="T109" s="464"/>
      <c r="U109" s="464"/>
      <c r="V109" s="464"/>
      <c r="W109" s="464">
        <v>6</v>
      </c>
      <c r="X109" s="464">
        <v>1</v>
      </c>
      <c r="Y109" s="464"/>
      <c r="Z109" s="464"/>
      <c r="AA109" s="463">
        <v>8</v>
      </c>
    </row>
    <row r="110" spans="1:27" s="455" customFormat="1" ht="15" customHeight="1" thickTop="1">
      <c r="A110" s="475" t="s">
        <v>269</v>
      </c>
      <c r="B110" s="474" t="s">
        <v>256</v>
      </c>
      <c r="C110" s="473"/>
      <c r="D110" s="473"/>
      <c r="E110" s="473"/>
      <c r="F110" s="473"/>
      <c r="G110" s="473"/>
      <c r="H110" s="473"/>
      <c r="I110" s="473"/>
      <c r="J110" s="473">
        <v>2</v>
      </c>
      <c r="K110" s="473"/>
      <c r="L110" s="473"/>
      <c r="M110" s="473">
        <v>9</v>
      </c>
      <c r="N110" s="473">
        <v>9</v>
      </c>
      <c r="O110" s="473"/>
      <c r="P110" s="473"/>
      <c r="Q110" s="473"/>
      <c r="R110" s="473">
        <v>1</v>
      </c>
      <c r="S110" s="473"/>
      <c r="T110" s="473"/>
      <c r="U110" s="473"/>
      <c r="V110" s="473"/>
      <c r="W110" s="473"/>
      <c r="X110" s="473"/>
      <c r="Y110" s="473">
        <v>1</v>
      </c>
      <c r="Z110" s="472"/>
      <c r="AA110" s="472">
        <v>22</v>
      </c>
    </row>
    <row r="111" spans="1:27" s="455" customFormat="1" ht="15" customHeight="1">
      <c r="A111" s="470"/>
      <c r="B111" s="471" t="s">
        <v>267</v>
      </c>
      <c r="C111" s="468"/>
      <c r="D111" s="468"/>
      <c r="E111" s="468"/>
      <c r="F111" s="468"/>
      <c r="G111" s="468"/>
      <c r="H111" s="468"/>
      <c r="I111" s="468"/>
      <c r="J111" s="468"/>
      <c r="K111" s="468"/>
      <c r="L111" s="468">
        <v>1</v>
      </c>
      <c r="M111" s="468"/>
      <c r="N111" s="468"/>
      <c r="O111" s="468"/>
      <c r="P111" s="468"/>
      <c r="Q111" s="468"/>
      <c r="R111" s="468"/>
      <c r="S111" s="468"/>
      <c r="T111" s="468"/>
      <c r="U111" s="468"/>
      <c r="V111" s="468"/>
      <c r="W111" s="468"/>
      <c r="X111" s="468"/>
      <c r="Y111" s="468"/>
      <c r="Z111" s="467"/>
      <c r="AA111" s="467">
        <v>1</v>
      </c>
    </row>
    <row r="112" spans="1:27" s="455" customFormat="1" ht="15" customHeight="1">
      <c r="A112" s="470"/>
      <c r="B112" s="469" t="s">
        <v>266</v>
      </c>
      <c r="C112" s="468"/>
      <c r="D112" s="468"/>
      <c r="E112" s="468"/>
      <c r="F112" s="468"/>
      <c r="G112" s="468"/>
      <c r="H112" s="468"/>
      <c r="I112" s="468"/>
      <c r="J112" s="468"/>
      <c r="K112" s="468"/>
      <c r="L112" s="468"/>
      <c r="M112" s="468"/>
      <c r="N112" s="468"/>
      <c r="O112" s="468"/>
      <c r="P112" s="468"/>
      <c r="Q112" s="468"/>
      <c r="R112" s="468"/>
      <c r="S112" s="468"/>
      <c r="T112" s="468"/>
      <c r="U112" s="468">
        <v>1</v>
      </c>
      <c r="V112" s="468"/>
      <c r="W112" s="468"/>
      <c r="X112" s="468"/>
      <c r="Y112" s="468"/>
      <c r="Z112" s="467"/>
      <c r="AA112" s="467">
        <v>1</v>
      </c>
    </row>
    <row r="113" spans="1:27" s="455" customFormat="1" ht="15" customHeight="1" thickBot="1">
      <c r="A113" s="466"/>
      <c r="B113" s="465" t="s">
        <v>253</v>
      </c>
      <c r="C113" s="464"/>
      <c r="D113" s="464"/>
      <c r="E113" s="464"/>
      <c r="F113" s="464"/>
      <c r="G113" s="464"/>
      <c r="H113" s="464"/>
      <c r="I113" s="464"/>
      <c r="J113" s="464">
        <v>2</v>
      </c>
      <c r="K113" s="464"/>
      <c r="L113" s="464">
        <v>1</v>
      </c>
      <c r="M113" s="464">
        <v>9</v>
      </c>
      <c r="N113" s="464">
        <v>9</v>
      </c>
      <c r="O113" s="464"/>
      <c r="P113" s="464"/>
      <c r="Q113" s="464"/>
      <c r="R113" s="464">
        <v>1</v>
      </c>
      <c r="S113" s="464"/>
      <c r="T113" s="464"/>
      <c r="U113" s="464">
        <v>1</v>
      </c>
      <c r="V113" s="464"/>
      <c r="W113" s="464"/>
      <c r="X113" s="464"/>
      <c r="Y113" s="464">
        <v>1</v>
      </c>
      <c r="Z113" s="463"/>
      <c r="AA113" s="463">
        <v>24</v>
      </c>
    </row>
    <row r="114" spans="1:27" s="455" customFormat="1" ht="15" customHeight="1" thickTop="1">
      <c r="A114" s="475" t="s">
        <v>268</v>
      </c>
      <c r="B114" s="474" t="s">
        <v>256</v>
      </c>
      <c r="C114" s="473"/>
      <c r="D114" s="473"/>
      <c r="E114" s="473"/>
      <c r="F114" s="473"/>
      <c r="G114" s="473"/>
      <c r="H114" s="473"/>
      <c r="I114" s="473"/>
      <c r="J114" s="473"/>
      <c r="K114" s="473"/>
      <c r="L114" s="473"/>
      <c r="M114" s="473">
        <v>4</v>
      </c>
      <c r="N114" s="473">
        <v>9</v>
      </c>
      <c r="O114" s="473"/>
      <c r="P114" s="473"/>
      <c r="Q114" s="473"/>
      <c r="R114" s="473"/>
      <c r="S114" s="473">
        <v>2</v>
      </c>
      <c r="T114" s="473"/>
      <c r="U114" s="473"/>
      <c r="V114" s="473"/>
      <c r="W114" s="473"/>
      <c r="X114" s="473"/>
      <c r="Y114" s="473"/>
      <c r="Z114" s="472"/>
      <c r="AA114" s="472">
        <v>15</v>
      </c>
    </row>
    <row r="115" spans="1:27" s="455" customFormat="1" ht="15" customHeight="1">
      <c r="A115" s="470"/>
      <c r="B115" s="471" t="s">
        <v>267</v>
      </c>
      <c r="C115" s="468"/>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7"/>
      <c r="AA115" s="467"/>
    </row>
    <row r="116" spans="1:27" s="455" customFormat="1" ht="15" customHeight="1">
      <c r="A116" s="470"/>
      <c r="B116" s="469" t="s">
        <v>266</v>
      </c>
      <c r="C116" s="468"/>
      <c r="D116" s="468"/>
      <c r="E116" s="468"/>
      <c r="F116" s="468"/>
      <c r="G116" s="468"/>
      <c r="H116" s="468"/>
      <c r="I116" s="468"/>
      <c r="J116" s="468"/>
      <c r="K116" s="468"/>
      <c r="L116" s="468"/>
      <c r="M116" s="468"/>
      <c r="N116" s="468"/>
      <c r="O116" s="468"/>
      <c r="P116" s="468"/>
      <c r="Q116" s="468"/>
      <c r="R116" s="468"/>
      <c r="S116" s="468"/>
      <c r="T116" s="468"/>
      <c r="U116" s="468">
        <v>1</v>
      </c>
      <c r="V116" s="468"/>
      <c r="W116" s="468"/>
      <c r="X116" s="468"/>
      <c r="Y116" s="468"/>
      <c r="Z116" s="467"/>
      <c r="AA116" s="467">
        <v>1</v>
      </c>
    </row>
    <row r="117" spans="1:27" s="455" customFormat="1" ht="15" customHeight="1" thickBot="1">
      <c r="A117" s="466"/>
      <c r="B117" s="465" t="s">
        <v>253</v>
      </c>
      <c r="C117" s="464"/>
      <c r="D117" s="464"/>
      <c r="E117" s="464"/>
      <c r="F117" s="464"/>
      <c r="G117" s="464"/>
      <c r="H117" s="464"/>
      <c r="I117" s="464"/>
      <c r="J117" s="464"/>
      <c r="K117" s="464"/>
      <c r="L117" s="464"/>
      <c r="M117" s="464">
        <v>4</v>
      </c>
      <c r="N117" s="464">
        <v>9</v>
      </c>
      <c r="O117" s="464"/>
      <c r="P117" s="464"/>
      <c r="Q117" s="464"/>
      <c r="R117" s="464"/>
      <c r="S117" s="464">
        <v>2</v>
      </c>
      <c r="T117" s="464"/>
      <c r="U117" s="464">
        <v>1</v>
      </c>
      <c r="V117" s="464"/>
      <c r="W117" s="464"/>
      <c r="X117" s="464"/>
      <c r="Y117" s="464"/>
      <c r="Z117" s="464"/>
      <c r="AA117" s="463">
        <v>16</v>
      </c>
    </row>
    <row r="118" spans="1:27" s="455" customFormat="1" ht="15" customHeight="1" thickTop="1" thickBot="1">
      <c r="A118" s="462" t="s">
        <v>265</v>
      </c>
      <c r="B118" s="461"/>
      <c r="C118" s="460">
        <v>3736</v>
      </c>
      <c r="D118" s="459">
        <v>2357</v>
      </c>
      <c r="E118" s="459">
        <v>1977</v>
      </c>
      <c r="F118" s="459">
        <v>1847</v>
      </c>
      <c r="G118" s="459">
        <v>1831</v>
      </c>
      <c r="H118" s="459">
        <v>2958</v>
      </c>
      <c r="I118" s="459">
        <v>5307</v>
      </c>
      <c r="J118" s="459">
        <v>7838</v>
      </c>
      <c r="K118" s="459">
        <v>10558</v>
      </c>
      <c r="L118" s="459">
        <v>13944</v>
      </c>
      <c r="M118" s="459">
        <v>11994</v>
      </c>
      <c r="N118" s="459">
        <v>10896</v>
      </c>
      <c r="O118" s="459">
        <v>9088</v>
      </c>
      <c r="P118" s="459">
        <v>9666</v>
      </c>
      <c r="Q118" s="459">
        <v>10286</v>
      </c>
      <c r="R118" s="459">
        <v>9859</v>
      </c>
      <c r="S118" s="459">
        <v>9066</v>
      </c>
      <c r="T118" s="459">
        <v>8221</v>
      </c>
      <c r="U118" s="459">
        <v>6915</v>
      </c>
      <c r="V118" s="459">
        <v>6188</v>
      </c>
      <c r="W118" s="459">
        <v>6505</v>
      </c>
      <c r="X118" s="459">
        <v>6770</v>
      </c>
      <c r="Y118" s="459">
        <v>6533</v>
      </c>
      <c r="Z118" s="459">
        <v>5035</v>
      </c>
      <c r="AA118" s="458">
        <v>169375</v>
      </c>
    </row>
    <row r="119" spans="1:27" s="455" customFormat="1" ht="12" hidden="1">
      <c r="A119" s="457"/>
      <c r="B119" s="457"/>
      <c r="C119" s="457"/>
      <c r="D119" s="457"/>
      <c r="E119" s="457"/>
      <c r="F119" s="457"/>
      <c r="G119" s="457"/>
      <c r="H119" s="457"/>
      <c r="I119" s="457"/>
      <c r="J119" s="457"/>
      <c r="K119" s="457"/>
      <c r="L119" s="457"/>
      <c r="M119" s="457"/>
      <c r="N119" s="457"/>
      <c r="O119" s="457"/>
      <c r="P119" s="457"/>
      <c r="Q119" s="457"/>
      <c r="R119" s="457"/>
      <c r="S119" s="457"/>
      <c r="T119" s="457"/>
      <c r="U119" s="457"/>
      <c r="V119" s="457"/>
      <c r="W119" s="457"/>
      <c r="X119" s="457"/>
      <c r="Y119" s="457"/>
      <c r="Z119" s="457"/>
      <c r="AA119" s="457"/>
    </row>
    <row r="120" spans="1:27" s="455" customFormat="1" ht="12" hidden="1">
      <c r="A120" s="457"/>
      <c r="B120" s="457"/>
      <c r="C120" s="457"/>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row>
    <row r="121" spans="1:27" s="455" customFormat="1" ht="12">
      <c r="A121" s="456" t="s">
        <v>233</v>
      </c>
      <c r="B121" s="453"/>
    </row>
    <row r="146" spans="1:1">
      <c r="A146" s="454"/>
    </row>
  </sheetData>
  <mergeCells count="29">
    <mergeCell ref="A119:AA120"/>
    <mergeCell ref="A114:A117"/>
    <mergeCell ref="A87:A90"/>
    <mergeCell ref="A91:A94"/>
    <mergeCell ref="A95:A98"/>
    <mergeCell ref="A102:A105"/>
    <mergeCell ref="A106:A109"/>
    <mergeCell ref="A118:B118"/>
    <mergeCell ref="A110:A113"/>
    <mergeCell ref="A44:A47"/>
    <mergeCell ref="A8:A11"/>
    <mergeCell ref="A24:A27"/>
    <mergeCell ref="A20:A23"/>
    <mergeCell ref="A16:A19"/>
    <mergeCell ref="A12:A15"/>
    <mergeCell ref="A40:A43"/>
    <mergeCell ref="A36:A39"/>
    <mergeCell ref="A32:A35"/>
    <mergeCell ref="A28:A31"/>
    <mergeCell ref="A67:A70"/>
    <mergeCell ref="A71:A74"/>
    <mergeCell ref="A75:A78"/>
    <mergeCell ref="A79:A82"/>
    <mergeCell ref="A83:A86"/>
    <mergeCell ref="A4:A7"/>
    <mergeCell ref="A63:A66"/>
    <mergeCell ref="A59:A62"/>
    <mergeCell ref="A55:A58"/>
    <mergeCell ref="A51:A54"/>
  </mergeCells>
  <phoneticPr fontId="1"/>
  <printOptions horizontalCentered="1"/>
  <pageMargins left="0.47244094488188981" right="0.47244094488188981" top="0.70866141732283472" bottom="0" header="0" footer="0"/>
  <pageSetup paperSize="9" fitToHeight="0" orientation="portrait" horizontalDpi="300" verticalDpi="300" r:id="rId1"/>
  <headerFooter alignWithMargins="0">
    <oddHeader>&amp;R_x000D__x000D_</oddHeader>
  </headerFooter>
  <rowBreaks count="2" manualBreakCount="2">
    <brk id="49"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§１表１</vt:lpstr>
      <vt:lpstr>§１表２</vt:lpstr>
      <vt:lpstr>§１表３</vt:lpstr>
      <vt:lpstr>§１表４</vt:lpstr>
      <vt:lpstr>§１表５</vt:lpstr>
      <vt:lpstr>§１表６</vt:lpstr>
      <vt:lpstr>§１表７</vt:lpstr>
      <vt:lpstr>§１表８</vt:lpstr>
      <vt:lpstr>§１表９</vt:lpstr>
      <vt:lpstr>§１表10</vt:lpstr>
      <vt:lpstr>§１表11</vt:lpstr>
      <vt:lpstr>§１表12</vt:lpstr>
      <vt:lpstr>§１表13</vt:lpstr>
      <vt:lpstr>§１表14</vt:lpstr>
      <vt:lpstr>§１表15</vt:lpstr>
      <vt:lpstr>§１表16</vt:lpstr>
      <vt:lpstr>§１表17</vt:lpstr>
      <vt:lpstr>§１表18</vt:lpstr>
      <vt:lpstr>§１表19</vt:lpstr>
      <vt:lpstr>§１表１!Print_Area</vt:lpstr>
      <vt:lpstr>§１表11!Print_Area</vt:lpstr>
      <vt:lpstr>§１表12!Print_Area</vt:lpstr>
      <vt:lpstr>§１表15!Print_Area</vt:lpstr>
      <vt:lpstr>§１表19!Print_Area</vt:lpstr>
      <vt:lpstr>§１表２!Print_Area</vt:lpstr>
      <vt:lpstr>§１表３!Print_Area</vt:lpstr>
      <vt:lpstr>§１表５!Print_Area</vt:lpstr>
      <vt:lpstr>§１表６!Print_Area</vt:lpstr>
      <vt:lpstr>§１表７!Print_Area</vt:lpstr>
      <vt:lpstr>§１表８!Print_Area</vt:lpstr>
      <vt:lpstr>§１表９!Print_Area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2022-12-24T03:06:20Z</cp:lastPrinted>
  <dcterms:created xsi:type="dcterms:W3CDTF">2002-07-25T04:22:31Z</dcterms:created>
  <dcterms:modified xsi:type="dcterms:W3CDTF">2023-03-29T19:12:09Z</dcterms:modified>
</cp:coreProperties>
</file>