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2/CD-R/Excel_セクションごと/"/>
    </mc:Choice>
  </mc:AlternateContent>
  <xr:revisionPtr revIDLastSave="0" documentId="13_ncr:1_{935FDA04-09E3-964F-898F-2185914B12E5}" xr6:coauthVersionLast="36" xr6:coauthVersionMax="36" xr10:uidLastSave="{00000000-0000-0000-0000-000000000000}"/>
  <bookViews>
    <workbookView xWindow="5960" yWindow="6220" windowWidth="23720" windowHeight="16500" xr2:uid="{00000000-000D-0000-FFFF-FFFF00000000}"/>
  </bookViews>
  <sheets>
    <sheet name="表 ４３２  災害見舞金等支給状況" sheetId="3" r:id="rId1"/>
    <sheet name="表 ４３３  障害者外出支援乗車証（ふれあいフリーパス）" sheetId="4" r:id="rId2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4" l="1"/>
  <c r="B12" i="4"/>
  <c r="B10" i="4"/>
  <c r="B9" i="4"/>
  <c r="B7" i="4"/>
  <c r="B6" i="4"/>
  <c r="K4" i="4"/>
  <c r="J4" i="4"/>
  <c r="I4" i="4"/>
  <c r="H4" i="4"/>
  <c r="G4" i="4"/>
  <c r="F4" i="4"/>
  <c r="E4" i="4"/>
  <c r="D4" i="4"/>
  <c r="C4" i="4"/>
  <c r="B4" i="4"/>
  <c r="I10" i="3"/>
  <c r="I14" i="3"/>
  <c r="H14" i="3"/>
  <c r="G14" i="3"/>
  <c r="F10" i="3"/>
  <c r="F11" i="3"/>
  <c r="F12" i="3"/>
  <c r="F14" i="3"/>
  <c r="E10" i="3"/>
  <c r="E11" i="3"/>
  <c r="E12" i="3"/>
  <c r="E14" i="3"/>
  <c r="D8" i="3"/>
  <c r="D9" i="3"/>
  <c r="D10" i="3"/>
  <c r="D11" i="3"/>
  <c r="D12" i="3"/>
  <c r="D14" i="3"/>
  <c r="C8" i="3"/>
  <c r="C10" i="3"/>
  <c r="C14" i="3"/>
</calcChain>
</file>

<file path=xl/sharedStrings.xml><?xml version="1.0" encoding="utf-8"?>
<sst xmlns="http://schemas.openxmlformats.org/spreadsheetml/2006/main" count="46" uniqueCount="42">
  <si>
    <t>総数</t>
    <rPh sb="0" eb="2">
      <t>ソウスウ</t>
    </rPh>
    <phoneticPr fontId="1"/>
  </si>
  <si>
    <t>世帯数</t>
    <rPh sb="0" eb="3">
      <t>セタイスウ</t>
    </rPh>
    <phoneticPr fontId="1"/>
  </si>
  <si>
    <t>家族世帯</t>
    <rPh sb="0" eb="2">
      <t>カゾク</t>
    </rPh>
    <rPh sb="2" eb="4">
      <t>セタイ</t>
    </rPh>
    <phoneticPr fontId="1"/>
  </si>
  <si>
    <t>単身世帯</t>
    <rPh sb="0" eb="2">
      <t>タンシン</t>
    </rPh>
    <rPh sb="2" eb="4">
      <t>セタイ</t>
    </rPh>
    <phoneticPr fontId="1"/>
  </si>
  <si>
    <t>内　　　　訳</t>
    <rPh sb="0" eb="1">
      <t>ウチ</t>
    </rPh>
    <rPh sb="5" eb="6">
      <t>ヤク</t>
    </rPh>
    <phoneticPr fontId="1"/>
  </si>
  <si>
    <t>住　居　の　被　害</t>
    <rPh sb="0" eb="1">
      <t>ジュウ</t>
    </rPh>
    <rPh sb="2" eb="3">
      <t>キョ</t>
    </rPh>
    <rPh sb="6" eb="7">
      <t>ヒ</t>
    </rPh>
    <rPh sb="8" eb="9">
      <t>ガイ</t>
    </rPh>
    <phoneticPr fontId="1"/>
  </si>
  <si>
    <t>死亡者</t>
    <rPh sb="0" eb="3">
      <t>シボウシャ</t>
    </rPh>
    <phoneticPr fontId="1"/>
  </si>
  <si>
    <t>重傷者</t>
    <rPh sb="0" eb="3">
      <t>ジュウショウシャ</t>
    </rPh>
    <phoneticPr fontId="1"/>
  </si>
  <si>
    <t>人　の　被　害</t>
    <rPh sb="0" eb="1">
      <t>ヒト</t>
    </rPh>
    <rPh sb="4" eb="5">
      <t>ヒ</t>
    </rPh>
    <rPh sb="6" eb="7">
      <t>ガイ</t>
    </rPh>
    <phoneticPr fontId="1"/>
  </si>
  <si>
    <t>全焼</t>
    <rPh sb="0" eb="2">
      <t>ゼンショウ</t>
    </rPh>
    <phoneticPr fontId="1"/>
  </si>
  <si>
    <t>半焼</t>
    <rPh sb="0" eb="2">
      <t>ハンショウ</t>
    </rPh>
    <phoneticPr fontId="1"/>
  </si>
  <si>
    <t>全壊流失</t>
    <rPh sb="0" eb="2">
      <t>ゼンカイ</t>
    </rPh>
    <rPh sb="2" eb="4">
      <t>リュウシツ</t>
    </rPh>
    <phoneticPr fontId="1"/>
  </si>
  <si>
    <t>半壊</t>
    <rPh sb="0" eb="2">
      <t>ハンカイ</t>
    </rPh>
    <phoneticPr fontId="1"/>
  </si>
  <si>
    <t>床上浸水</t>
    <rPh sb="0" eb="2">
      <t>ユカウエ</t>
    </rPh>
    <rPh sb="2" eb="4">
      <t>シンスイ</t>
    </rPh>
    <phoneticPr fontId="1"/>
  </si>
  <si>
    <t>交通事故（労働災害）</t>
    <rPh sb="0" eb="2">
      <t>コウツウ</t>
    </rPh>
    <rPh sb="2" eb="4">
      <t>ジコ</t>
    </rPh>
    <rPh sb="5" eb="7">
      <t>ロウドウ</t>
    </rPh>
    <rPh sb="7" eb="9">
      <t>サイガイ</t>
    </rPh>
    <phoneticPr fontId="1"/>
  </si>
  <si>
    <t>火災</t>
    <rPh sb="0" eb="2">
      <t>カサイ</t>
    </rPh>
    <phoneticPr fontId="1"/>
  </si>
  <si>
    <t>風水害</t>
    <rPh sb="0" eb="2">
      <t>フウスイ</t>
    </rPh>
    <rPh sb="2" eb="3">
      <t>ガイ</t>
    </rPh>
    <phoneticPr fontId="1"/>
  </si>
  <si>
    <t>§2 　その他の事業</t>
    <rPh sb="6" eb="7">
      <t>タ</t>
    </rPh>
    <rPh sb="8" eb="10">
      <t>ジギョウ</t>
    </rPh>
    <phoneticPr fontId="1"/>
  </si>
  <si>
    <t>件数</t>
    <phoneticPr fontId="1"/>
  </si>
  <si>
    <t>支出金額</t>
    <rPh sb="0" eb="1">
      <t>ササ</t>
    </rPh>
    <rPh sb="1" eb="2">
      <t>デ</t>
    </rPh>
    <rPh sb="2" eb="3">
      <t>キン</t>
    </rPh>
    <rPh sb="3" eb="4">
      <t>ガク</t>
    </rPh>
    <phoneticPr fontId="1"/>
  </si>
  <si>
    <t>資料：地域包括ケア推進室</t>
    <rPh sb="3" eb="5">
      <t>チイキ</t>
    </rPh>
    <rPh sb="5" eb="7">
      <t>ホウカツ</t>
    </rPh>
    <rPh sb="9" eb="11">
      <t>スイシン</t>
    </rPh>
    <rPh sb="11" eb="12">
      <t>シツ</t>
    </rPh>
    <phoneticPr fontId="1"/>
  </si>
  <si>
    <t>表 ４３２  災害見舞金等支給状況</t>
    <phoneticPr fontId="1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</si>
  <si>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"/>
  </si>
  <si>
    <t>表 ４３３  障害者外出支援乗車証（ふれあいフリーパス）</t>
    <phoneticPr fontId="1"/>
  </si>
  <si>
    <t>令和3年3月末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phoneticPr fontId="1"/>
  </si>
  <si>
    <t>全市</t>
    <rPh sb="0" eb="1">
      <t>ゼン</t>
    </rPh>
    <rPh sb="1" eb="2">
      <t>シ</t>
    </rPh>
    <phoneticPr fontId="1"/>
  </si>
  <si>
    <t>川崎</t>
    <rPh sb="0" eb="2">
      <t>カワサキ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</si>
  <si>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</si>
  <si>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</si>
  <si>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幸</t>
    <rPh sb="0" eb="1">
      <t>サイワイ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</si>
  <si>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</si>
  <si>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</si>
  <si>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</si>
  <si>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</si>
  <si>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</si>
  <si>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総数</t>
    <rPh sb="0" eb="1">
      <t>フサ</t>
    </rPh>
    <rPh sb="1" eb="2">
      <t>カズ</t>
    </rPh>
    <phoneticPr fontId="1"/>
  </si>
  <si>
    <t>身体障害者</t>
    <rPh sb="0" eb="2">
      <t>シンタイ</t>
    </rPh>
    <rPh sb="2" eb="5">
      <t>ショウガイシャ</t>
    </rPh>
    <phoneticPr fontId="1"/>
  </si>
  <si>
    <t>本人用</t>
    <rPh sb="0" eb="2">
      <t>ホンニン</t>
    </rPh>
    <rPh sb="2" eb="3">
      <t>ヨウ</t>
    </rPh>
    <phoneticPr fontId="1"/>
  </si>
  <si>
    <t>介助付用</t>
    <rPh sb="0" eb="2">
      <t>カイジョ</t>
    </rPh>
    <rPh sb="2" eb="3">
      <t>ツキ</t>
    </rPh>
    <rPh sb="3" eb="4">
      <t>ヨウ</t>
    </rPh>
    <phoneticPr fontId="1"/>
  </si>
  <si>
    <t>知的障害者</t>
    <rPh sb="0" eb="2">
      <t>チテキ</t>
    </rPh>
    <rPh sb="2" eb="5">
      <t>ショウガイシャ</t>
    </rPh>
    <phoneticPr fontId="1"/>
  </si>
  <si>
    <t>精神障害者</t>
    <rPh sb="0" eb="2">
      <t>セイシン</t>
    </rPh>
    <rPh sb="2" eb="5">
      <t>ショウガイシャ</t>
    </rPh>
    <phoneticPr fontId="1"/>
  </si>
  <si>
    <t>資料：障害者社会参加・就労支援課</t>
    <rPh sb="3" eb="10">
      <t>ショウガイシャシャカイサンカ</t>
    </rPh>
    <rPh sb="11" eb="16">
      <t>シュウロウシエンカ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</si>
</sst>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0" xfId="0" applyFont="1"/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distributed" vertical="distributed"/>
    </xf>
    <xf numFmtId="41" fontId="7" fillId="0" borderId="4" xfId="0" applyNumberFormat="1" applyFont="1" applyFill="1" applyBorder="1"/>
    <xf numFmtId="49" fontId="7" fillId="0" borderId="1" xfId="0" applyNumberFormat="1" applyFont="1" applyBorder="1" applyAlignment="1">
      <alignment horizontal="distributed" vertical="distributed"/>
    </xf>
    <xf numFmtId="41" fontId="7" fillId="0" borderId="5" xfId="0" applyNumberFormat="1" applyFont="1" applyFill="1" applyBorder="1"/>
    <xf numFmtId="41" fontId="7" fillId="0" borderId="1" xfId="0" applyNumberFormat="1" applyFont="1" applyFill="1" applyBorder="1"/>
    <xf numFmtId="41" fontId="7" fillId="0" borderId="7" xfId="0" applyNumberFormat="1" applyFont="1" applyFill="1" applyBorder="1"/>
    <xf numFmtId="41" fontId="8" fillId="0" borderId="8" xfId="0" applyNumberFormat="1" applyFont="1" applyBorder="1"/>
    <xf numFmtId="41" fontId="8" fillId="0" borderId="3" xfId="0" applyNumberFormat="1" applyFont="1" applyBorder="1"/>
    <xf numFmtId="0" fontId="9" fillId="0" borderId="0" xfId="0" applyFont="1"/>
    <xf numFmtId="3" fontId="5" fillId="0" borderId="0" xfId="0" applyNumberFormat="1" applyFont="1"/>
    <xf numFmtId="41" fontId="7" fillId="0" borderId="5" xfId="0" applyNumberFormat="1" applyFont="1" applyFill="1" applyBorder="1" applyAlignment="1">
      <alignment horizontal="right"/>
    </xf>
    <xf numFmtId="41" fontId="7" fillId="0" borderId="6" xfId="0" applyNumberFormat="1" applyFont="1" applyFill="1" applyBorder="1"/>
    <xf numFmtId="41" fontId="7" fillId="0" borderId="30" xfId="0" applyNumberFormat="1" applyFont="1" applyFill="1" applyBorder="1" applyAlignment="1">
      <alignment horizontal="center" vertical="center"/>
    </xf>
    <xf numFmtId="41" fontId="7" fillId="0" borderId="31" xfId="0" applyNumberFormat="1" applyFont="1" applyFill="1" applyBorder="1" applyAlignment="1">
      <alignment horizontal="center" vertical="center"/>
    </xf>
    <xf numFmtId="41" fontId="7" fillId="0" borderId="27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horizontal="center" vertical="center"/>
    </xf>
    <xf numFmtId="41" fontId="7" fillId="0" borderId="22" xfId="0" applyNumberFormat="1" applyFont="1" applyFill="1" applyBorder="1" applyAlignment="1">
      <alignment vertical="center"/>
    </xf>
    <xf numFmtId="41" fontId="7" fillId="0" borderId="30" xfId="0" applyNumberFormat="1" applyFont="1" applyFill="1" applyBorder="1" applyAlignment="1">
      <alignment vertical="center"/>
    </xf>
    <xf numFmtId="41" fontId="7" fillId="0" borderId="31" xfId="0" applyNumberFormat="1" applyFont="1" applyFill="1" applyBorder="1" applyAlignment="1">
      <alignment vertical="center"/>
    </xf>
    <xf numFmtId="41" fontId="7" fillId="0" borderId="9" xfId="0" applyNumberFormat="1" applyFont="1" applyFill="1" applyBorder="1" applyAlignment="1">
      <alignment vertical="center"/>
    </xf>
    <xf numFmtId="41" fontId="7" fillId="0" borderId="27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7" fillId="0" borderId="32" xfId="0" applyNumberFormat="1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vertical="center"/>
    </xf>
    <xf numFmtId="41" fontId="7" fillId="0" borderId="4" xfId="0" applyNumberFormat="1" applyFont="1" applyFill="1" applyBorder="1" applyAlignment="1">
      <alignment vertical="center"/>
    </xf>
    <xf numFmtId="0" fontId="7" fillId="0" borderId="21" xfId="0" applyFont="1" applyBorder="1" applyAlignment="1">
      <alignment horizontal="distributed" vertical="distributed"/>
    </xf>
    <xf numFmtId="0" fontId="7" fillId="0" borderId="24" xfId="0" applyFont="1" applyBorder="1" applyAlignment="1">
      <alignment horizontal="distributed" vertical="distributed"/>
    </xf>
    <xf numFmtId="0" fontId="8" fillId="0" borderId="25" xfId="0" applyFont="1" applyBorder="1" applyAlignment="1">
      <alignment horizontal="distributed" vertical="distributed"/>
    </xf>
    <xf numFmtId="0" fontId="8" fillId="0" borderId="26" xfId="0" applyFont="1" applyBorder="1" applyAlignment="1">
      <alignment horizontal="distributed" vertical="distributed"/>
    </xf>
    <xf numFmtId="49" fontId="7" fillId="0" borderId="18" xfId="0" applyNumberFormat="1" applyFont="1" applyBorder="1" applyAlignment="1">
      <alignment horizontal="center" vertical="distributed" textRotation="255"/>
    </xf>
    <xf numFmtId="49" fontId="7" fillId="0" borderId="28" xfId="0" applyNumberFormat="1" applyFont="1" applyBorder="1" applyAlignment="1">
      <alignment horizontal="center" vertical="distributed" textRotation="255"/>
    </xf>
    <xf numFmtId="49" fontId="7" fillId="0" borderId="29" xfId="0" applyNumberFormat="1" applyFont="1" applyBorder="1" applyAlignment="1">
      <alignment horizontal="center" vertical="distributed" textRotation="255"/>
    </xf>
    <xf numFmtId="49" fontId="7" fillId="0" borderId="9" xfId="0" applyNumberFormat="1" applyFont="1" applyBorder="1" applyAlignment="1">
      <alignment horizontal="center" vertical="distributed"/>
    </xf>
    <xf numFmtId="49" fontId="7" fillId="0" borderId="10" xfId="0" applyNumberFormat="1" applyFont="1" applyBorder="1" applyAlignment="1">
      <alignment horizontal="center" vertical="distributed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/>
    <xf numFmtId="0" fontId="7" fillId="0" borderId="0" xfId="0" applyFont="1" applyBorder="1" applyAlignment="1"/>
    <xf numFmtId="0" fontId="7" fillId="0" borderId="18" xfId="0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41" fontId="7" fillId="0" borderId="5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49" fontId="7" fillId="0" borderId="22" xfId="0" applyNumberFormat="1" applyFont="1" applyBorder="1" applyAlignment="1">
      <alignment horizontal="center" vertical="distributed"/>
    </xf>
    <xf numFmtId="49" fontId="7" fillId="0" borderId="23" xfId="0" applyNumberFormat="1" applyFont="1" applyBorder="1" applyAlignment="1">
      <alignment horizontal="center" vertical="distributed"/>
    </xf>
    <xf numFmtId="49" fontId="11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 vertical="center"/>
    </xf>
    <xf numFmtId="49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3" fillId="0" borderId="0" xfId="0" applyFont="1"/>
    <xf numFmtId="49" fontId="14" fillId="0" borderId="33" xfId="0" applyNumberFormat="1" applyFont="1" applyBorder="1" applyAlignment="1">
      <alignment horizontal="distributed" vertical="center" wrapText="1"/>
    </xf>
    <xf numFmtId="49" fontId="14" fillId="0" borderId="34" xfId="0" applyNumberFormat="1" applyFont="1" applyBorder="1" applyAlignment="1">
      <alignment horizontal="distributed" vertical="center" wrapText="1"/>
    </xf>
    <xf numFmtId="49" fontId="14" fillId="0" borderId="34" xfId="0" applyNumberFormat="1" applyFont="1" applyFill="1" applyBorder="1" applyAlignment="1">
      <alignment horizontal="distributed" vertical="center" wrapText="1"/>
    </xf>
    <xf numFmtId="49" fontId="14" fillId="0" borderId="35" xfId="0" applyNumberFormat="1" applyFont="1" applyFill="1" applyBorder="1" applyAlignment="1">
      <alignment horizontal="distributed" vertical="center" wrapText="1"/>
    </xf>
    <xf numFmtId="49" fontId="15" fillId="0" borderId="36" xfId="0" applyNumberFormat="1" applyFont="1" applyBorder="1" applyAlignment="1">
      <alignment horizontal="distributed" vertical="center" wrapText="1"/>
    </xf>
    <xf numFmtId="41" fontId="15" fillId="0" borderId="12" xfId="0" applyNumberFormat="1" applyFont="1" applyBorder="1" applyAlignment="1">
      <alignment horizontal="center" vertical="center" wrapText="1"/>
    </xf>
    <xf numFmtId="41" fontId="15" fillId="0" borderId="37" xfId="0" applyNumberFormat="1" applyFont="1" applyBorder="1" applyAlignment="1">
      <alignment horizontal="center" vertical="center" wrapText="1"/>
    </xf>
    <xf numFmtId="49" fontId="16" fillId="0" borderId="38" xfId="0" applyNumberFormat="1" applyFont="1" applyBorder="1" applyAlignment="1">
      <alignment horizontal="distributed" vertical="center" wrapText="1"/>
    </xf>
    <xf numFmtId="41" fontId="14" fillId="0" borderId="32" xfId="0" applyNumberFormat="1" applyFont="1" applyBorder="1" applyAlignment="1">
      <alignment horizontal="center" vertical="center" wrapText="1"/>
    </xf>
    <xf numFmtId="41" fontId="14" fillId="0" borderId="39" xfId="0" applyNumberFormat="1" applyFont="1" applyBorder="1" applyAlignment="1">
      <alignment horizontal="center" vertical="center" wrapText="1"/>
    </xf>
    <xf numFmtId="41" fontId="14" fillId="0" borderId="40" xfId="0" applyNumberFormat="1" applyFont="1" applyBorder="1" applyAlignment="1">
      <alignment horizontal="center" vertical="center" wrapText="1"/>
    </xf>
    <xf numFmtId="49" fontId="14" fillId="0" borderId="38" xfId="0" applyNumberFormat="1" applyFont="1" applyBorder="1" applyAlignment="1">
      <alignment horizontal="distributed" vertical="center" wrapText="1"/>
    </xf>
    <xf numFmtId="41" fontId="14" fillId="0" borderId="9" xfId="0" applyNumberFormat="1" applyFont="1" applyBorder="1" applyAlignment="1">
      <alignment horizontal="center" vertical="center" wrapText="1"/>
    </xf>
    <xf numFmtId="41" fontId="14" fillId="0" borderId="29" xfId="0" applyNumberFormat="1" applyFont="1" applyBorder="1" applyAlignment="1">
      <alignment horizontal="center" vertical="center" wrapText="1"/>
    </xf>
    <xf numFmtId="41" fontId="14" fillId="0" borderId="41" xfId="0" applyNumberFormat="1" applyFont="1" applyBorder="1" applyAlignment="1">
      <alignment horizontal="center" vertical="center" wrapText="1"/>
    </xf>
    <xf numFmtId="41" fontId="14" fillId="0" borderId="2" xfId="0" applyNumberFormat="1" applyFont="1" applyBorder="1" applyAlignment="1">
      <alignment horizontal="center" vertical="center" wrapText="1"/>
    </xf>
    <xf numFmtId="41" fontId="14" fillId="0" borderId="28" xfId="0" applyNumberFormat="1" applyFont="1" applyBorder="1" applyAlignment="1">
      <alignment horizontal="center" vertical="center" wrapText="1"/>
    </xf>
    <xf numFmtId="41" fontId="14" fillId="0" borderId="42" xfId="0" applyNumberFormat="1" applyFont="1" applyBorder="1" applyAlignment="1">
      <alignment horizontal="center" vertical="center" wrapText="1"/>
    </xf>
    <xf numFmtId="41" fontId="14" fillId="0" borderId="2" xfId="0" applyNumberFormat="1" applyFont="1" applyBorder="1" applyAlignment="1">
      <alignment horizontal="center" vertical="center"/>
    </xf>
    <xf numFmtId="41" fontId="14" fillId="0" borderId="42" xfId="0" applyNumberFormat="1" applyFont="1" applyBorder="1" applyAlignment="1">
      <alignment horizontal="center" vertical="center"/>
    </xf>
    <xf numFmtId="41" fontId="14" fillId="0" borderId="5" xfId="0" applyNumberFormat="1" applyFont="1" applyBorder="1" applyAlignment="1">
      <alignment horizontal="center" vertical="center" wrapText="1"/>
    </xf>
    <xf numFmtId="41" fontId="14" fillId="0" borderId="21" xfId="0" applyNumberFormat="1" applyFont="1" applyBorder="1" applyAlignment="1">
      <alignment horizontal="center" vertical="center" wrapText="1"/>
    </xf>
    <xf numFmtId="41" fontId="14" fillId="0" borderId="21" xfId="0" applyNumberFormat="1" applyFont="1" applyBorder="1" applyAlignment="1">
      <alignment horizontal="center" vertical="center"/>
    </xf>
    <xf numFmtId="41" fontId="14" fillId="0" borderId="43" xfId="0" applyNumberFormat="1" applyFont="1" applyBorder="1" applyAlignment="1">
      <alignment horizontal="center" vertical="center"/>
    </xf>
    <xf numFmtId="49" fontId="14" fillId="0" borderId="44" xfId="0" applyNumberFormat="1" applyFont="1" applyBorder="1" applyAlignment="1">
      <alignment horizontal="distributed" vertical="center" wrapText="1"/>
    </xf>
    <xf numFmtId="41" fontId="14" fillId="0" borderId="10" xfId="0" applyNumberFormat="1" applyFont="1" applyBorder="1" applyAlignment="1">
      <alignment horizontal="center" vertical="center" wrapText="1"/>
    </xf>
    <xf numFmtId="41" fontId="14" fillId="0" borderId="10" xfId="0" applyNumberFormat="1" applyFont="1" applyBorder="1" applyAlignment="1">
      <alignment horizontal="center" vertical="center"/>
    </xf>
    <xf numFmtId="41" fontId="14" fillId="0" borderId="45" xfId="0" applyNumberFormat="1" applyFont="1" applyBorder="1" applyAlignment="1">
      <alignment horizontal="center" vertical="center"/>
    </xf>
    <xf numFmtId="0" fontId="14" fillId="0" borderId="0" xfId="0" applyFont="1" applyBorder="1"/>
    <xf numFmtId="0" fontId="0" fillId="0" borderId="0" xfId="0" applyBorder="1"/>
    <xf numFmtId="41" fontId="0" fillId="0" borderId="0" xfId="0" applyNumberForma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228599</xdr:rowOff>
    </xdr:from>
    <xdr:to>
      <xdr:col>5</xdr:col>
      <xdr:colOff>698500</xdr:colOff>
      <xdr:row>12</xdr:row>
      <xdr:rowOff>190500</xdr:rowOff>
    </xdr:to>
    <xdr:sp macro="" textlink="">
      <xdr:nvSpPr>
        <xdr:cNvPr id="1043" name="Line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ShapeType="1"/>
        </xdr:cNvSpPr>
      </xdr:nvSpPr>
      <xdr:spPr bwMode="auto">
        <a:xfrm flipH="1">
          <a:off x="1549400" y="2603499"/>
          <a:ext cx="2832100" cy="1905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zoomScaleSheetLayoutView="100" workbookViewId="0"/>
  </sheetViews>
  <sheetFormatPr baseColWidth="10" defaultColWidth="8.83203125" defaultRowHeight="14"/>
  <cols>
    <col min="1" max="1" width="3.6640625" style="6" customWidth="1"/>
    <col min="2" max="2" width="16.6640625" style="6" customWidth="1"/>
    <col min="3" max="6" width="9.33203125" style="5" customWidth="1"/>
    <col min="7" max="8" width="8.6640625" style="5" customWidth="1"/>
    <col min="9" max="9" width="12.6640625" style="6" customWidth="1"/>
    <col min="10" max="16384" width="8.83203125" style="5"/>
  </cols>
  <sheetData>
    <row r="1" spans="1:9" s="2" customFormat="1" ht="18.75" customHeight="1">
      <c r="A1" s="3" t="s">
        <v>17</v>
      </c>
      <c r="B1" s="1"/>
      <c r="I1" s="1"/>
    </row>
    <row r="3" spans="1:9" ht="15">
      <c r="A3" s="9" t="s">
        <v>21</v>
      </c>
      <c r="B3" s="4"/>
    </row>
    <row r="4" spans="1:9" s="12" customFormat="1" ht="14" customHeight="1" thickBot="1">
      <c r="A4" s="10"/>
      <c r="B4" s="11"/>
      <c r="D4" s="13"/>
      <c r="E4" s="13"/>
      <c r="F4" s="13"/>
      <c r="G4" s="13"/>
      <c r="H4" s="13"/>
      <c r="I4" s="14" t="s">
        <v>22</v>
      </c>
    </row>
    <row r="5" spans="1:9" s="12" customFormat="1" ht="18" customHeight="1">
      <c r="A5" s="57"/>
      <c r="B5" s="58"/>
      <c r="C5" s="54" t="s">
        <v>5</v>
      </c>
      <c r="D5" s="67"/>
      <c r="E5" s="67"/>
      <c r="F5" s="67"/>
      <c r="G5" s="52" t="s">
        <v>8</v>
      </c>
      <c r="H5" s="53"/>
      <c r="I5" s="54" t="s">
        <v>19</v>
      </c>
    </row>
    <row r="6" spans="1:9" s="12" customFormat="1" ht="18" customHeight="1">
      <c r="A6" s="59"/>
      <c r="B6" s="60"/>
      <c r="C6" s="65" t="s">
        <v>18</v>
      </c>
      <c r="D6" s="50" t="s">
        <v>1</v>
      </c>
      <c r="E6" s="63" t="s">
        <v>4</v>
      </c>
      <c r="F6" s="64"/>
      <c r="G6" s="68" t="s">
        <v>6</v>
      </c>
      <c r="H6" s="50" t="s">
        <v>7</v>
      </c>
      <c r="I6" s="55"/>
    </row>
    <row r="7" spans="1:9" s="12" customFormat="1" ht="18" customHeight="1" thickBot="1">
      <c r="A7" s="61"/>
      <c r="B7" s="62"/>
      <c r="C7" s="66"/>
      <c r="D7" s="51"/>
      <c r="E7" s="15" t="s">
        <v>2</v>
      </c>
      <c r="F7" s="15" t="s">
        <v>3</v>
      </c>
      <c r="G7" s="69"/>
      <c r="H7" s="51"/>
      <c r="I7" s="56"/>
    </row>
    <row r="8" spans="1:9" s="12" customFormat="1" ht="18" customHeight="1">
      <c r="A8" s="47" t="s">
        <v>15</v>
      </c>
      <c r="B8" s="16" t="s">
        <v>9</v>
      </c>
      <c r="C8" s="30">
        <f>D8+D9</f>
        <v>24</v>
      </c>
      <c r="D8" s="17">
        <f>E8+F8</f>
        <v>13</v>
      </c>
      <c r="E8" s="17">
        <v>6</v>
      </c>
      <c r="F8" s="17">
        <v>7</v>
      </c>
      <c r="G8" s="28">
        <v>3</v>
      </c>
      <c r="H8" s="30">
        <v>2</v>
      </c>
      <c r="I8" s="32">
        <v>1170000</v>
      </c>
    </row>
    <row r="9" spans="1:9" s="12" customFormat="1" ht="18" customHeight="1">
      <c r="A9" s="48"/>
      <c r="B9" s="18" t="s">
        <v>10</v>
      </c>
      <c r="C9" s="31"/>
      <c r="D9" s="17">
        <f t="shared" ref="D9:D12" si="0">E9+F9</f>
        <v>11</v>
      </c>
      <c r="E9" s="19">
        <v>4</v>
      </c>
      <c r="F9" s="19">
        <v>7</v>
      </c>
      <c r="G9" s="29"/>
      <c r="H9" s="31"/>
      <c r="I9" s="33"/>
    </row>
    <row r="10" spans="1:9" s="12" customFormat="1" ht="18" customHeight="1">
      <c r="A10" s="49" t="s">
        <v>16</v>
      </c>
      <c r="B10" s="18" t="s">
        <v>11</v>
      </c>
      <c r="C10" s="37">
        <f>D10+D11+D12</f>
        <v>2089</v>
      </c>
      <c r="D10" s="17">
        <f t="shared" si="0"/>
        <v>42</v>
      </c>
      <c r="E10" s="19">
        <f>1+17</f>
        <v>18</v>
      </c>
      <c r="F10" s="19">
        <f>9+15</f>
        <v>24</v>
      </c>
      <c r="G10" s="34">
        <v>0</v>
      </c>
      <c r="H10" s="37">
        <v>0</v>
      </c>
      <c r="I10" s="40">
        <f>876000+38418000</f>
        <v>39294000</v>
      </c>
    </row>
    <row r="11" spans="1:9" s="12" customFormat="1" ht="18" customHeight="1">
      <c r="A11" s="47"/>
      <c r="B11" s="18" t="s">
        <v>12</v>
      </c>
      <c r="C11" s="38"/>
      <c r="D11" s="17">
        <f t="shared" si="0"/>
        <v>1077</v>
      </c>
      <c r="E11" s="19">
        <f>6+789</f>
        <v>795</v>
      </c>
      <c r="F11" s="19">
        <f>2+280</f>
        <v>282</v>
      </c>
      <c r="G11" s="35"/>
      <c r="H11" s="38"/>
      <c r="I11" s="41"/>
    </row>
    <row r="12" spans="1:9" s="12" customFormat="1" ht="18" customHeight="1">
      <c r="A12" s="48"/>
      <c r="B12" s="18" t="s">
        <v>13</v>
      </c>
      <c r="C12" s="39"/>
      <c r="D12" s="17">
        <f t="shared" si="0"/>
        <v>970</v>
      </c>
      <c r="E12" s="26">
        <f>23+599+2</f>
        <v>624</v>
      </c>
      <c r="F12" s="26">
        <f>16+330</f>
        <v>346</v>
      </c>
      <c r="G12" s="36"/>
      <c r="H12" s="39"/>
      <c r="I12" s="42"/>
    </row>
    <row r="13" spans="1:9" s="12" customFormat="1" ht="18" customHeight="1">
      <c r="A13" s="43" t="s">
        <v>14</v>
      </c>
      <c r="B13" s="44"/>
      <c r="C13" s="20"/>
      <c r="D13" s="19"/>
      <c r="E13" s="19"/>
      <c r="F13" s="19"/>
      <c r="G13" s="27">
        <v>7</v>
      </c>
      <c r="H13" s="21"/>
      <c r="I13" s="19">
        <v>140000</v>
      </c>
    </row>
    <row r="14" spans="1:9" s="24" customFormat="1" ht="18" customHeight="1" thickBot="1">
      <c r="A14" s="45" t="s">
        <v>0</v>
      </c>
      <c r="B14" s="46"/>
      <c r="C14" s="22">
        <f>SUM(C8:C13)</f>
        <v>2113</v>
      </c>
      <c r="D14" s="22">
        <f t="shared" ref="D14:H14" si="1">SUM(D8:D13)</f>
        <v>2113</v>
      </c>
      <c r="E14" s="22">
        <f t="shared" si="1"/>
        <v>1447</v>
      </c>
      <c r="F14" s="22">
        <f t="shared" si="1"/>
        <v>666</v>
      </c>
      <c r="G14" s="22">
        <f t="shared" si="1"/>
        <v>10</v>
      </c>
      <c r="H14" s="22">
        <f t="shared" si="1"/>
        <v>2</v>
      </c>
      <c r="I14" s="23">
        <f>SUM(I8:I13)</f>
        <v>40604000</v>
      </c>
    </row>
    <row r="15" spans="1:9" s="12" customFormat="1" ht="13">
      <c r="A15" s="10" t="s">
        <v>20</v>
      </c>
      <c r="B15" s="10"/>
      <c r="I15" s="10"/>
    </row>
    <row r="16" spans="1:9" s="7" customFormat="1">
      <c r="A16" s="8"/>
      <c r="B16" s="8"/>
      <c r="I16" s="8"/>
    </row>
    <row r="22" spans="6:6">
      <c r="F22" s="25"/>
    </row>
  </sheetData>
  <mergeCells count="21">
    <mergeCell ref="H6:H7"/>
    <mergeCell ref="G5:H5"/>
    <mergeCell ref="I5:I7"/>
    <mergeCell ref="A5:B7"/>
    <mergeCell ref="D6:D7"/>
    <mergeCell ref="E6:F6"/>
    <mergeCell ref="C6:C7"/>
    <mergeCell ref="C5:F5"/>
    <mergeCell ref="G6:G7"/>
    <mergeCell ref="A13:B13"/>
    <mergeCell ref="A14:B14"/>
    <mergeCell ref="C8:C9"/>
    <mergeCell ref="C10:C12"/>
    <mergeCell ref="A8:A9"/>
    <mergeCell ref="A10:A12"/>
    <mergeCell ref="G8:G9"/>
    <mergeCell ref="H8:H9"/>
    <mergeCell ref="I8:I9"/>
    <mergeCell ref="G10:G12"/>
    <mergeCell ref="H10:H12"/>
    <mergeCell ref="I10:I12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EA0A-C966-0442-9084-96F395083227}">
  <dimension ref="A1:K16"/>
  <sheetViews>
    <sheetView showGridLines="0" workbookViewId="0"/>
  </sheetViews>
  <sheetFormatPr baseColWidth="10" defaultColWidth="8.83203125" defaultRowHeight="14"/>
  <cols>
    <col min="1" max="1" width="12.6640625" style="108" customWidth="1"/>
    <col min="2" max="4" width="7.5" style="108" customWidth="1"/>
    <col min="5" max="5" width="7.5" customWidth="1"/>
    <col min="6" max="9" width="7.5" style="108" customWidth="1"/>
    <col min="10" max="11" width="7.5" customWidth="1"/>
  </cols>
  <sheetData>
    <row r="1" spans="1:11" s="73" customFormat="1" ht="17">
      <c r="A1" s="70" t="s">
        <v>23</v>
      </c>
      <c r="B1" s="71"/>
      <c r="C1" s="71"/>
      <c r="D1" s="71"/>
      <c r="E1" s="72"/>
      <c r="F1" s="72"/>
      <c r="G1" s="72"/>
      <c r="H1" s="72"/>
      <c r="I1" s="72"/>
    </row>
    <row r="2" spans="1:11" s="78" customFormat="1" thickBot="1">
      <c r="A2" s="74"/>
      <c r="B2" s="74"/>
      <c r="C2" s="74"/>
      <c r="D2" s="74"/>
      <c r="E2" s="75"/>
      <c r="F2" s="75"/>
      <c r="G2" s="75"/>
      <c r="H2" s="75"/>
      <c r="I2" s="76" t="s">
        <v>24</v>
      </c>
      <c r="J2" s="77"/>
      <c r="K2" s="77"/>
    </row>
    <row r="3" spans="1:11" s="78" customFormat="1" ht="15" thickBot="1">
      <c r="A3" s="79"/>
      <c r="B3" s="80" t="s">
        <v>25</v>
      </c>
      <c r="C3" s="81" t="s">
        <v>26</v>
      </c>
      <c r="D3" s="81" t="s">
        <v>27</v>
      </c>
      <c r="E3" s="81" t="s">
        <v>28</v>
      </c>
      <c r="F3" s="81" t="s">
        <v>29</v>
      </c>
      <c r="G3" s="81" t="s">
        <v>30</v>
      </c>
      <c r="H3" s="81" t="s">
        <v>31</v>
      </c>
      <c r="I3" s="81" t="s">
        <v>32</v>
      </c>
      <c r="J3" s="81" t="s">
        <v>33</v>
      </c>
      <c r="K3" s="82" t="s">
        <v>34</v>
      </c>
    </row>
    <row r="4" spans="1:11" s="78" customFormat="1" ht="20" customHeight="1">
      <c r="A4" s="83" t="s">
        <v>35</v>
      </c>
      <c r="B4" s="84">
        <f>SUM(B6:B7,B9:B10,B12:B13)</f>
        <v>18552</v>
      </c>
      <c r="C4" s="84">
        <f t="shared" ref="C4:K4" si="0">SUM(C6:C7,C9:C10,C12:C13)</f>
        <v>2480</v>
      </c>
      <c r="D4" s="84">
        <f t="shared" si="0"/>
        <v>552</v>
      </c>
      <c r="E4" s="84">
        <f t="shared" si="0"/>
        <v>471</v>
      </c>
      <c r="F4" s="84">
        <f t="shared" si="0"/>
        <v>2375</v>
      </c>
      <c r="G4" s="84">
        <f t="shared" si="0"/>
        <v>2367</v>
      </c>
      <c r="H4" s="84">
        <f t="shared" si="0"/>
        <v>2811</v>
      </c>
      <c r="I4" s="84">
        <f t="shared" si="0"/>
        <v>3072</v>
      </c>
      <c r="J4" s="84">
        <f t="shared" si="0"/>
        <v>2455</v>
      </c>
      <c r="K4" s="85">
        <f t="shared" si="0"/>
        <v>1969</v>
      </c>
    </row>
    <row r="5" spans="1:11" s="78" customFormat="1" ht="20" customHeight="1">
      <c r="A5" s="86" t="s">
        <v>36</v>
      </c>
      <c r="B5" s="87"/>
      <c r="C5" s="88"/>
      <c r="D5" s="88"/>
      <c r="E5" s="88"/>
      <c r="F5" s="88"/>
      <c r="G5" s="88"/>
      <c r="H5" s="88"/>
      <c r="I5" s="88"/>
      <c r="J5" s="88"/>
      <c r="K5" s="89"/>
    </row>
    <row r="6" spans="1:11" s="78" customFormat="1" ht="20" customHeight="1">
      <c r="A6" s="90" t="s">
        <v>37</v>
      </c>
      <c r="B6" s="91">
        <f>SUM(C6:K6)</f>
        <v>5124</v>
      </c>
      <c r="C6" s="92">
        <v>433</v>
      </c>
      <c r="D6" s="92">
        <v>367</v>
      </c>
      <c r="E6" s="92">
        <v>286</v>
      </c>
      <c r="F6" s="92">
        <v>722</v>
      </c>
      <c r="G6" s="92">
        <v>650</v>
      </c>
      <c r="H6" s="92">
        <v>748</v>
      </c>
      <c r="I6" s="92">
        <v>862</v>
      </c>
      <c r="J6" s="92">
        <v>559</v>
      </c>
      <c r="K6" s="93">
        <v>497</v>
      </c>
    </row>
    <row r="7" spans="1:11" s="78" customFormat="1" ht="20" customHeight="1">
      <c r="A7" s="90" t="s">
        <v>38</v>
      </c>
      <c r="B7" s="94">
        <f>SUM(C7:K7)</f>
        <v>135</v>
      </c>
      <c r="C7" s="95">
        <v>11</v>
      </c>
      <c r="D7" s="95">
        <v>5</v>
      </c>
      <c r="E7" s="95">
        <v>8</v>
      </c>
      <c r="F7" s="95">
        <v>13</v>
      </c>
      <c r="G7" s="95">
        <v>19</v>
      </c>
      <c r="H7" s="95">
        <v>22</v>
      </c>
      <c r="I7" s="95">
        <v>29</v>
      </c>
      <c r="J7" s="95">
        <v>12</v>
      </c>
      <c r="K7" s="96">
        <v>16</v>
      </c>
    </row>
    <row r="8" spans="1:11" s="78" customFormat="1" ht="20" customHeight="1">
      <c r="A8" s="86" t="s">
        <v>39</v>
      </c>
      <c r="B8" s="87"/>
      <c r="C8" s="88"/>
      <c r="D8" s="88"/>
      <c r="E8" s="88"/>
      <c r="F8" s="88"/>
      <c r="G8" s="88"/>
      <c r="H8" s="88"/>
      <c r="I8" s="88"/>
      <c r="J8" s="88"/>
      <c r="K8" s="89"/>
    </row>
    <row r="9" spans="1:11" s="78" customFormat="1" ht="20" customHeight="1">
      <c r="A9" s="90" t="s">
        <v>37</v>
      </c>
      <c r="B9" s="91">
        <f>SUM(C9:K9)</f>
        <v>3000</v>
      </c>
      <c r="C9" s="92">
        <v>217</v>
      </c>
      <c r="D9" s="92">
        <v>155</v>
      </c>
      <c r="E9" s="92">
        <v>160</v>
      </c>
      <c r="F9" s="92">
        <v>365</v>
      </c>
      <c r="G9" s="92">
        <v>398</v>
      </c>
      <c r="H9" s="92">
        <v>497</v>
      </c>
      <c r="I9" s="92">
        <v>496</v>
      </c>
      <c r="J9" s="92">
        <v>429</v>
      </c>
      <c r="K9" s="93">
        <v>283</v>
      </c>
    </row>
    <row r="10" spans="1:11" s="78" customFormat="1" ht="20" customHeight="1">
      <c r="A10" s="90" t="s">
        <v>38</v>
      </c>
      <c r="B10" s="94">
        <f>SUM(C10:K10)</f>
        <v>366</v>
      </c>
      <c r="C10" s="95">
        <v>20</v>
      </c>
      <c r="D10" s="95">
        <v>25</v>
      </c>
      <c r="E10" s="97">
        <v>17</v>
      </c>
      <c r="F10" s="97">
        <v>59</v>
      </c>
      <c r="G10" s="97">
        <v>58</v>
      </c>
      <c r="H10" s="97">
        <v>42</v>
      </c>
      <c r="I10" s="97">
        <v>62</v>
      </c>
      <c r="J10" s="97">
        <v>44</v>
      </c>
      <c r="K10" s="98">
        <v>39</v>
      </c>
    </row>
    <row r="11" spans="1:11" s="78" customFormat="1" ht="20" customHeight="1">
      <c r="A11" s="86" t="s">
        <v>40</v>
      </c>
      <c r="B11" s="99"/>
      <c r="C11" s="100"/>
      <c r="D11" s="100"/>
      <c r="E11" s="101"/>
      <c r="F11" s="101"/>
      <c r="G11" s="101"/>
      <c r="H11" s="101"/>
      <c r="I11" s="101"/>
      <c r="J11" s="101"/>
      <c r="K11" s="102"/>
    </row>
    <row r="12" spans="1:11" s="78" customFormat="1" ht="20" customHeight="1">
      <c r="A12" s="90" t="s">
        <v>37</v>
      </c>
      <c r="B12" s="91">
        <f>SUM(C12:K12)</f>
        <v>9872</v>
      </c>
      <c r="C12" s="91">
        <v>1789</v>
      </c>
      <c r="D12" s="91">
        <v>0</v>
      </c>
      <c r="E12" s="91">
        <v>0</v>
      </c>
      <c r="F12" s="91">
        <v>1210</v>
      </c>
      <c r="G12" s="91">
        <v>1238</v>
      </c>
      <c r="H12" s="91">
        <v>1493</v>
      </c>
      <c r="I12" s="91">
        <v>1610</v>
      </c>
      <c r="J12" s="91">
        <v>1401</v>
      </c>
      <c r="K12" s="93">
        <v>1131</v>
      </c>
    </row>
    <row r="13" spans="1:11" s="78" customFormat="1" ht="15" thickBot="1">
      <c r="A13" s="103" t="s">
        <v>38</v>
      </c>
      <c r="B13" s="104">
        <f>SUM(C13:K13)</f>
        <v>55</v>
      </c>
      <c r="C13" s="104">
        <v>10</v>
      </c>
      <c r="D13" s="104">
        <v>0</v>
      </c>
      <c r="E13" s="105">
        <v>0</v>
      </c>
      <c r="F13" s="105">
        <v>6</v>
      </c>
      <c r="G13" s="105">
        <v>4</v>
      </c>
      <c r="H13" s="105">
        <v>9</v>
      </c>
      <c r="I13" s="105">
        <v>13</v>
      </c>
      <c r="J13" s="105">
        <v>10</v>
      </c>
      <c r="K13" s="106">
        <v>3</v>
      </c>
    </row>
    <row r="14" spans="1:11" s="78" customFormat="1" ht="13">
      <c r="A14" s="107" t="s">
        <v>41</v>
      </c>
      <c r="B14" s="74"/>
      <c r="C14" s="74"/>
      <c r="D14" s="74"/>
      <c r="F14" s="74"/>
      <c r="G14" s="74"/>
      <c r="H14" s="74"/>
      <c r="I14" s="74"/>
    </row>
    <row r="15" spans="1:11"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1">
      <c r="B16" s="109"/>
    </row>
  </sheetData>
  <mergeCells count="1">
    <mergeCell ref="I2:K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 ４３２  災害見舞金等支給状況</vt:lpstr>
      <vt:lpstr>表 ４３３  障害者外出支援乗車証（ふれあいフリーパス）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2021-12-28T01:49:22Z</cp:lastPrinted>
  <dcterms:created xsi:type="dcterms:W3CDTF">2002-07-25T04:22:31Z</dcterms:created>
  <dcterms:modified xsi:type="dcterms:W3CDTF">2022-03-29T23:33:05Z</dcterms:modified>
</cp:coreProperties>
</file>