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awasaki.local\庁内共有ファイルサーバ\40（健）長寿社会部高齢者事業推進\事業者指導係\032_運営状況点検書\R6\２回目チェック中（職員）\"/>
    </mc:Choice>
  </mc:AlternateContent>
  <bookViews>
    <workbookView xWindow="0" yWindow="80" windowWidth="9210" windowHeight="7370" tabRatio="718"/>
  </bookViews>
  <sheets>
    <sheet name="運営状況点検書" sheetId="1" r:id="rId1"/>
    <sheet name="勤務形態一覧表" sheetId="14" r:id="rId2"/>
    <sheet name="シフト記号表" sheetId="15" r:id="rId3"/>
    <sheet name="【記載例】勤務形態一覧表" sheetId="12" r:id="rId4"/>
    <sheet name="【記載例】シフト記号表（勤務時間帯）" sheetId="13" r:id="rId5"/>
    <sheet name="記入方法" sheetId="11" r:id="rId6"/>
    <sheet name="プルダウン・リスト" sheetId="10" state="hidden" r:id="rId7"/>
  </sheets>
  <definedNames>
    <definedName name="【記載例】シフト記号" localSheetId="2">シフト記号表!$C$6:$C$47</definedName>
    <definedName name="【記載例】シフト記号">'【記載例】シフト記号表（勤務時間帯）'!$C$6:$C$47</definedName>
    <definedName name="【記載例】シフト記号表" localSheetId="2">シフト記号表!$C$6:$C$47</definedName>
    <definedName name="HIT_ROW107" localSheetId="0">運営状況点検書!#REF!</definedName>
    <definedName name="HIT_ROW109" localSheetId="0">運営状況点検書!#REF!</definedName>
    <definedName name="HIT_ROW124" localSheetId="0">運営状況点検書!#REF!</definedName>
    <definedName name="HIT_ROW180" localSheetId="0">運営状況点検書!#REF!</definedName>
    <definedName name="HIT_ROW81" localSheetId="0">運営状況点検書!#REF!</definedName>
    <definedName name="_xlnm.Print_Area" localSheetId="4">'【記載例】シフト記号表（勤務時間帯）'!$B$1:$N$52</definedName>
    <definedName name="_xlnm.Print_Area" localSheetId="3">【記載例】勤務形態一覧表!$A$1:$BJ$95</definedName>
    <definedName name="_xlnm.Print_Area" localSheetId="2">シフト記号表!$B$1:$N$54</definedName>
    <definedName name="_xlnm.Print_Area" localSheetId="0">運営状況点検書!$A$1:$AA$1260</definedName>
    <definedName name="_xlnm.Print_Area" localSheetId="5">記入方法!$A$1:$Q$81</definedName>
    <definedName name="_xlnm.Print_Area" localSheetId="1">勤務形態一覧表!$A$1:$BJ$235</definedName>
    <definedName name="_xlnm.Print_Titles" localSheetId="3">【記載例】勤務形態一覧表!$1:$14</definedName>
    <definedName name="_xlnm.Print_Titles" localSheetId="1">勤務形態一覧表!$1:$14</definedName>
    <definedName name="オペレーター">プルダウン・リスト!$D$13:$D$25</definedName>
    <definedName name="シフト記号表">シフト記号表!$C$6:$C$47</definedName>
    <definedName name="管理者">プルダウン・リスト!$C$13:$C$25</definedName>
    <definedName name="計画作成責任者">プルダウン・リスト!$L$13:$L$25</definedName>
    <definedName name="言語聴覚士">プルダウン・リスト!$K$13:$K$25</definedName>
    <definedName name="作業療法士">プルダウン・リスト!$J$13:$J$25</definedName>
    <definedName name="職種">プルダウン・リスト!$C$12:$M$12</definedName>
    <definedName name="登録看護職員">プルダウン・リスト!$H$13:$H$25</definedName>
    <definedName name="訪問介護員_随時">プルダウン・リスト!$F$13:$F$25</definedName>
    <definedName name="訪問介護員_定期">プルダウン・リスト!$E$13:$E$25</definedName>
    <definedName name="訪問看護員">プルダウン・リスト!$G$13:$G$25</definedName>
    <definedName name="理学療法士">プルダウン・リスト!$I$13:$I$25</definedName>
  </definedNames>
  <calcPr calcId="162913" fullPrecision="0"/>
</workbook>
</file>

<file path=xl/calcChain.xml><?xml version="1.0" encoding="utf-8"?>
<calcChain xmlns="http://schemas.openxmlformats.org/spreadsheetml/2006/main">
  <c r="D47" i="15" l="1"/>
  <c r="L46" i="15"/>
  <c r="L45" i="15"/>
  <c r="L47" i="15" s="1"/>
  <c r="D44" i="15"/>
  <c r="L43" i="15"/>
  <c r="L42" i="15"/>
  <c r="L44" i="15" s="1"/>
  <c r="D41" i="15"/>
  <c r="L40" i="15"/>
  <c r="L39" i="15"/>
  <c r="L41" i="15" s="1"/>
  <c r="D38" i="15"/>
  <c r="D37" i="15"/>
  <c r="D36" i="15"/>
  <c r="D35" i="15"/>
  <c r="D34" i="15"/>
  <c r="D33" i="15"/>
  <c r="D32" i="15"/>
  <c r="D31" i="15"/>
  <c r="D30" i="15"/>
  <c r="D29" i="15"/>
  <c r="D28" i="15"/>
  <c r="D27" i="15"/>
  <c r="D26" i="15"/>
  <c r="D25" i="15"/>
  <c r="D24" i="15"/>
  <c r="D23" i="15"/>
  <c r="L22" i="15"/>
  <c r="D22" i="15"/>
  <c r="L21" i="15"/>
  <c r="D21" i="15"/>
  <c r="L20" i="15"/>
  <c r="D20" i="15"/>
  <c r="L19" i="15"/>
  <c r="D19" i="15"/>
  <c r="L18" i="15"/>
  <c r="D18" i="15"/>
  <c r="L17" i="15"/>
  <c r="D17" i="15"/>
  <c r="L16" i="15"/>
  <c r="D16" i="15"/>
  <c r="L15" i="15"/>
  <c r="D15" i="15"/>
  <c r="L14" i="15"/>
  <c r="D14" i="15"/>
  <c r="L13" i="15"/>
  <c r="D13" i="15"/>
  <c r="L12" i="15"/>
  <c r="D12" i="15"/>
  <c r="L11" i="15"/>
  <c r="D11" i="15"/>
  <c r="L10" i="15"/>
  <c r="D10" i="15"/>
  <c r="L9" i="15"/>
  <c r="D9" i="15"/>
  <c r="L8" i="15"/>
  <c r="D8" i="15"/>
  <c r="L7" i="15"/>
  <c r="D7" i="15"/>
  <c r="L6" i="15"/>
  <c r="D6" i="15"/>
  <c r="P229" i="14"/>
  <c r="P228" i="14"/>
  <c r="K228" i="14"/>
  <c r="W224" i="14"/>
  <c r="K234" i="14" s="1"/>
  <c r="T224" i="14"/>
  <c r="K229" i="14" s="1"/>
  <c r="U229" i="14" s="1"/>
  <c r="P234" i="14" s="1"/>
  <c r="R224" i="14"/>
  <c r="BA214" i="14"/>
  <c r="AZ214" i="14"/>
  <c r="AY214" i="14"/>
  <c r="AX214" i="14"/>
  <c r="AW214" i="14"/>
  <c r="AV214" i="14"/>
  <c r="AU214" i="14"/>
  <c r="AT214" i="14"/>
  <c r="AS214" i="14"/>
  <c r="AR214" i="14"/>
  <c r="AQ214" i="14"/>
  <c r="AP214" i="14"/>
  <c r="AO214" i="14"/>
  <c r="AN214" i="14"/>
  <c r="AM214" i="14"/>
  <c r="AL214" i="14"/>
  <c r="AK214" i="14"/>
  <c r="AJ214" i="14"/>
  <c r="AI214" i="14"/>
  <c r="AH214" i="14"/>
  <c r="AG214" i="14"/>
  <c r="AF214" i="14"/>
  <c r="AE214" i="14"/>
  <c r="AD214" i="14"/>
  <c r="AC214" i="14"/>
  <c r="AB214" i="14"/>
  <c r="AA214" i="14"/>
  <c r="Z214" i="14"/>
  <c r="Y214" i="14"/>
  <c r="X214" i="14"/>
  <c r="W214" i="14"/>
  <c r="BB214" i="14" s="1"/>
  <c r="BD214" i="14" s="1"/>
  <c r="H214" i="14"/>
  <c r="F214" i="14"/>
  <c r="BA212" i="14"/>
  <c r="AZ212" i="14"/>
  <c r="AY212" i="14"/>
  <c r="AX212" i="14"/>
  <c r="AW212" i="14"/>
  <c r="AV212" i="14"/>
  <c r="AU212" i="14"/>
  <c r="AT212" i="14"/>
  <c r="AS212" i="14"/>
  <c r="AR212" i="14"/>
  <c r="AQ212" i="14"/>
  <c r="AP212" i="14"/>
  <c r="AO212" i="14"/>
  <c r="AN212" i="14"/>
  <c r="AM212" i="14"/>
  <c r="AL212" i="14"/>
  <c r="AK212" i="14"/>
  <c r="AJ212" i="14"/>
  <c r="AI212" i="14"/>
  <c r="AH212" i="14"/>
  <c r="AG212" i="14"/>
  <c r="AF212" i="14"/>
  <c r="AE212" i="14"/>
  <c r="AD212" i="14"/>
  <c r="AC212" i="14"/>
  <c r="AB212" i="14"/>
  <c r="AA212" i="14"/>
  <c r="Z212" i="14"/>
  <c r="Y212" i="14"/>
  <c r="X212" i="14"/>
  <c r="W212" i="14"/>
  <c r="BB212" i="14" s="1"/>
  <c r="BD212" i="14" s="1"/>
  <c r="H212" i="14"/>
  <c r="F212" i="14"/>
  <c r="BA210" i="14"/>
  <c r="AZ210" i="14"/>
  <c r="AY210" i="14"/>
  <c r="AX210" i="14"/>
  <c r="AW210" i="14"/>
  <c r="AV210" i="14"/>
  <c r="AU210" i="14"/>
  <c r="AT210" i="14"/>
  <c r="AS210" i="14"/>
  <c r="AR210" i="14"/>
  <c r="AQ210" i="14"/>
  <c r="AP210" i="14"/>
  <c r="AO210" i="14"/>
  <c r="AN210" i="14"/>
  <c r="AM210" i="14"/>
  <c r="AL210" i="14"/>
  <c r="AK210" i="14"/>
  <c r="AJ210" i="14"/>
  <c r="AI210" i="14"/>
  <c r="AH210" i="14"/>
  <c r="AG210" i="14"/>
  <c r="AF210" i="14"/>
  <c r="AE210" i="14"/>
  <c r="AD210" i="14"/>
  <c r="AC210" i="14"/>
  <c r="AB210" i="14"/>
  <c r="AA210" i="14"/>
  <c r="Z210" i="14"/>
  <c r="Y210" i="14"/>
  <c r="X210" i="14"/>
  <c r="W210" i="14"/>
  <c r="BB210" i="14" s="1"/>
  <c r="BD210" i="14" s="1"/>
  <c r="H210" i="14"/>
  <c r="F210" i="14"/>
  <c r="BA208" i="14"/>
  <c r="AZ208" i="14"/>
  <c r="AY208" i="14"/>
  <c r="AX208" i="14"/>
  <c r="AW208" i="14"/>
  <c r="AV208" i="14"/>
  <c r="AU208" i="14"/>
  <c r="AT208" i="14"/>
  <c r="AS208" i="14"/>
  <c r="AR208" i="14"/>
  <c r="AQ208" i="14"/>
  <c r="AP208" i="14"/>
  <c r="AO208" i="14"/>
  <c r="AN208" i="14"/>
  <c r="AM208" i="14"/>
  <c r="AL208" i="14"/>
  <c r="AK208" i="14"/>
  <c r="AJ208" i="14"/>
  <c r="AI208" i="14"/>
  <c r="AH208" i="14"/>
  <c r="AG208" i="14"/>
  <c r="AF208" i="14"/>
  <c r="AE208" i="14"/>
  <c r="AD208" i="14"/>
  <c r="AC208" i="14"/>
  <c r="AB208" i="14"/>
  <c r="AA208" i="14"/>
  <c r="Z208" i="14"/>
  <c r="Y208" i="14"/>
  <c r="X208" i="14"/>
  <c r="W208" i="14"/>
  <c r="BB208" i="14" s="1"/>
  <c r="BD208" i="14" s="1"/>
  <c r="H208" i="14"/>
  <c r="F208" i="14"/>
  <c r="BA206" i="14"/>
  <c r="AZ206" i="14"/>
  <c r="AY206" i="14"/>
  <c r="AX206" i="14"/>
  <c r="AW206" i="14"/>
  <c r="AV206" i="14"/>
  <c r="AU206" i="14"/>
  <c r="AT206" i="14"/>
  <c r="AS206" i="14"/>
  <c r="AR206" i="14"/>
  <c r="AQ206" i="14"/>
  <c r="AP206" i="14"/>
  <c r="AO206" i="14"/>
  <c r="AN206" i="14"/>
  <c r="AM206" i="14"/>
  <c r="AL206" i="14"/>
  <c r="AK206" i="14"/>
  <c r="AJ206" i="14"/>
  <c r="AI206" i="14"/>
  <c r="AH206" i="14"/>
  <c r="AG206" i="14"/>
  <c r="AF206" i="14"/>
  <c r="AE206" i="14"/>
  <c r="AD206" i="14"/>
  <c r="AC206" i="14"/>
  <c r="AB206" i="14"/>
  <c r="AA206" i="14"/>
  <c r="Z206" i="14"/>
  <c r="Y206" i="14"/>
  <c r="X206" i="14"/>
  <c r="W206" i="14"/>
  <c r="BB206" i="14" s="1"/>
  <c r="BD206" i="14" s="1"/>
  <c r="H206" i="14"/>
  <c r="F206" i="14"/>
  <c r="BA204" i="14"/>
  <c r="AZ204" i="14"/>
  <c r="AY204" i="14"/>
  <c r="AX204" i="14"/>
  <c r="AW204" i="14"/>
  <c r="AV204" i="14"/>
  <c r="AU204" i="14"/>
  <c r="AT204" i="14"/>
  <c r="AS204" i="14"/>
  <c r="AR204" i="14"/>
  <c r="AQ204" i="14"/>
  <c r="AP204" i="14"/>
  <c r="AO204" i="14"/>
  <c r="AN204" i="14"/>
  <c r="AM204" i="14"/>
  <c r="AL204" i="14"/>
  <c r="AK204" i="14"/>
  <c r="AJ204" i="14"/>
  <c r="AI204" i="14"/>
  <c r="AH204" i="14"/>
  <c r="AG204" i="14"/>
  <c r="AF204" i="14"/>
  <c r="AE204" i="14"/>
  <c r="AD204" i="14"/>
  <c r="AC204" i="14"/>
  <c r="AB204" i="14"/>
  <c r="AA204" i="14"/>
  <c r="Z204" i="14"/>
  <c r="Y204" i="14"/>
  <c r="X204" i="14"/>
  <c r="W204" i="14"/>
  <c r="BB204" i="14" s="1"/>
  <c r="BD204" i="14" s="1"/>
  <c r="H204" i="14"/>
  <c r="F204" i="14"/>
  <c r="BA202" i="14"/>
  <c r="AZ202" i="14"/>
  <c r="AY202" i="14"/>
  <c r="AX202" i="14"/>
  <c r="AW202" i="14"/>
  <c r="AV202" i="14"/>
  <c r="AU202" i="14"/>
  <c r="AT202" i="14"/>
  <c r="AS202" i="14"/>
  <c r="AR202" i="14"/>
  <c r="AQ202" i="14"/>
  <c r="AP202" i="14"/>
  <c r="AO202" i="14"/>
  <c r="AN202" i="14"/>
  <c r="AM202" i="14"/>
  <c r="AL202" i="14"/>
  <c r="AK202" i="14"/>
  <c r="AJ202" i="14"/>
  <c r="AI202" i="14"/>
  <c r="AH202" i="14"/>
  <c r="AG202" i="14"/>
  <c r="AF202" i="14"/>
  <c r="AE202" i="14"/>
  <c r="AD202" i="14"/>
  <c r="AC202" i="14"/>
  <c r="AB202" i="14"/>
  <c r="AA202" i="14"/>
  <c r="Z202" i="14"/>
  <c r="Y202" i="14"/>
  <c r="X202" i="14"/>
  <c r="W202" i="14"/>
  <c r="BB202" i="14" s="1"/>
  <c r="BD202" i="14" s="1"/>
  <c r="H202" i="14"/>
  <c r="F202" i="14"/>
  <c r="BA200" i="14"/>
  <c r="AZ200" i="14"/>
  <c r="AY200" i="14"/>
  <c r="AX200" i="14"/>
  <c r="AW200" i="14"/>
  <c r="AV200" i="14"/>
  <c r="AU200" i="14"/>
  <c r="AT200" i="14"/>
  <c r="AS200" i="14"/>
  <c r="AR200" i="14"/>
  <c r="AQ200" i="14"/>
  <c r="AP200" i="14"/>
  <c r="AO200" i="14"/>
  <c r="AN200" i="14"/>
  <c r="AM200" i="14"/>
  <c r="AL200" i="14"/>
  <c r="AK200" i="14"/>
  <c r="AJ200" i="14"/>
  <c r="AI200" i="14"/>
  <c r="AH200" i="14"/>
  <c r="AG200" i="14"/>
  <c r="AF200" i="14"/>
  <c r="AE200" i="14"/>
  <c r="AD200" i="14"/>
  <c r="AC200" i="14"/>
  <c r="AB200" i="14"/>
  <c r="AA200" i="14"/>
  <c r="Z200" i="14"/>
  <c r="Y200" i="14"/>
  <c r="X200" i="14"/>
  <c r="W200" i="14"/>
  <c r="BB200" i="14" s="1"/>
  <c r="BD200" i="14" s="1"/>
  <c r="H200" i="14"/>
  <c r="F200" i="14"/>
  <c r="BA198" i="14"/>
  <c r="AZ198" i="14"/>
  <c r="AY198" i="14"/>
  <c r="AX198" i="14"/>
  <c r="AW198" i="14"/>
  <c r="AV198" i="14"/>
  <c r="AU198" i="14"/>
  <c r="AT198" i="14"/>
  <c r="AS198" i="14"/>
  <c r="AR198" i="14"/>
  <c r="AQ198" i="14"/>
  <c r="AP198" i="14"/>
  <c r="AO198" i="14"/>
  <c r="AN198" i="14"/>
  <c r="AM198" i="14"/>
  <c r="AL198" i="14"/>
  <c r="AK198" i="14"/>
  <c r="AJ198" i="14"/>
  <c r="AI198" i="14"/>
  <c r="AH198" i="14"/>
  <c r="AG198" i="14"/>
  <c r="AF198" i="14"/>
  <c r="AE198" i="14"/>
  <c r="AD198" i="14"/>
  <c r="AC198" i="14"/>
  <c r="AB198" i="14"/>
  <c r="AA198" i="14"/>
  <c r="Z198" i="14"/>
  <c r="Y198" i="14"/>
  <c r="X198" i="14"/>
  <c r="W198" i="14"/>
  <c r="BB198" i="14" s="1"/>
  <c r="BD198" i="14" s="1"/>
  <c r="H198" i="14"/>
  <c r="F198" i="14"/>
  <c r="BA196" i="14"/>
  <c r="AZ196" i="14"/>
  <c r="AY196" i="14"/>
  <c r="AX196" i="14"/>
  <c r="AW196" i="14"/>
  <c r="AV196" i="14"/>
  <c r="AU196" i="14"/>
  <c r="AT196" i="14"/>
  <c r="AS196" i="14"/>
  <c r="AR196" i="14"/>
  <c r="AQ196" i="14"/>
  <c r="AP196" i="14"/>
  <c r="AO196" i="14"/>
  <c r="AN196" i="14"/>
  <c r="AM196" i="14"/>
  <c r="AL196" i="14"/>
  <c r="AK196" i="14"/>
  <c r="AJ196" i="14"/>
  <c r="AI196" i="14"/>
  <c r="AH196" i="14"/>
  <c r="AG196" i="14"/>
  <c r="AF196" i="14"/>
  <c r="AE196" i="14"/>
  <c r="AD196" i="14"/>
  <c r="AC196" i="14"/>
  <c r="AB196" i="14"/>
  <c r="AA196" i="14"/>
  <c r="Z196" i="14"/>
  <c r="Y196" i="14"/>
  <c r="X196" i="14"/>
  <c r="W196" i="14"/>
  <c r="BB196" i="14" s="1"/>
  <c r="BD196" i="14" s="1"/>
  <c r="H196" i="14"/>
  <c r="F196" i="14"/>
  <c r="BA194" i="14"/>
  <c r="AZ194" i="14"/>
  <c r="AY194" i="14"/>
  <c r="AX194" i="14"/>
  <c r="AW194" i="14"/>
  <c r="AV194" i="14"/>
  <c r="AU194" i="14"/>
  <c r="AT194" i="14"/>
  <c r="AS194" i="14"/>
  <c r="AR194" i="14"/>
  <c r="AQ194" i="14"/>
  <c r="AP194" i="14"/>
  <c r="AO194" i="14"/>
  <c r="AN194" i="14"/>
  <c r="AM194" i="14"/>
  <c r="AL194" i="14"/>
  <c r="AK194" i="14"/>
  <c r="AJ194" i="14"/>
  <c r="AI194" i="14"/>
  <c r="AH194" i="14"/>
  <c r="AG194" i="14"/>
  <c r="AF194" i="14"/>
  <c r="AE194" i="14"/>
  <c r="AD194" i="14"/>
  <c r="AC194" i="14"/>
  <c r="AB194" i="14"/>
  <c r="AA194" i="14"/>
  <c r="Z194" i="14"/>
  <c r="Y194" i="14"/>
  <c r="X194" i="14"/>
  <c r="W194" i="14"/>
  <c r="BB194" i="14" s="1"/>
  <c r="BD194" i="14" s="1"/>
  <c r="H194" i="14"/>
  <c r="F194" i="14"/>
  <c r="BA192" i="14"/>
  <c r="AZ192" i="14"/>
  <c r="AY192" i="14"/>
  <c r="AX192" i="14"/>
  <c r="AW192" i="14"/>
  <c r="AV192" i="14"/>
  <c r="AU192" i="14"/>
  <c r="AT192" i="14"/>
  <c r="AS192" i="14"/>
  <c r="AR192" i="14"/>
  <c r="AQ192" i="14"/>
  <c r="AP192" i="14"/>
  <c r="AO192" i="14"/>
  <c r="AN192" i="14"/>
  <c r="AM192" i="14"/>
  <c r="AL192" i="14"/>
  <c r="AK192" i="14"/>
  <c r="AJ192" i="14"/>
  <c r="AI192" i="14"/>
  <c r="AH192" i="14"/>
  <c r="AG192" i="14"/>
  <c r="AF192" i="14"/>
  <c r="AE192" i="14"/>
  <c r="AD192" i="14"/>
  <c r="AC192" i="14"/>
  <c r="AB192" i="14"/>
  <c r="AA192" i="14"/>
  <c r="Z192" i="14"/>
  <c r="Y192" i="14"/>
  <c r="X192" i="14"/>
  <c r="W192" i="14"/>
  <c r="BB192" i="14" s="1"/>
  <c r="BD192" i="14" s="1"/>
  <c r="H192" i="14"/>
  <c r="F192" i="14"/>
  <c r="BA190" i="14"/>
  <c r="AZ190" i="14"/>
  <c r="AY190" i="14"/>
  <c r="AX190" i="14"/>
  <c r="AW190" i="14"/>
  <c r="AV190" i="14"/>
  <c r="AU190" i="14"/>
  <c r="AT190" i="14"/>
  <c r="AS190" i="14"/>
  <c r="AR190" i="14"/>
  <c r="AQ190" i="14"/>
  <c r="AP190" i="14"/>
  <c r="AO190" i="14"/>
  <c r="AN190" i="14"/>
  <c r="AM190" i="14"/>
  <c r="AL190" i="14"/>
  <c r="AK190" i="14"/>
  <c r="AJ190" i="14"/>
  <c r="AI190" i="14"/>
  <c r="AH190" i="14"/>
  <c r="AG190" i="14"/>
  <c r="AF190" i="14"/>
  <c r="AE190" i="14"/>
  <c r="AD190" i="14"/>
  <c r="AC190" i="14"/>
  <c r="AB190" i="14"/>
  <c r="AA190" i="14"/>
  <c r="Z190" i="14"/>
  <c r="Y190" i="14"/>
  <c r="X190" i="14"/>
  <c r="W190" i="14"/>
  <c r="BB190" i="14" s="1"/>
  <c r="BD190" i="14" s="1"/>
  <c r="H190" i="14"/>
  <c r="F190" i="14"/>
  <c r="BA188" i="14"/>
  <c r="AZ188" i="14"/>
  <c r="AY188" i="14"/>
  <c r="AX188" i="14"/>
  <c r="AW188" i="14"/>
  <c r="AV188" i="14"/>
  <c r="AU188" i="14"/>
  <c r="AT188" i="14"/>
  <c r="AS188" i="14"/>
  <c r="AR188" i="14"/>
  <c r="AQ188" i="14"/>
  <c r="AP188" i="14"/>
  <c r="AO188" i="14"/>
  <c r="AN188" i="14"/>
  <c r="AM188" i="14"/>
  <c r="AL188" i="14"/>
  <c r="AK188" i="14"/>
  <c r="AJ188" i="14"/>
  <c r="AI188" i="14"/>
  <c r="AH188" i="14"/>
  <c r="AG188" i="14"/>
  <c r="AF188" i="14"/>
  <c r="AE188" i="14"/>
  <c r="AD188" i="14"/>
  <c r="AC188" i="14"/>
  <c r="AB188" i="14"/>
  <c r="AA188" i="14"/>
  <c r="Z188" i="14"/>
  <c r="Y188" i="14"/>
  <c r="X188" i="14"/>
  <c r="W188" i="14"/>
  <c r="BB188" i="14" s="1"/>
  <c r="BD188" i="14" s="1"/>
  <c r="H188" i="14"/>
  <c r="F188" i="14"/>
  <c r="BA186" i="14"/>
  <c r="AZ186" i="14"/>
  <c r="AY186" i="14"/>
  <c r="AX186" i="14"/>
  <c r="AW186" i="14"/>
  <c r="AV186" i="14"/>
  <c r="AU186" i="14"/>
  <c r="AT186" i="14"/>
  <c r="AS186" i="14"/>
  <c r="AR186" i="14"/>
  <c r="AQ186" i="14"/>
  <c r="AP186" i="14"/>
  <c r="AO186" i="14"/>
  <c r="AN186" i="14"/>
  <c r="AM186" i="14"/>
  <c r="AL186" i="14"/>
  <c r="AK186" i="14"/>
  <c r="AJ186" i="14"/>
  <c r="AI186" i="14"/>
  <c r="AH186" i="14"/>
  <c r="AG186" i="14"/>
  <c r="AF186" i="14"/>
  <c r="AE186" i="14"/>
  <c r="AD186" i="14"/>
  <c r="AC186" i="14"/>
  <c r="AB186" i="14"/>
  <c r="AA186" i="14"/>
  <c r="Z186" i="14"/>
  <c r="Y186" i="14"/>
  <c r="X186" i="14"/>
  <c r="W186" i="14"/>
  <c r="BB186" i="14" s="1"/>
  <c r="BD186" i="14" s="1"/>
  <c r="H186" i="14"/>
  <c r="F186" i="14"/>
  <c r="BA184" i="14"/>
  <c r="AZ184" i="14"/>
  <c r="AY184" i="14"/>
  <c r="AX184" i="14"/>
  <c r="AW184" i="14"/>
  <c r="AV184" i="14"/>
  <c r="AU184" i="14"/>
  <c r="AT184" i="14"/>
  <c r="AS184" i="14"/>
  <c r="AR184" i="14"/>
  <c r="AQ184" i="14"/>
  <c r="AP184" i="14"/>
  <c r="AO184" i="14"/>
  <c r="AN184" i="14"/>
  <c r="AM184" i="14"/>
  <c r="AL184" i="14"/>
  <c r="AK184" i="14"/>
  <c r="AJ184" i="14"/>
  <c r="AI184" i="14"/>
  <c r="AH184" i="14"/>
  <c r="AG184" i="14"/>
  <c r="AF184" i="14"/>
  <c r="AE184" i="14"/>
  <c r="AD184" i="14"/>
  <c r="AC184" i="14"/>
  <c r="AB184" i="14"/>
  <c r="AA184" i="14"/>
  <c r="Z184" i="14"/>
  <c r="Y184" i="14"/>
  <c r="X184" i="14"/>
  <c r="W184" i="14"/>
  <c r="BB184" i="14" s="1"/>
  <c r="BD184" i="14" s="1"/>
  <c r="H184" i="14"/>
  <c r="F184" i="14"/>
  <c r="BA182" i="14"/>
  <c r="AZ182" i="14"/>
  <c r="AY182" i="14"/>
  <c r="AX182" i="14"/>
  <c r="AW182" i="14"/>
  <c r="AV182" i="14"/>
  <c r="AU182" i="14"/>
  <c r="AT182" i="14"/>
  <c r="AS182" i="14"/>
  <c r="AR182" i="14"/>
  <c r="AQ182" i="14"/>
  <c r="AP182" i="14"/>
  <c r="AO182" i="14"/>
  <c r="AN182" i="14"/>
  <c r="AM182" i="14"/>
  <c r="AL182" i="14"/>
  <c r="AK182" i="14"/>
  <c r="AJ182" i="14"/>
  <c r="AI182" i="14"/>
  <c r="AH182" i="14"/>
  <c r="AG182" i="14"/>
  <c r="AF182" i="14"/>
  <c r="AE182" i="14"/>
  <c r="AD182" i="14"/>
  <c r="AC182" i="14"/>
  <c r="AB182" i="14"/>
  <c r="AA182" i="14"/>
  <c r="Z182" i="14"/>
  <c r="Y182" i="14"/>
  <c r="X182" i="14"/>
  <c r="W182" i="14"/>
  <c r="BB182" i="14" s="1"/>
  <c r="BD182" i="14" s="1"/>
  <c r="H182" i="14"/>
  <c r="F182" i="14"/>
  <c r="BA180" i="14"/>
  <c r="AZ180" i="14"/>
  <c r="AY180" i="14"/>
  <c r="AX180" i="14"/>
  <c r="AW180" i="14"/>
  <c r="AV180" i="14"/>
  <c r="AU180" i="14"/>
  <c r="AT180" i="14"/>
  <c r="AS180" i="14"/>
  <c r="AR180" i="14"/>
  <c r="AQ180" i="14"/>
  <c r="AP180" i="14"/>
  <c r="AO180" i="14"/>
  <c r="AN180" i="14"/>
  <c r="AM180" i="14"/>
  <c r="AL180" i="14"/>
  <c r="AK180" i="14"/>
  <c r="AJ180" i="14"/>
  <c r="AI180" i="14"/>
  <c r="AH180" i="14"/>
  <c r="AG180" i="14"/>
  <c r="AF180" i="14"/>
  <c r="AE180" i="14"/>
  <c r="AD180" i="14"/>
  <c r="AC180" i="14"/>
  <c r="AB180" i="14"/>
  <c r="AA180" i="14"/>
  <c r="Z180" i="14"/>
  <c r="Y180" i="14"/>
  <c r="X180" i="14"/>
  <c r="W180" i="14"/>
  <c r="BB180" i="14" s="1"/>
  <c r="BD180" i="14" s="1"/>
  <c r="H180" i="14"/>
  <c r="F180" i="14"/>
  <c r="BA178" i="14"/>
  <c r="AZ178" i="14"/>
  <c r="AY178" i="14"/>
  <c r="AX178" i="14"/>
  <c r="AW178" i="14"/>
  <c r="AV178" i="14"/>
  <c r="AU178" i="14"/>
  <c r="AT178" i="14"/>
  <c r="AS178" i="14"/>
  <c r="AR178" i="14"/>
  <c r="AQ178" i="14"/>
  <c r="AP178" i="14"/>
  <c r="AO178" i="14"/>
  <c r="AN178" i="14"/>
  <c r="AM178" i="14"/>
  <c r="AL178" i="14"/>
  <c r="AK178" i="14"/>
  <c r="AJ178" i="14"/>
  <c r="AI178" i="14"/>
  <c r="AH178" i="14"/>
  <c r="AG178" i="14"/>
  <c r="AF178" i="14"/>
  <c r="AE178" i="14"/>
  <c r="AD178" i="14"/>
  <c r="AC178" i="14"/>
  <c r="AB178" i="14"/>
  <c r="AA178" i="14"/>
  <c r="Z178" i="14"/>
  <c r="Y178" i="14"/>
  <c r="X178" i="14"/>
  <c r="W178" i="14"/>
  <c r="BB178" i="14" s="1"/>
  <c r="BD178" i="14" s="1"/>
  <c r="H178" i="14"/>
  <c r="F178" i="14"/>
  <c r="BA176" i="14"/>
  <c r="AZ176" i="14"/>
  <c r="AY176" i="14"/>
  <c r="AX176" i="14"/>
  <c r="AW176" i="14"/>
  <c r="AV176" i="14"/>
  <c r="AU176" i="14"/>
  <c r="AT176" i="14"/>
  <c r="AS176" i="14"/>
  <c r="AR176" i="14"/>
  <c r="AQ176" i="14"/>
  <c r="AP176" i="14"/>
  <c r="AO176" i="14"/>
  <c r="AN176" i="14"/>
  <c r="AM176" i="14"/>
  <c r="AL176" i="14"/>
  <c r="AK176" i="14"/>
  <c r="AJ176" i="14"/>
  <c r="AI176" i="14"/>
  <c r="AH176" i="14"/>
  <c r="AG176" i="14"/>
  <c r="AF176" i="14"/>
  <c r="AE176" i="14"/>
  <c r="AD176" i="14"/>
  <c r="AC176" i="14"/>
  <c r="AB176" i="14"/>
  <c r="AA176" i="14"/>
  <c r="Z176" i="14"/>
  <c r="Y176" i="14"/>
  <c r="X176" i="14"/>
  <c r="W176" i="14"/>
  <c r="BB176" i="14" s="1"/>
  <c r="BD176" i="14" s="1"/>
  <c r="H176" i="14"/>
  <c r="F176" i="14"/>
  <c r="BA174" i="14"/>
  <c r="AZ174" i="14"/>
  <c r="AY174" i="14"/>
  <c r="AX174" i="14"/>
  <c r="AW174" i="14"/>
  <c r="AV174" i="14"/>
  <c r="AU174" i="14"/>
  <c r="AT174" i="14"/>
  <c r="AS174" i="14"/>
  <c r="AR174" i="14"/>
  <c r="AQ174" i="14"/>
  <c r="AP174" i="14"/>
  <c r="AO174" i="14"/>
  <c r="AN174" i="14"/>
  <c r="AM174" i="14"/>
  <c r="AL174" i="14"/>
  <c r="AK174" i="14"/>
  <c r="AJ174" i="14"/>
  <c r="AI174" i="14"/>
  <c r="AH174" i="14"/>
  <c r="AG174" i="14"/>
  <c r="AF174" i="14"/>
  <c r="AE174" i="14"/>
  <c r="AD174" i="14"/>
  <c r="AC174" i="14"/>
  <c r="AB174" i="14"/>
  <c r="AA174" i="14"/>
  <c r="Z174" i="14"/>
  <c r="Y174" i="14"/>
  <c r="X174" i="14"/>
  <c r="W174" i="14"/>
  <c r="BB174" i="14" s="1"/>
  <c r="BD174" i="14" s="1"/>
  <c r="H174" i="14"/>
  <c r="F174" i="14"/>
  <c r="BA172" i="14"/>
  <c r="AZ172" i="14"/>
  <c r="AY172" i="14"/>
  <c r="AX172" i="14"/>
  <c r="AW172" i="14"/>
  <c r="AV172" i="14"/>
  <c r="AU172" i="14"/>
  <c r="AT172" i="14"/>
  <c r="AS172" i="14"/>
  <c r="AR172" i="14"/>
  <c r="AQ172" i="14"/>
  <c r="AP172" i="14"/>
  <c r="AO172" i="14"/>
  <c r="AN172" i="14"/>
  <c r="AM172" i="14"/>
  <c r="AL172" i="14"/>
  <c r="AK172" i="14"/>
  <c r="AJ172" i="14"/>
  <c r="AI172" i="14"/>
  <c r="AH172" i="14"/>
  <c r="AG172" i="14"/>
  <c r="AF172" i="14"/>
  <c r="AE172" i="14"/>
  <c r="AD172" i="14"/>
  <c r="AC172" i="14"/>
  <c r="AB172" i="14"/>
  <c r="AA172" i="14"/>
  <c r="Z172" i="14"/>
  <c r="Y172" i="14"/>
  <c r="X172" i="14"/>
  <c r="BB172" i="14" s="1"/>
  <c r="BD172" i="14" s="1"/>
  <c r="W172" i="14"/>
  <c r="H172" i="14"/>
  <c r="F172" i="14"/>
  <c r="BA170" i="14"/>
  <c r="AZ170" i="14"/>
  <c r="AY170" i="14"/>
  <c r="AX170" i="14"/>
  <c r="AW170" i="14"/>
  <c r="AV170" i="14"/>
  <c r="AU170" i="14"/>
  <c r="AT170" i="14"/>
  <c r="AS170" i="14"/>
  <c r="AR170" i="14"/>
  <c r="AQ170" i="14"/>
  <c r="AP170" i="14"/>
  <c r="AO170" i="14"/>
  <c r="AN170" i="14"/>
  <c r="AM170" i="14"/>
  <c r="AL170" i="14"/>
  <c r="AK170" i="14"/>
  <c r="AJ170" i="14"/>
  <c r="AI170" i="14"/>
  <c r="AH170" i="14"/>
  <c r="AG170" i="14"/>
  <c r="AF170" i="14"/>
  <c r="AE170" i="14"/>
  <c r="AD170" i="14"/>
  <c r="AC170" i="14"/>
  <c r="AB170" i="14"/>
  <c r="AA170" i="14"/>
  <c r="Z170" i="14"/>
  <c r="Y170" i="14"/>
  <c r="X170" i="14"/>
  <c r="BB170" i="14" s="1"/>
  <c r="BD170" i="14" s="1"/>
  <c r="W170" i="14"/>
  <c r="H170" i="14"/>
  <c r="F170" i="14"/>
  <c r="BA168" i="14"/>
  <c r="AZ168" i="14"/>
  <c r="AY168" i="14"/>
  <c r="AX168" i="14"/>
  <c r="AW168" i="14"/>
  <c r="AV168" i="14"/>
  <c r="AU168" i="14"/>
  <c r="AT168" i="14"/>
  <c r="AS168" i="14"/>
  <c r="AR168" i="14"/>
  <c r="AQ168" i="14"/>
  <c r="AP168" i="14"/>
  <c r="AO168" i="14"/>
  <c r="AN168" i="14"/>
  <c r="AM168" i="14"/>
  <c r="AL168" i="14"/>
  <c r="AK168" i="14"/>
  <c r="AJ168" i="14"/>
  <c r="AI168" i="14"/>
  <c r="AH168" i="14"/>
  <c r="AG168" i="14"/>
  <c r="AF168" i="14"/>
  <c r="AE168" i="14"/>
  <c r="AD168" i="14"/>
  <c r="AC168" i="14"/>
  <c r="AB168" i="14"/>
  <c r="AA168" i="14"/>
  <c r="Z168" i="14"/>
  <c r="Y168" i="14"/>
  <c r="X168" i="14"/>
  <c r="BB168" i="14" s="1"/>
  <c r="BD168" i="14" s="1"/>
  <c r="W168" i="14"/>
  <c r="H168" i="14"/>
  <c r="F168" i="14"/>
  <c r="BA166" i="14"/>
  <c r="AZ166" i="14"/>
  <c r="AY166" i="14"/>
  <c r="AX166" i="14"/>
  <c r="AW166" i="14"/>
  <c r="AV166" i="14"/>
  <c r="AU166" i="14"/>
  <c r="AT166" i="14"/>
  <c r="AS166" i="14"/>
  <c r="AR166" i="14"/>
  <c r="AQ166" i="14"/>
  <c r="AP166" i="14"/>
  <c r="AO166" i="14"/>
  <c r="AN166" i="14"/>
  <c r="AM166" i="14"/>
  <c r="AL166" i="14"/>
  <c r="AK166" i="14"/>
  <c r="AJ166" i="14"/>
  <c r="AI166" i="14"/>
  <c r="AH166" i="14"/>
  <c r="AG166" i="14"/>
  <c r="AF166" i="14"/>
  <c r="AE166" i="14"/>
  <c r="AD166" i="14"/>
  <c r="AC166" i="14"/>
  <c r="AB166" i="14"/>
  <c r="AA166" i="14"/>
  <c r="Z166" i="14"/>
  <c r="Y166" i="14"/>
  <c r="X166" i="14"/>
  <c r="BB166" i="14" s="1"/>
  <c r="BD166" i="14" s="1"/>
  <c r="W166" i="14"/>
  <c r="H166" i="14"/>
  <c r="F166" i="14"/>
  <c r="BA164" i="14"/>
  <c r="AZ164" i="14"/>
  <c r="AY164" i="14"/>
  <c r="AX164" i="14"/>
  <c r="AW164" i="14"/>
  <c r="AV164" i="14"/>
  <c r="AU164" i="14"/>
  <c r="AT164" i="14"/>
  <c r="AS164" i="14"/>
  <c r="AR164" i="14"/>
  <c r="AQ164" i="14"/>
  <c r="AP164" i="14"/>
  <c r="AO164" i="14"/>
  <c r="AN164" i="14"/>
  <c r="AM164" i="14"/>
  <c r="AL164" i="14"/>
  <c r="AK164" i="14"/>
  <c r="AJ164" i="14"/>
  <c r="AI164" i="14"/>
  <c r="AH164" i="14"/>
  <c r="AG164" i="14"/>
  <c r="AF164" i="14"/>
  <c r="AE164" i="14"/>
  <c r="AD164" i="14"/>
  <c r="AC164" i="14"/>
  <c r="AB164" i="14"/>
  <c r="AA164" i="14"/>
  <c r="Z164" i="14"/>
  <c r="Y164" i="14"/>
  <c r="X164" i="14"/>
  <c r="BB164" i="14" s="1"/>
  <c r="BD164" i="14" s="1"/>
  <c r="W164" i="14"/>
  <c r="H164" i="14"/>
  <c r="F164" i="14"/>
  <c r="BA162" i="14"/>
  <c r="AZ162" i="14"/>
  <c r="AY162" i="14"/>
  <c r="AX162" i="14"/>
  <c r="AW162" i="14"/>
  <c r="AV162" i="14"/>
  <c r="AU162" i="14"/>
  <c r="AT162" i="14"/>
  <c r="AS162" i="14"/>
  <c r="AR162" i="14"/>
  <c r="AQ162" i="14"/>
  <c r="AP162" i="14"/>
  <c r="AO162" i="14"/>
  <c r="AN162" i="14"/>
  <c r="AM162" i="14"/>
  <c r="AL162" i="14"/>
  <c r="AK162" i="14"/>
  <c r="AJ162" i="14"/>
  <c r="AI162" i="14"/>
  <c r="AH162" i="14"/>
  <c r="AG162" i="14"/>
  <c r="AF162" i="14"/>
  <c r="AE162" i="14"/>
  <c r="AD162" i="14"/>
  <c r="AC162" i="14"/>
  <c r="AB162" i="14"/>
  <c r="AA162" i="14"/>
  <c r="Z162" i="14"/>
  <c r="Y162" i="14"/>
  <c r="X162" i="14"/>
  <c r="BB162" i="14" s="1"/>
  <c r="BD162" i="14" s="1"/>
  <c r="W162" i="14"/>
  <c r="H162" i="14"/>
  <c r="F162" i="14"/>
  <c r="BA160" i="14"/>
  <c r="AZ160" i="14"/>
  <c r="AY160" i="14"/>
  <c r="AX160" i="14"/>
  <c r="AW160" i="14"/>
  <c r="AV160" i="14"/>
  <c r="AU160" i="14"/>
  <c r="AT160" i="14"/>
  <c r="AS160" i="14"/>
  <c r="AR160" i="14"/>
  <c r="AQ160" i="14"/>
  <c r="AP160" i="14"/>
  <c r="AO160" i="14"/>
  <c r="AN160" i="14"/>
  <c r="AM160" i="14"/>
  <c r="AL160" i="14"/>
  <c r="AK160" i="14"/>
  <c r="AJ160" i="14"/>
  <c r="AI160" i="14"/>
  <c r="AH160" i="14"/>
  <c r="AG160" i="14"/>
  <c r="AF160" i="14"/>
  <c r="AE160" i="14"/>
  <c r="AD160" i="14"/>
  <c r="AC160" i="14"/>
  <c r="AB160" i="14"/>
  <c r="AA160" i="14"/>
  <c r="Z160" i="14"/>
  <c r="Y160" i="14"/>
  <c r="X160" i="14"/>
  <c r="BB160" i="14" s="1"/>
  <c r="BD160" i="14" s="1"/>
  <c r="W160" i="14"/>
  <c r="H160" i="14"/>
  <c r="F160" i="14"/>
  <c r="BA158" i="14"/>
  <c r="AZ158" i="14"/>
  <c r="AY158" i="14"/>
  <c r="AX158" i="14"/>
  <c r="AW158" i="14"/>
  <c r="AV158" i="14"/>
  <c r="AU158" i="14"/>
  <c r="AT158" i="14"/>
  <c r="AS158" i="14"/>
  <c r="AR158" i="14"/>
  <c r="AQ158" i="14"/>
  <c r="AP158" i="14"/>
  <c r="AO158" i="14"/>
  <c r="AN158" i="14"/>
  <c r="AM158" i="14"/>
  <c r="AL158" i="14"/>
  <c r="AK158" i="14"/>
  <c r="AJ158" i="14"/>
  <c r="AI158" i="14"/>
  <c r="AH158" i="14"/>
  <c r="AG158" i="14"/>
  <c r="AF158" i="14"/>
  <c r="AE158" i="14"/>
  <c r="AD158" i="14"/>
  <c r="AC158" i="14"/>
  <c r="AB158" i="14"/>
  <c r="AA158" i="14"/>
  <c r="Z158" i="14"/>
  <c r="Y158" i="14"/>
  <c r="X158" i="14"/>
  <c r="BB158" i="14" s="1"/>
  <c r="BD158" i="14" s="1"/>
  <c r="W158" i="14"/>
  <c r="H158" i="14"/>
  <c r="F158" i="14"/>
  <c r="BA156" i="14"/>
  <c r="AZ156" i="14"/>
  <c r="AY156" i="14"/>
  <c r="AX156" i="14"/>
  <c r="AW156" i="14"/>
  <c r="AV156" i="14"/>
  <c r="AU156" i="14"/>
  <c r="AT156" i="14"/>
  <c r="AS156" i="14"/>
  <c r="AR156" i="14"/>
  <c r="AQ156" i="14"/>
  <c r="AP156" i="14"/>
  <c r="AO156" i="14"/>
  <c r="AN156" i="14"/>
  <c r="AM156" i="14"/>
  <c r="AL156" i="14"/>
  <c r="AK156" i="14"/>
  <c r="AJ156" i="14"/>
  <c r="AI156" i="14"/>
  <c r="AH156" i="14"/>
  <c r="AG156" i="14"/>
  <c r="AF156" i="14"/>
  <c r="AE156" i="14"/>
  <c r="AD156" i="14"/>
  <c r="AC156" i="14"/>
  <c r="AB156" i="14"/>
  <c r="AA156" i="14"/>
  <c r="Z156" i="14"/>
  <c r="Y156" i="14"/>
  <c r="X156" i="14"/>
  <c r="BB156" i="14" s="1"/>
  <c r="BD156" i="14" s="1"/>
  <c r="W156" i="14"/>
  <c r="H156" i="14"/>
  <c r="F156" i="14"/>
  <c r="BA154" i="14"/>
  <c r="AZ154" i="14"/>
  <c r="AY154" i="14"/>
  <c r="AX154" i="14"/>
  <c r="AW154" i="14"/>
  <c r="AV154" i="14"/>
  <c r="AU154" i="14"/>
  <c r="AT154" i="14"/>
  <c r="AS154" i="14"/>
  <c r="AR154" i="14"/>
  <c r="AQ154" i="14"/>
  <c r="AP154" i="14"/>
  <c r="AO154" i="14"/>
  <c r="AN154" i="14"/>
  <c r="AM154" i="14"/>
  <c r="AL154" i="14"/>
  <c r="AK154" i="14"/>
  <c r="AJ154" i="14"/>
  <c r="AI154" i="14"/>
  <c r="AH154" i="14"/>
  <c r="AG154" i="14"/>
  <c r="AF154" i="14"/>
  <c r="AE154" i="14"/>
  <c r="AD154" i="14"/>
  <c r="AC154" i="14"/>
  <c r="AB154" i="14"/>
  <c r="AA154" i="14"/>
  <c r="Z154" i="14"/>
  <c r="Y154" i="14"/>
  <c r="X154" i="14"/>
  <c r="BB154" i="14" s="1"/>
  <c r="BD154" i="14" s="1"/>
  <c r="W154" i="14"/>
  <c r="H154" i="14"/>
  <c r="F154" i="14"/>
  <c r="BA152" i="14"/>
  <c r="AZ152" i="14"/>
  <c r="AY152" i="14"/>
  <c r="AX152" i="14"/>
  <c r="AW152" i="14"/>
  <c r="AV152" i="14"/>
  <c r="AU152" i="14"/>
  <c r="AT152" i="14"/>
  <c r="AS152" i="14"/>
  <c r="AR152" i="14"/>
  <c r="AQ152" i="14"/>
  <c r="AP152" i="14"/>
  <c r="AO152" i="14"/>
  <c r="AN152" i="14"/>
  <c r="AM152" i="14"/>
  <c r="AL152" i="14"/>
  <c r="AK152" i="14"/>
  <c r="AJ152" i="14"/>
  <c r="AI152" i="14"/>
  <c r="AH152" i="14"/>
  <c r="AG152" i="14"/>
  <c r="AF152" i="14"/>
  <c r="AE152" i="14"/>
  <c r="AD152" i="14"/>
  <c r="AC152" i="14"/>
  <c r="AB152" i="14"/>
  <c r="AA152" i="14"/>
  <c r="Z152" i="14"/>
  <c r="Y152" i="14"/>
  <c r="X152" i="14"/>
  <c r="BB152" i="14" s="1"/>
  <c r="BD152" i="14" s="1"/>
  <c r="W152" i="14"/>
  <c r="H152" i="14"/>
  <c r="F152" i="14"/>
  <c r="BA150" i="14"/>
  <c r="AZ150" i="14"/>
  <c r="AY150" i="14"/>
  <c r="AX150" i="14"/>
  <c r="AW150" i="14"/>
  <c r="AV150" i="14"/>
  <c r="AU150" i="14"/>
  <c r="AT150" i="14"/>
  <c r="AS150" i="14"/>
  <c r="AR150" i="14"/>
  <c r="AQ150" i="14"/>
  <c r="AP150" i="14"/>
  <c r="AO150" i="14"/>
  <c r="AN150" i="14"/>
  <c r="AM150" i="14"/>
  <c r="AL150" i="14"/>
  <c r="AK150" i="14"/>
  <c r="AJ150" i="14"/>
  <c r="AI150" i="14"/>
  <c r="AH150" i="14"/>
  <c r="AG150" i="14"/>
  <c r="AF150" i="14"/>
  <c r="AE150" i="14"/>
  <c r="AD150" i="14"/>
  <c r="AC150" i="14"/>
  <c r="AB150" i="14"/>
  <c r="AA150" i="14"/>
  <c r="Z150" i="14"/>
  <c r="Y150" i="14"/>
  <c r="X150" i="14"/>
  <c r="BB150" i="14" s="1"/>
  <c r="BD150" i="14" s="1"/>
  <c r="W150" i="14"/>
  <c r="H150" i="14"/>
  <c r="F150" i="14"/>
  <c r="BA148" i="14"/>
  <c r="AZ148" i="14"/>
  <c r="AY148" i="14"/>
  <c r="AX148" i="14"/>
  <c r="AW148" i="14"/>
  <c r="AV148" i="14"/>
  <c r="AU148" i="14"/>
  <c r="AT148" i="14"/>
  <c r="AS148" i="14"/>
  <c r="AR148" i="14"/>
  <c r="AQ148" i="14"/>
  <c r="AP148" i="14"/>
  <c r="AO148" i="14"/>
  <c r="AN148" i="14"/>
  <c r="AM148" i="14"/>
  <c r="AL148" i="14"/>
  <c r="AK148" i="14"/>
  <c r="AJ148" i="14"/>
  <c r="AI148" i="14"/>
  <c r="AH148" i="14"/>
  <c r="AG148" i="14"/>
  <c r="AF148" i="14"/>
  <c r="AE148" i="14"/>
  <c r="AD148" i="14"/>
  <c r="AC148" i="14"/>
  <c r="AB148" i="14"/>
  <c r="AA148" i="14"/>
  <c r="Z148" i="14"/>
  <c r="Y148" i="14"/>
  <c r="X148" i="14"/>
  <c r="BB148" i="14" s="1"/>
  <c r="BD148" i="14" s="1"/>
  <c r="W148" i="14"/>
  <c r="H148" i="14"/>
  <c r="F148" i="14"/>
  <c r="BA146" i="14"/>
  <c r="AZ146" i="14"/>
  <c r="AY146" i="14"/>
  <c r="AX146" i="14"/>
  <c r="AW146" i="14"/>
  <c r="AV146" i="14"/>
  <c r="AU146" i="14"/>
  <c r="AT146" i="14"/>
  <c r="AS146" i="14"/>
  <c r="AR146" i="14"/>
  <c r="AQ146" i="14"/>
  <c r="AP146" i="14"/>
  <c r="AO146" i="14"/>
  <c r="AN146" i="14"/>
  <c r="AM146" i="14"/>
  <c r="AL146" i="14"/>
  <c r="AK146" i="14"/>
  <c r="AJ146" i="14"/>
  <c r="AI146" i="14"/>
  <c r="AH146" i="14"/>
  <c r="AG146" i="14"/>
  <c r="AF146" i="14"/>
  <c r="AE146" i="14"/>
  <c r="AD146" i="14"/>
  <c r="AC146" i="14"/>
  <c r="AB146" i="14"/>
  <c r="AA146" i="14"/>
  <c r="Z146" i="14"/>
  <c r="Y146" i="14"/>
  <c r="X146" i="14"/>
  <c r="BB146" i="14" s="1"/>
  <c r="BD146" i="14" s="1"/>
  <c r="W146" i="14"/>
  <c r="H146" i="14"/>
  <c r="F146" i="14"/>
  <c r="BA144" i="14"/>
  <c r="AZ144" i="14"/>
  <c r="AY144" i="14"/>
  <c r="AX144" i="14"/>
  <c r="AW144" i="14"/>
  <c r="AV144" i="14"/>
  <c r="AU144" i="14"/>
  <c r="AT144" i="14"/>
  <c r="AS144" i="14"/>
  <c r="AR144" i="14"/>
  <c r="AQ144" i="14"/>
  <c r="AP144" i="14"/>
  <c r="AO144" i="14"/>
  <c r="AN144" i="14"/>
  <c r="AM144" i="14"/>
  <c r="AL144" i="14"/>
  <c r="AK144" i="14"/>
  <c r="AJ144" i="14"/>
  <c r="AI144" i="14"/>
  <c r="AH144" i="14"/>
  <c r="AG144" i="14"/>
  <c r="AF144" i="14"/>
  <c r="AE144" i="14"/>
  <c r="AD144" i="14"/>
  <c r="AC144" i="14"/>
  <c r="AB144" i="14"/>
  <c r="AA144" i="14"/>
  <c r="Z144" i="14"/>
  <c r="Y144" i="14"/>
  <c r="X144" i="14"/>
  <c r="BB144" i="14" s="1"/>
  <c r="BD144" i="14" s="1"/>
  <c r="W144" i="14"/>
  <c r="H144" i="14"/>
  <c r="F144" i="14"/>
  <c r="BA142" i="14"/>
  <c r="AZ142" i="14"/>
  <c r="AY142" i="14"/>
  <c r="AX142" i="14"/>
  <c r="AW142" i="14"/>
  <c r="AV142" i="14"/>
  <c r="AU142" i="14"/>
  <c r="AT142" i="14"/>
  <c r="AS142" i="14"/>
  <c r="AR142" i="14"/>
  <c r="AQ142" i="14"/>
  <c r="AP142" i="14"/>
  <c r="AO142" i="14"/>
  <c r="AN142" i="14"/>
  <c r="AM142" i="14"/>
  <c r="AL142" i="14"/>
  <c r="AK142" i="14"/>
  <c r="AJ142" i="14"/>
  <c r="AI142" i="14"/>
  <c r="AH142" i="14"/>
  <c r="AG142" i="14"/>
  <c r="AF142" i="14"/>
  <c r="AE142" i="14"/>
  <c r="AD142" i="14"/>
  <c r="AC142" i="14"/>
  <c r="AB142" i="14"/>
  <c r="AA142" i="14"/>
  <c r="Z142" i="14"/>
  <c r="Y142" i="14"/>
  <c r="X142" i="14"/>
  <c r="BB142" i="14" s="1"/>
  <c r="BD142" i="14" s="1"/>
  <c r="W142" i="14"/>
  <c r="H142" i="14"/>
  <c r="F142" i="14"/>
  <c r="BA140" i="14"/>
  <c r="AZ140" i="14"/>
  <c r="AY140" i="14"/>
  <c r="AX140" i="14"/>
  <c r="AW140" i="14"/>
  <c r="AV140" i="14"/>
  <c r="AU140" i="14"/>
  <c r="AT140" i="14"/>
  <c r="AS140" i="14"/>
  <c r="AR140" i="14"/>
  <c r="AQ140" i="14"/>
  <c r="AP140" i="14"/>
  <c r="AO140" i="14"/>
  <c r="AN140" i="14"/>
  <c r="AM140" i="14"/>
  <c r="AL140" i="14"/>
  <c r="AK140" i="14"/>
  <c r="AJ140" i="14"/>
  <c r="AI140" i="14"/>
  <c r="AH140" i="14"/>
  <c r="AG140" i="14"/>
  <c r="AF140" i="14"/>
  <c r="AE140" i="14"/>
  <c r="AD140" i="14"/>
  <c r="AC140" i="14"/>
  <c r="AB140" i="14"/>
  <c r="AA140" i="14"/>
  <c r="Z140" i="14"/>
  <c r="Y140" i="14"/>
  <c r="X140" i="14"/>
  <c r="BB140" i="14" s="1"/>
  <c r="BD140" i="14" s="1"/>
  <c r="W140" i="14"/>
  <c r="H140" i="14"/>
  <c r="F140" i="14"/>
  <c r="BA138" i="14"/>
  <c r="AZ138" i="14"/>
  <c r="AY138" i="14"/>
  <c r="AX138" i="14"/>
  <c r="AW138" i="14"/>
  <c r="AV138" i="14"/>
  <c r="AU138" i="14"/>
  <c r="AT138" i="14"/>
  <c r="AS138" i="14"/>
  <c r="AR138" i="14"/>
  <c r="AQ138" i="14"/>
  <c r="AP138" i="14"/>
  <c r="AO138" i="14"/>
  <c r="AN138" i="14"/>
  <c r="AM138" i="14"/>
  <c r="AL138" i="14"/>
  <c r="AK138" i="14"/>
  <c r="AJ138" i="14"/>
  <c r="AI138" i="14"/>
  <c r="AH138" i="14"/>
  <c r="AG138" i="14"/>
  <c r="AF138" i="14"/>
  <c r="AE138" i="14"/>
  <c r="AD138" i="14"/>
  <c r="AC138" i="14"/>
  <c r="AB138" i="14"/>
  <c r="AA138" i="14"/>
  <c r="Z138" i="14"/>
  <c r="Y138" i="14"/>
  <c r="X138" i="14"/>
  <c r="BB138" i="14" s="1"/>
  <c r="BD138" i="14" s="1"/>
  <c r="W138" i="14"/>
  <c r="H138" i="14"/>
  <c r="F138" i="14"/>
  <c r="BA136" i="14"/>
  <c r="AZ136" i="14"/>
  <c r="AY136" i="14"/>
  <c r="AX136" i="14"/>
  <c r="AW136" i="14"/>
  <c r="AV136" i="14"/>
  <c r="AU136" i="14"/>
  <c r="AT136" i="14"/>
  <c r="AS136" i="14"/>
  <c r="AR136" i="14"/>
  <c r="AQ136" i="14"/>
  <c r="AP136" i="14"/>
  <c r="AO136" i="14"/>
  <c r="AN136" i="14"/>
  <c r="AM136" i="14"/>
  <c r="AL136" i="14"/>
  <c r="AK136" i="14"/>
  <c r="AJ136" i="14"/>
  <c r="AI136" i="14"/>
  <c r="AH136" i="14"/>
  <c r="AG136" i="14"/>
  <c r="AF136" i="14"/>
  <c r="AE136" i="14"/>
  <c r="AD136" i="14"/>
  <c r="AC136" i="14"/>
  <c r="AB136" i="14"/>
  <c r="AA136" i="14"/>
  <c r="Z136" i="14"/>
  <c r="Y136" i="14"/>
  <c r="X136" i="14"/>
  <c r="BB136" i="14" s="1"/>
  <c r="BD136" i="14" s="1"/>
  <c r="W136" i="14"/>
  <c r="H136" i="14"/>
  <c r="F136" i="14"/>
  <c r="BA134" i="14"/>
  <c r="AZ134" i="14"/>
  <c r="AY134" i="14"/>
  <c r="AX134" i="14"/>
  <c r="AW134" i="14"/>
  <c r="AV134" i="14"/>
  <c r="AU134" i="14"/>
  <c r="AT134" i="14"/>
  <c r="AS134" i="14"/>
  <c r="AR134" i="14"/>
  <c r="AQ134" i="14"/>
  <c r="AP134" i="14"/>
  <c r="AO134" i="14"/>
  <c r="AN134" i="14"/>
  <c r="AM134" i="14"/>
  <c r="AL134" i="14"/>
  <c r="AK134" i="14"/>
  <c r="AJ134" i="14"/>
  <c r="AI134" i="14"/>
  <c r="AH134" i="14"/>
  <c r="AG134" i="14"/>
  <c r="AF134" i="14"/>
  <c r="AE134" i="14"/>
  <c r="AD134" i="14"/>
  <c r="AC134" i="14"/>
  <c r="AB134" i="14"/>
  <c r="AA134" i="14"/>
  <c r="Z134" i="14"/>
  <c r="Y134" i="14"/>
  <c r="X134" i="14"/>
  <c r="BB134" i="14" s="1"/>
  <c r="BD134" i="14" s="1"/>
  <c r="W134" i="14"/>
  <c r="H134" i="14"/>
  <c r="F134" i="14"/>
  <c r="BA132" i="14"/>
  <c r="AZ132" i="14"/>
  <c r="AY132" i="14"/>
  <c r="AX132" i="14"/>
  <c r="AW132" i="14"/>
  <c r="AV132" i="14"/>
  <c r="AU132" i="14"/>
  <c r="AT132" i="14"/>
  <c r="AS132" i="14"/>
  <c r="AR132" i="14"/>
  <c r="AQ132" i="14"/>
  <c r="AP132" i="14"/>
  <c r="AO132" i="14"/>
  <c r="AN132" i="14"/>
  <c r="AM132" i="14"/>
  <c r="AL132" i="14"/>
  <c r="AK132" i="14"/>
  <c r="AJ132" i="14"/>
  <c r="AI132" i="14"/>
  <c r="AH132" i="14"/>
  <c r="AG132" i="14"/>
  <c r="AF132" i="14"/>
  <c r="AE132" i="14"/>
  <c r="AD132" i="14"/>
  <c r="AC132" i="14"/>
  <c r="AB132" i="14"/>
  <c r="AA132" i="14"/>
  <c r="Z132" i="14"/>
  <c r="Y132" i="14"/>
  <c r="X132" i="14"/>
  <c r="BB132" i="14" s="1"/>
  <c r="BD132" i="14" s="1"/>
  <c r="W132" i="14"/>
  <c r="H132" i="14"/>
  <c r="F132" i="14"/>
  <c r="BA130" i="14"/>
  <c r="AZ130" i="14"/>
  <c r="AY130" i="14"/>
  <c r="AX130" i="14"/>
  <c r="AW130" i="14"/>
  <c r="AV130" i="14"/>
  <c r="AU130" i="14"/>
  <c r="AT130" i="14"/>
  <c r="AS130" i="14"/>
  <c r="AR130" i="14"/>
  <c r="AQ130" i="14"/>
  <c r="AP130" i="14"/>
  <c r="AO130" i="14"/>
  <c r="AN130" i="14"/>
  <c r="AM130" i="14"/>
  <c r="AL130" i="14"/>
  <c r="AK130" i="14"/>
  <c r="AJ130" i="14"/>
  <c r="AI130" i="14"/>
  <c r="AH130" i="14"/>
  <c r="AG130" i="14"/>
  <c r="AF130" i="14"/>
  <c r="AE130" i="14"/>
  <c r="AD130" i="14"/>
  <c r="AC130" i="14"/>
  <c r="AB130" i="14"/>
  <c r="AA130" i="14"/>
  <c r="Z130" i="14"/>
  <c r="Y130" i="14"/>
  <c r="X130" i="14"/>
  <c r="BB130" i="14" s="1"/>
  <c r="BD130" i="14" s="1"/>
  <c r="W130" i="14"/>
  <c r="H130" i="14"/>
  <c r="F130" i="14"/>
  <c r="BA128" i="14"/>
  <c r="AZ128" i="14"/>
  <c r="AY128" i="14"/>
  <c r="AX128" i="14"/>
  <c r="AW128" i="14"/>
  <c r="AV128" i="14"/>
  <c r="AU128" i="14"/>
  <c r="AT128" i="14"/>
  <c r="AS128" i="14"/>
  <c r="AR128" i="14"/>
  <c r="AQ128" i="14"/>
  <c r="AP128" i="14"/>
  <c r="AO128" i="14"/>
  <c r="AN128" i="14"/>
  <c r="AM128" i="14"/>
  <c r="AL128" i="14"/>
  <c r="AK128" i="14"/>
  <c r="AJ128" i="14"/>
  <c r="AI128" i="14"/>
  <c r="AH128" i="14"/>
  <c r="AG128" i="14"/>
  <c r="AF128" i="14"/>
  <c r="AE128" i="14"/>
  <c r="AD128" i="14"/>
  <c r="AC128" i="14"/>
  <c r="AB128" i="14"/>
  <c r="AA128" i="14"/>
  <c r="Z128" i="14"/>
  <c r="Y128" i="14"/>
  <c r="X128" i="14"/>
  <c r="BB128" i="14" s="1"/>
  <c r="BD128" i="14" s="1"/>
  <c r="W128" i="14"/>
  <c r="H128" i="14"/>
  <c r="F128" i="14"/>
  <c r="BA126" i="14"/>
  <c r="AZ126" i="14"/>
  <c r="AY126" i="14"/>
  <c r="AX126" i="14"/>
  <c r="AW126" i="14"/>
  <c r="AV126" i="14"/>
  <c r="AU126" i="14"/>
  <c r="AT126" i="14"/>
  <c r="AS126" i="14"/>
  <c r="AR126" i="14"/>
  <c r="AQ126" i="14"/>
  <c r="AP126" i="14"/>
  <c r="AO126" i="14"/>
  <c r="AN126" i="14"/>
  <c r="AM126" i="14"/>
  <c r="AL126" i="14"/>
  <c r="AK126" i="14"/>
  <c r="AJ126" i="14"/>
  <c r="AI126" i="14"/>
  <c r="AH126" i="14"/>
  <c r="AG126" i="14"/>
  <c r="AF126" i="14"/>
  <c r="AE126" i="14"/>
  <c r="AD126" i="14"/>
  <c r="AC126" i="14"/>
  <c r="AB126" i="14"/>
  <c r="AA126" i="14"/>
  <c r="Z126" i="14"/>
  <c r="Y126" i="14"/>
  <c r="X126" i="14"/>
  <c r="BB126" i="14" s="1"/>
  <c r="BD126" i="14" s="1"/>
  <c r="W126" i="14"/>
  <c r="H126" i="14"/>
  <c r="F126" i="14"/>
  <c r="BA124" i="14"/>
  <c r="AZ124" i="14"/>
  <c r="AY124" i="14"/>
  <c r="AX124" i="14"/>
  <c r="AW124" i="14"/>
  <c r="AV124" i="14"/>
  <c r="AU124" i="14"/>
  <c r="AT124" i="14"/>
  <c r="AS124" i="14"/>
  <c r="AR124" i="14"/>
  <c r="AQ124" i="14"/>
  <c r="AP124" i="14"/>
  <c r="AO124" i="14"/>
  <c r="AN124" i="14"/>
  <c r="AM124" i="14"/>
  <c r="AL124" i="14"/>
  <c r="AK124" i="14"/>
  <c r="AJ124" i="14"/>
  <c r="AI124" i="14"/>
  <c r="AH124" i="14"/>
  <c r="AG124" i="14"/>
  <c r="AF124" i="14"/>
  <c r="AE124" i="14"/>
  <c r="AD124" i="14"/>
  <c r="AC124" i="14"/>
  <c r="AB124" i="14"/>
  <c r="AA124" i="14"/>
  <c r="Z124" i="14"/>
  <c r="Y124" i="14"/>
  <c r="X124" i="14"/>
  <c r="BB124" i="14" s="1"/>
  <c r="BD124" i="14" s="1"/>
  <c r="W124" i="14"/>
  <c r="H124" i="14"/>
  <c r="F124" i="14"/>
  <c r="BA122" i="14"/>
  <c r="AZ122" i="14"/>
  <c r="AY122" i="14"/>
  <c r="AX122" i="14"/>
  <c r="AW122" i="14"/>
  <c r="AV122" i="14"/>
  <c r="AU122" i="14"/>
  <c r="AT122" i="14"/>
  <c r="AS122" i="14"/>
  <c r="AR122" i="14"/>
  <c r="AQ122" i="14"/>
  <c r="AP122" i="14"/>
  <c r="AO122" i="14"/>
  <c r="AN122" i="14"/>
  <c r="AM122" i="14"/>
  <c r="AL122" i="14"/>
  <c r="AK122" i="14"/>
  <c r="AJ122" i="14"/>
  <c r="AI122" i="14"/>
  <c r="AH122" i="14"/>
  <c r="AG122" i="14"/>
  <c r="AF122" i="14"/>
  <c r="AE122" i="14"/>
  <c r="AD122" i="14"/>
  <c r="AC122" i="14"/>
  <c r="AB122" i="14"/>
  <c r="AA122" i="14"/>
  <c r="Z122" i="14"/>
  <c r="Y122" i="14"/>
  <c r="X122" i="14"/>
  <c r="BB122" i="14" s="1"/>
  <c r="BD122" i="14" s="1"/>
  <c r="W122" i="14"/>
  <c r="H122" i="14"/>
  <c r="F122" i="14"/>
  <c r="BA120" i="14"/>
  <c r="AZ120" i="14"/>
  <c r="AY120" i="14"/>
  <c r="AX120" i="14"/>
  <c r="AW120" i="14"/>
  <c r="AV120" i="14"/>
  <c r="AU120" i="14"/>
  <c r="AT120" i="14"/>
  <c r="AS120" i="14"/>
  <c r="AR120" i="14"/>
  <c r="AQ120" i="14"/>
  <c r="AP120" i="14"/>
  <c r="AO120" i="14"/>
  <c r="AN120" i="14"/>
  <c r="AM120" i="14"/>
  <c r="AL120" i="14"/>
  <c r="AK120" i="14"/>
  <c r="AJ120" i="14"/>
  <c r="AI120" i="14"/>
  <c r="AH120" i="14"/>
  <c r="AG120" i="14"/>
  <c r="AF120" i="14"/>
  <c r="AE120" i="14"/>
  <c r="AD120" i="14"/>
  <c r="AC120" i="14"/>
  <c r="AB120" i="14"/>
  <c r="AA120" i="14"/>
  <c r="Z120" i="14"/>
  <c r="Y120" i="14"/>
  <c r="X120" i="14"/>
  <c r="BB120" i="14" s="1"/>
  <c r="BD120" i="14" s="1"/>
  <c r="W120" i="14"/>
  <c r="H120" i="14"/>
  <c r="F120" i="14"/>
  <c r="BA118" i="14"/>
  <c r="AZ118" i="14"/>
  <c r="AY118" i="14"/>
  <c r="AX118" i="14"/>
  <c r="AW118" i="14"/>
  <c r="AV118" i="14"/>
  <c r="AU118" i="14"/>
  <c r="AT118" i="14"/>
  <c r="AS118" i="14"/>
  <c r="AR118" i="14"/>
  <c r="AQ118" i="14"/>
  <c r="AP118" i="14"/>
  <c r="AO118" i="14"/>
  <c r="AN118" i="14"/>
  <c r="AM118" i="14"/>
  <c r="AL118" i="14"/>
  <c r="AK118" i="14"/>
  <c r="AJ118" i="14"/>
  <c r="AI118" i="14"/>
  <c r="AH118" i="14"/>
  <c r="AG118" i="14"/>
  <c r="AF118" i="14"/>
  <c r="AE118" i="14"/>
  <c r="AD118" i="14"/>
  <c r="AC118" i="14"/>
  <c r="AB118" i="14"/>
  <c r="AA118" i="14"/>
  <c r="Z118" i="14"/>
  <c r="Y118" i="14"/>
  <c r="X118" i="14"/>
  <c r="BB118" i="14" s="1"/>
  <c r="BD118" i="14" s="1"/>
  <c r="W118" i="14"/>
  <c r="H118" i="14"/>
  <c r="F118" i="14"/>
  <c r="BA116" i="14"/>
  <c r="AZ116" i="14"/>
  <c r="AY116" i="14"/>
  <c r="AX116" i="14"/>
  <c r="AW116" i="14"/>
  <c r="AV116" i="14"/>
  <c r="AU116" i="14"/>
  <c r="AT116" i="14"/>
  <c r="AS116" i="14"/>
  <c r="AR116" i="14"/>
  <c r="AQ116" i="14"/>
  <c r="AP116" i="14"/>
  <c r="AO116" i="14"/>
  <c r="AN116" i="14"/>
  <c r="AM116" i="14"/>
  <c r="AL116" i="14"/>
  <c r="AK116" i="14"/>
  <c r="AJ116" i="14"/>
  <c r="AI116" i="14"/>
  <c r="AH116" i="14"/>
  <c r="AG116" i="14"/>
  <c r="AF116" i="14"/>
  <c r="AE116" i="14"/>
  <c r="AD116" i="14"/>
  <c r="AC116" i="14"/>
  <c r="AB116" i="14"/>
  <c r="AA116" i="14"/>
  <c r="Z116" i="14"/>
  <c r="Y116" i="14"/>
  <c r="X116" i="14"/>
  <c r="BB116" i="14" s="1"/>
  <c r="BD116" i="14" s="1"/>
  <c r="W116" i="14"/>
  <c r="H116" i="14"/>
  <c r="F116" i="14"/>
  <c r="BA114" i="14"/>
  <c r="AZ114" i="14"/>
  <c r="AY114" i="14"/>
  <c r="AX114" i="14"/>
  <c r="AW114" i="14"/>
  <c r="AV114" i="14"/>
  <c r="AU114" i="14"/>
  <c r="AT114" i="14"/>
  <c r="AS114" i="14"/>
  <c r="AR114" i="14"/>
  <c r="AQ114" i="14"/>
  <c r="AP114" i="14"/>
  <c r="AO114" i="14"/>
  <c r="AN114" i="14"/>
  <c r="AM114" i="14"/>
  <c r="AL114" i="14"/>
  <c r="AK114" i="14"/>
  <c r="AJ114" i="14"/>
  <c r="AI114" i="14"/>
  <c r="AH114" i="14"/>
  <c r="AG114" i="14"/>
  <c r="AF114" i="14"/>
  <c r="AE114" i="14"/>
  <c r="AD114" i="14"/>
  <c r="AC114" i="14"/>
  <c r="AB114" i="14"/>
  <c r="AA114" i="14"/>
  <c r="Z114" i="14"/>
  <c r="Y114" i="14"/>
  <c r="X114" i="14"/>
  <c r="BB114" i="14" s="1"/>
  <c r="BD114" i="14" s="1"/>
  <c r="W114" i="14"/>
  <c r="H114" i="14"/>
  <c r="F114" i="14"/>
  <c r="BA112" i="14"/>
  <c r="AZ112" i="14"/>
  <c r="AY112" i="14"/>
  <c r="AX112" i="14"/>
  <c r="AW112" i="14"/>
  <c r="AV112" i="14"/>
  <c r="AU112" i="14"/>
  <c r="AT112" i="14"/>
  <c r="AS112" i="14"/>
  <c r="AR112" i="14"/>
  <c r="AQ112" i="14"/>
  <c r="AP112" i="14"/>
  <c r="AO112" i="14"/>
  <c r="AN112" i="14"/>
  <c r="AM112" i="14"/>
  <c r="AL112" i="14"/>
  <c r="AK112" i="14"/>
  <c r="AJ112" i="14"/>
  <c r="AI112" i="14"/>
  <c r="AH112" i="14"/>
  <c r="AG112" i="14"/>
  <c r="AF112" i="14"/>
  <c r="AE112" i="14"/>
  <c r="AD112" i="14"/>
  <c r="AC112" i="14"/>
  <c r="AB112" i="14"/>
  <c r="AA112" i="14"/>
  <c r="Z112" i="14"/>
  <c r="Y112" i="14"/>
  <c r="X112" i="14"/>
  <c r="BB112" i="14" s="1"/>
  <c r="BD112" i="14" s="1"/>
  <c r="W112" i="14"/>
  <c r="H112" i="14"/>
  <c r="F112" i="14"/>
  <c r="BA110" i="14"/>
  <c r="AZ110" i="14"/>
  <c r="AY110" i="14"/>
  <c r="AX110" i="14"/>
  <c r="AW110" i="14"/>
  <c r="AV110" i="14"/>
  <c r="AU110" i="14"/>
  <c r="AT110" i="14"/>
  <c r="AS110" i="14"/>
  <c r="AR110" i="14"/>
  <c r="AQ110" i="14"/>
  <c r="AP110" i="14"/>
  <c r="AO110" i="14"/>
  <c r="AN110" i="14"/>
  <c r="AM110" i="14"/>
  <c r="AL110" i="14"/>
  <c r="AK110" i="14"/>
  <c r="AJ110" i="14"/>
  <c r="AI110" i="14"/>
  <c r="AH110" i="14"/>
  <c r="AG110" i="14"/>
  <c r="AF110" i="14"/>
  <c r="AE110" i="14"/>
  <c r="AD110" i="14"/>
  <c r="AC110" i="14"/>
  <c r="AB110" i="14"/>
  <c r="AA110" i="14"/>
  <c r="Z110" i="14"/>
  <c r="Y110" i="14"/>
  <c r="X110" i="14"/>
  <c r="BB110" i="14" s="1"/>
  <c r="BD110" i="14" s="1"/>
  <c r="W110" i="14"/>
  <c r="H110" i="14"/>
  <c r="F110" i="14"/>
  <c r="BA108" i="14"/>
  <c r="AZ108" i="14"/>
  <c r="AY108" i="14"/>
  <c r="AX108" i="14"/>
  <c r="AW108" i="14"/>
  <c r="AV108" i="14"/>
  <c r="AU108" i="14"/>
  <c r="AT108" i="14"/>
  <c r="AS108" i="14"/>
  <c r="AR108" i="14"/>
  <c r="AQ108" i="14"/>
  <c r="AP108" i="14"/>
  <c r="AO108" i="14"/>
  <c r="AN108" i="14"/>
  <c r="AM108" i="14"/>
  <c r="AL108" i="14"/>
  <c r="AK108" i="14"/>
  <c r="AJ108" i="14"/>
  <c r="AI108" i="14"/>
  <c r="AH108" i="14"/>
  <c r="AG108" i="14"/>
  <c r="AF108" i="14"/>
  <c r="AE108" i="14"/>
  <c r="AD108" i="14"/>
  <c r="AC108" i="14"/>
  <c r="AB108" i="14"/>
  <c r="AA108" i="14"/>
  <c r="Z108" i="14"/>
  <c r="Y108" i="14"/>
  <c r="X108" i="14"/>
  <c r="BB108" i="14" s="1"/>
  <c r="BD108" i="14" s="1"/>
  <c r="W108" i="14"/>
  <c r="H108" i="14"/>
  <c r="F108" i="14"/>
  <c r="BA106" i="14"/>
  <c r="AZ106" i="14"/>
  <c r="AY106" i="14"/>
  <c r="AX106" i="14"/>
  <c r="AW106" i="14"/>
  <c r="AV106" i="14"/>
  <c r="AU106" i="14"/>
  <c r="AT106" i="14"/>
  <c r="AS106" i="14"/>
  <c r="AR106" i="14"/>
  <c r="AQ106" i="14"/>
  <c r="AP106" i="14"/>
  <c r="AO106" i="14"/>
  <c r="AN106" i="14"/>
  <c r="AM106" i="14"/>
  <c r="AL106" i="14"/>
  <c r="AK106" i="14"/>
  <c r="AJ106" i="14"/>
  <c r="AI106" i="14"/>
  <c r="AH106" i="14"/>
  <c r="AG106" i="14"/>
  <c r="AF106" i="14"/>
  <c r="AE106" i="14"/>
  <c r="AD106" i="14"/>
  <c r="AC106" i="14"/>
  <c r="AB106" i="14"/>
  <c r="AA106" i="14"/>
  <c r="Z106" i="14"/>
  <c r="Y106" i="14"/>
  <c r="X106" i="14"/>
  <c r="BB106" i="14" s="1"/>
  <c r="BD106" i="14" s="1"/>
  <c r="W106" i="14"/>
  <c r="H106" i="14"/>
  <c r="F106" i="14"/>
  <c r="BA104" i="14"/>
  <c r="AZ104" i="14"/>
  <c r="AY104" i="14"/>
  <c r="AX104" i="14"/>
  <c r="AW104" i="14"/>
  <c r="AV104" i="14"/>
  <c r="AU104" i="14"/>
  <c r="AT104" i="14"/>
  <c r="AS104" i="14"/>
  <c r="AR104" i="14"/>
  <c r="AQ104" i="14"/>
  <c r="AP104" i="14"/>
  <c r="AO104" i="14"/>
  <c r="AN104" i="14"/>
  <c r="AM104" i="14"/>
  <c r="AL104" i="14"/>
  <c r="AK104" i="14"/>
  <c r="AJ104" i="14"/>
  <c r="AI104" i="14"/>
  <c r="AH104" i="14"/>
  <c r="AG104" i="14"/>
  <c r="AF104" i="14"/>
  <c r="AE104" i="14"/>
  <c r="AD104" i="14"/>
  <c r="AC104" i="14"/>
  <c r="AB104" i="14"/>
  <c r="AA104" i="14"/>
  <c r="Z104" i="14"/>
  <c r="Y104" i="14"/>
  <c r="X104" i="14"/>
  <c r="BB104" i="14" s="1"/>
  <c r="BD104" i="14" s="1"/>
  <c r="W104" i="14"/>
  <c r="H104" i="14"/>
  <c r="F104" i="14"/>
  <c r="BA102" i="14"/>
  <c r="AZ102" i="14"/>
  <c r="AY102" i="14"/>
  <c r="AX102" i="14"/>
  <c r="AW102" i="14"/>
  <c r="AV102" i="14"/>
  <c r="AU102" i="14"/>
  <c r="AT102" i="14"/>
  <c r="AS102" i="14"/>
  <c r="AR102" i="14"/>
  <c r="AQ102" i="14"/>
  <c r="AP102" i="14"/>
  <c r="AO102" i="14"/>
  <c r="AN102" i="14"/>
  <c r="AM102" i="14"/>
  <c r="AL102" i="14"/>
  <c r="AK102" i="14"/>
  <c r="AJ102" i="14"/>
  <c r="AI102" i="14"/>
  <c r="AH102" i="14"/>
  <c r="AG102" i="14"/>
  <c r="AF102" i="14"/>
  <c r="AE102" i="14"/>
  <c r="AD102" i="14"/>
  <c r="AC102" i="14"/>
  <c r="AB102" i="14"/>
  <c r="AA102" i="14"/>
  <c r="Z102" i="14"/>
  <c r="Y102" i="14"/>
  <c r="X102" i="14"/>
  <c r="BB102" i="14" s="1"/>
  <c r="BD102" i="14" s="1"/>
  <c r="W102" i="14"/>
  <c r="H102" i="14"/>
  <c r="F102" i="14"/>
  <c r="BA100" i="14"/>
  <c r="AZ100" i="14"/>
  <c r="AY100" i="14"/>
  <c r="AX100" i="14"/>
  <c r="AW100" i="14"/>
  <c r="AV100" i="14"/>
  <c r="AU100" i="14"/>
  <c r="AT100" i="14"/>
  <c r="AS100" i="14"/>
  <c r="AR100" i="14"/>
  <c r="AQ100" i="14"/>
  <c r="AP100" i="14"/>
  <c r="AO100" i="14"/>
  <c r="AN100" i="14"/>
  <c r="AM100" i="14"/>
  <c r="AL100" i="14"/>
  <c r="AK100" i="14"/>
  <c r="AJ100" i="14"/>
  <c r="AI100" i="14"/>
  <c r="AH100" i="14"/>
  <c r="AG100" i="14"/>
  <c r="AF100" i="14"/>
  <c r="AE100" i="14"/>
  <c r="AD100" i="14"/>
  <c r="AC100" i="14"/>
  <c r="AB100" i="14"/>
  <c r="AA100" i="14"/>
  <c r="Z100" i="14"/>
  <c r="Y100" i="14"/>
  <c r="X100" i="14"/>
  <c r="BB100" i="14" s="1"/>
  <c r="BD100" i="14" s="1"/>
  <c r="W100" i="14"/>
  <c r="H100" i="14"/>
  <c r="F100" i="14"/>
  <c r="BA98" i="14"/>
  <c r="AZ98" i="14"/>
  <c r="AY98" i="14"/>
  <c r="AX98" i="14"/>
  <c r="AW98" i="14"/>
  <c r="AV98" i="14"/>
  <c r="AU98" i="14"/>
  <c r="AT98" i="14"/>
  <c r="AS98" i="14"/>
  <c r="AR98" i="14"/>
  <c r="AQ98" i="14"/>
  <c r="AP98" i="14"/>
  <c r="AO98" i="14"/>
  <c r="AN98" i="14"/>
  <c r="AM98" i="14"/>
  <c r="AL98" i="14"/>
  <c r="AK98" i="14"/>
  <c r="AJ98" i="14"/>
  <c r="AI98" i="14"/>
  <c r="AH98" i="14"/>
  <c r="AG98" i="14"/>
  <c r="AF98" i="14"/>
  <c r="AE98" i="14"/>
  <c r="AD98" i="14"/>
  <c r="AC98" i="14"/>
  <c r="AB98" i="14"/>
  <c r="AA98" i="14"/>
  <c r="Z98" i="14"/>
  <c r="Y98" i="14"/>
  <c r="X98" i="14"/>
  <c r="BB98" i="14" s="1"/>
  <c r="BD98" i="14" s="1"/>
  <c r="W98" i="14"/>
  <c r="H98" i="14"/>
  <c r="F98" i="14"/>
  <c r="BA96" i="14"/>
  <c r="AZ96" i="14"/>
  <c r="AY96" i="14"/>
  <c r="AX96" i="14"/>
  <c r="AW96" i="14"/>
  <c r="AV96" i="14"/>
  <c r="AU96" i="14"/>
  <c r="AT96" i="14"/>
  <c r="AS96" i="14"/>
  <c r="AR96" i="14"/>
  <c r="AQ96" i="14"/>
  <c r="AP96" i="14"/>
  <c r="AO96" i="14"/>
  <c r="AN96" i="14"/>
  <c r="AM96" i="14"/>
  <c r="AL96" i="14"/>
  <c r="AK96" i="14"/>
  <c r="AJ96" i="14"/>
  <c r="AI96" i="14"/>
  <c r="AH96" i="14"/>
  <c r="AG96" i="14"/>
  <c r="AF96" i="14"/>
  <c r="AE96" i="14"/>
  <c r="AD96" i="14"/>
  <c r="AC96" i="14"/>
  <c r="AB96" i="14"/>
  <c r="AA96" i="14"/>
  <c r="Z96" i="14"/>
  <c r="Y96" i="14"/>
  <c r="X96" i="14"/>
  <c r="BB96" i="14" s="1"/>
  <c r="BD96" i="14" s="1"/>
  <c r="W96" i="14"/>
  <c r="H96" i="14"/>
  <c r="F96" i="14"/>
  <c r="BA94" i="14"/>
  <c r="AZ94" i="14"/>
  <c r="AY94" i="14"/>
  <c r="AX94" i="14"/>
  <c r="AW94" i="14"/>
  <c r="AV94" i="14"/>
  <c r="AU94" i="14"/>
  <c r="AT94" i="14"/>
  <c r="AS94" i="14"/>
  <c r="AR94" i="14"/>
  <c r="AQ94" i="14"/>
  <c r="AP94" i="14"/>
  <c r="AO94" i="14"/>
  <c r="AN94" i="14"/>
  <c r="AM94" i="14"/>
  <c r="AL94" i="14"/>
  <c r="AK94" i="14"/>
  <c r="AJ94" i="14"/>
  <c r="AI94" i="14"/>
  <c r="AH94" i="14"/>
  <c r="AG94" i="14"/>
  <c r="AF94" i="14"/>
  <c r="AE94" i="14"/>
  <c r="AD94" i="14"/>
  <c r="AC94" i="14"/>
  <c r="AB94" i="14"/>
  <c r="AA94" i="14"/>
  <c r="Z94" i="14"/>
  <c r="Y94" i="14"/>
  <c r="X94" i="14"/>
  <c r="BB94" i="14" s="1"/>
  <c r="BD94" i="14" s="1"/>
  <c r="W94" i="14"/>
  <c r="H94" i="14"/>
  <c r="F94" i="14"/>
  <c r="BA92" i="14"/>
  <c r="AZ92" i="14"/>
  <c r="AY92" i="14"/>
  <c r="AX92" i="14"/>
  <c r="AW92" i="14"/>
  <c r="AV92" i="14"/>
  <c r="AU92" i="14"/>
  <c r="AT92" i="14"/>
  <c r="AS92" i="14"/>
  <c r="AR92" i="14"/>
  <c r="AQ92" i="14"/>
  <c r="AP92" i="14"/>
  <c r="AO92" i="14"/>
  <c r="AN92" i="14"/>
  <c r="AM92" i="14"/>
  <c r="AL92" i="14"/>
  <c r="AK92" i="14"/>
  <c r="AJ92" i="14"/>
  <c r="AI92" i="14"/>
  <c r="AH92" i="14"/>
  <c r="AG92" i="14"/>
  <c r="AF92" i="14"/>
  <c r="AE92" i="14"/>
  <c r="AD92" i="14"/>
  <c r="AC92" i="14"/>
  <c r="AB92" i="14"/>
  <c r="AA92" i="14"/>
  <c r="Z92" i="14"/>
  <c r="Y92" i="14"/>
  <c r="X92" i="14"/>
  <c r="BB92" i="14" s="1"/>
  <c r="BD92" i="14" s="1"/>
  <c r="W92" i="14"/>
  <c r="H92" i="14"/>
  <c r="F92" i="14"/>
  <c r="BA90" i="14"/>
  <c r="AZ90" i="14"/>
  <c r="AY90" i="14"/>
  <c r="AX90" i="14"/>
  <c r="AW90" i="14"/>
  <c r="AV90" i="14"/>
  <c r="AU90" i="14"/>
  <c r="AT90" i="14"/>
  <c r="AS90" i="14"/>
  <c r="AR90" i="14"/>
  <c r="AQ90" i="14"/>
  <c r="AP90" i="14"/>
  <c r="AO90" i="14"/>
  <c r="AN90" i="14"/>
  <c r="AM90" i="14"/>
  <c r="AL90" i="14"/>
  <c r="AK90" i="14"/>
  <c r="AJ90" i="14"/>
  <c r="AI90" i="14"/>
  <c r="AH90" i="14"/>
  <c r="AG90" i="14"/>
  <c r="AF90" i="14"/>
  <c r="AE90" i="14"/>
  <c r="AD90" i="14"/>
  <c r="AC90" i="14"/>
  <c r="AB90" i="14"/>
  <c r="AA90" i="14"/>
  <c r="Z90" i="14"/>
  <c r="Y90" i="14"/>
  <c r="X90" i="14"/>
  <c r="BB90" i="14" s="1"/>
  <c r="BD90" i="14" s="1"/>
  <c r="W90" i="14"/>
  <c r="H90" i="14"/>
  <c r="F90" i="14"/>
  <c r="BA88" i="14"/>
  <c r="AZ88" i="14"/>
  <c r="AY88" i="14"/>
  <c r="AX88" i="14"/>
  <c r="AW88" i="14"/>
  <c r="AV88" i="14"/>
  <c r="AU88" i="14"/>
  <c r="AT88" i="14"/>
  <c r="AS88" i="14"/>
  <c r="AR88" i="14"/>
  <c r="AQ88" i="14"/>
  <c r="AP88" i="14"/>
  <c r="AO88" i="14"/>
  <c r="AN88" i="14"/>
  <c r="AM88" i="14"/>
  <c r="AL88" i="14"/>
  <c r="AK88" i="14"/>
  <c r="AJ88" i="14"/>
  <c r="AI88" i="14"/>
  <c r="AH88" i="14"/>
  <c r="AG88" i="14"/>
  <c r="AF88" i="14"/>
  <c r="AE88" i="14"/>
  <c r="AD88" i="14"/>
  <c r="AC88" i="14"/>
  <c r="AB88" i="14"/>
  <c r="AA88" i="14"/>
  <c r="Z88" i="14"/>
  <c r="Y88" i="14"/>
  <c r="X88" i="14"/>
  <c r="BB88" i="14" s="1"/>
  <c r="BD88" i="14" s="1"/>
  <c r="W88" i="14"/>
  <c r="H88" i="14"/>
  <c r="F88" i="14"/>
  <c r="BA86" i="14"/>
  <c r="AZ86" i="14"/>
  <c r="AY86" i="14"/>
  <c r="AX86" i="14"/>
  <c r="AW86" i="14"/>
  <c r="AV86" i="14"/>
  <c r="AU86" i="14"/>
  <c r="AT86" i="14"/>
  <c r="AS86" i="14"/>
  <c r="AR86" i="14"/>
  <c r="AQ86" i="14"/>
  <c r="AP86" i="14"/>
  <c r="AO86" i="14"/>
  <c r="AN86" i="14"/>
  <c r="AM86" i="14"/>
  <c r="AL86" i="14"/>
  <c r="AK86" i="14"/>
  <c r="AJ86" i="14"/>
  <c r="AI86" i="14"/>
  <c r="AH86" i="14"/>
  <c r="AG86" i="14"/>
  <c r="AF86" i="14"/>
  <c r="AE86" i="14"/>
  <c r="AD86" i="14"/>
  <c r="AC86" i="14"/>
  <c r="AB86" i="14"/>
  <c r="AA86" i="14"/>
  <c r="Z86" i="14"/>
  <c r="Y86" i="14"/>
  <c r="X86" i="14"/>
  <c r="BB86" i="14" s="1"/>
  <c r="BD86" i="14" s="1"/>
  <c r="W86" i="14"/>
  <c r="H86" i="14"/>
  <c r="F86" i="14"/>
  <c r="BA84" i="14"/>
  <c r="AZ84" i="14"/>
  <c r="AY84" i="14"/>
  <c r="AX84" i="14"/>
  <c r="AW84" i="14"/>
  <c r="AV84" i="14"/>
  <c r="AU84" i="14"/>
  <c r="AT84" i="14"/>
  <c r="AS84" i="14"/>
  <c r="AR84" i="14"/>
  <c r="AQ84" i="14"/>
  <c r="AP84" i="14"/>
  <c r="AO84" i="14"/>
  <c r="AN84" i="14"/>
  <c r="AM84" i="14"/>
  <c r="AL84" i="14"/>
  <c r="AK84" i="14"/>
  <c r="AJ84" i="14"/>
  <c r="AI84" i="14"/>
  <c r="AH84" i="14"/>
  <c r="AG84" i="14"/>
  <c r="AF84" i="14"/>
  <c r="AE84" i="14"/>
  <c r="AD84" i="14"/>
  <c r="AC84" i="14"/>
  <c r="AB84" i="14"/>
  <c r="AA84" i="14"/>
  <c r="Z84" i="14"/>
  <c r="Y84" i="14"/>
  <c r="X84" i="14"/>
  <c r="BB84" i="14" s="1"/>
  <c r="BD84" i="14" s="1"/>
  <c r="W84" i="14"/>
  <c r="H84" i="14"/>
  <c r="F84" i="14"/>
  <c r="BA82" i="14"/>
  <c r="AZ82" i="14"/>
  <c r="AY82" i="14"/>
  <c r="AX82" i="14"/>
  <c r="AW82" i="14"/>
  <c r="AV82" i="14"/>
  <c r="AU82" i="14"/>
  <c r="AT82" i="14"/>
  <c r="AS82" i="14"/>
  <c r="AR82" i="14"/>
  <c r="AQ82" i="14"/>
  <c r="AP82" i="14"/>
  <c r="AO82" i="14"/>
  <c r="AN82" i="14"/>
  <c r="AM82" i="14"/>
  <c r="AL82" i="14"/>
  <c r="AK82" i="14"/>
  <c r="AJ82" i="14"/>
  <c r="AI82" i="14"/>
  <c r="AH82" i="14"/>
  <c r="AG82" i="14"/>
  <c r="AF82" i="14"/>
  <c r="AE82" i="14"/>
  <c r="AD82" i="14"/>
  <c r="AC82" i="14"/>
  <c r="AB82" i="14"/>
  <c r="AA82" i="14"/>
  <c r="Z82" i="14"/>
  <c r="Y82" i="14"/>
  <c r="X82" i="14"/>
  <c r="BB82" i="14" s="1"/>
  <c r="BD82" i="14" s="1"/>
  <c r="W82" i="14"/>
  <c r="H82" i="14"/>
  <c r="F82" i="14"/>
  <c r="BA80" i="14"/>
  <c r="AZ80" i="14"/>
  <c r="AY80" i="14"/>
  <c r="AX80" i="14"/>
  <c r="AW80" i="14"/>
  <c r="AV80" i="14"/>
  <c r="AU80" i="14"/>
  <c r="AT80" i="14"/>
  <c r="AS80" i="14"/>
  <c r="AR80" i="14"/>
  <c r="AQ80" i="14"/>
  <c r="AP80" i="14"/>
  <c r="AO80" i="14"/>
  <c r="AN80" i="14"/>
  <c r="AM80" i="14"/>
  <c r="AL80" i="14"/>
  <c r="AK80" i="14"/>
  <c r="AJ80" i="14"/>
  <c r="AI80" i="14"/>
  <c r="AH80" i="14"/>
  <c r="AG80" i="14"/>
  <c r="AF80" i="14"/>
  <c r="AE80" i="14"/>
  <c r="AD80" i="14"/>
  <c r="AC80" i="14"/>
  <c r="AB80" i="14"/>
  <c r="AA80" i="14"/>
  <c r="Z80" i="14"/>
  <c r="Y80" i="14"/>
  <c r="X80" i="14"/>
  <c r="BB80" i="14" s="1"/>
  <c r="BD80" i="14" s="1"/>
  <c r="W80" i="14"/>
  <c r="H80" i="14"/>
  <c r="F80" i="14"/>
  <c r="BA78" i="14"/>
  <c r="AZ78" i="14"/>
  <c r="AY78" i="14"/>
  <c r="AX78" i="14"/>
  <c r="AW78" i="14"/>
  <c r="AV78" i="14"/>
  <c r="AU78" i="14"/>
  <c r="AT78" i="14"/>
  <c r="AS78" i="14"/>
  <c r="AR78" i="14"/>
  <c r="AQ78" i="14"/>
  <c r="AP78" i="14"/>
  <c r="AO78" i="14"/>
  <c r="AN78" i="14"/>
  <c r="AM78" i="14"/>
  <c r="AL78" i="14"/>
  <c r="AK78" i="14"/>
  <c r="AJ78" i="14"/>
  <c r="AI78" i="14"/>
  <c r="AH78" i="14"/>
  <c r="AG78" i="14"/>
  <c r="AF78" i="14"/>
  <c r="AE78" i="14"/>
  <c r="AD78" i="14"/>
  <c r="AC78" i="14"/>
  <c r="AB78" i="14"/>
  <c r="AA78" i="14"/>
  <c r="Z78" i="14"/>
  <c r="Y78" i="14"/>
  <c r="X78" i="14"/>
  <c r="BB78" i="14" s="1"/>
  <c r="BD78" i="14" s="1"/>
  <c r="W78" i="14"/>
  <c r="H78" i="14"/>
  <c r="F78" i="14"/>
  <c r="BA76" i="14"/>
  <c r="AZ76" i="14"/>
  <c r="AY76" i="14"/>
  <c r="AX76" i="14"/>
  <c r="AW76" i="14"/>
  <c r="AV76" i="14"/>
  <c r="AU76" i="14"/>
  <c r="AT76" i="14"/>
  <c r="AS76" i="14"/>
  <c r="AR76" i="14"/>
  <c r="AQ76" i="14"/>
  <c r="AP76" i="14"/>
  <c r="AO76" i="14"/>
  <c r="AN76" i="14"/>
  <c r="AM76" i="14"/>
  <c r="AL76" i="14"/>
  <c r="AK76" i="14"/>
  <c r="AJ76" i="14"/>
  <c r="AI76" i="14"/>
  <c r="AH76" i="14"/>
  <c r="AG76" i="14"/>
  <c r="AF76" i="14"/>
  <c r="AE76" i="14"/>
  <c r="AD76" i="14"/>
  <c r="AC76" i="14"/>
  <c r="AB76" i="14"/>
  <c r="AA76" i="14"/>
  <c r="Z76" i="14"/>
  <c r="Y76" i="14"/>
  <c r="X76" i="14"/>
  <c r="BB76" i="14" s="1"/>
  <c r="BD76" i="14" s="1"/>
  <c r="W76" i="14"/>
  <c r="H76" i="14"/>
  <c r="F76" i="14"/>
  <c r="BA74" i="14"/>
  <c r="AZ74" i="14"/>
  <c r="AY74" i="14"/>
  <c r="AX74" i="14"/>
  <c r="AW74" i="14"/>
  <c r="AV74" i="14"/>
  <c r="AU74" i="14"/>
  <c r="AT74" i="14"/>
  <c r="AS74" i="14"/>
  <c r="AR74" i="14"/>
  <c r="AQ74" i="14"/>
  <c r="AP74" i="14"/>
  <c r="AO74" i="14"/>
  <c r="AN74" i="14"/>
  <c r="AM74" i="14"/>
  <c r="AL74" i="14"/>
  <c r="AK74" i="14"/>
  <c r="AJ74" i="14"/>
  <c r="AI74" i="14"/>
  <c r="AH74" i="14"/>
  <c r="AG74" i="14"/>
  <c r="AF74" i="14"/>
  <c r="AE74" i="14"/>
  <c r="AD74" i="14"/>
  <c r="AC74" i="14"/>
  <c r="AB74" i="14"/>
  <c r="AA74" i="14"/>
  <c r="Z74" i="14"/>
  <c r="Y74" i="14"/>
  <c r="X74" i="14"/>
  <c r="BB74" i="14" s="1"/>
  <c r="BD74" i="14" s="1"/>
  <c r="W74" i="14"/>
  <c r="H74" i="14"/>
  <c r="F74" i="14"/>
  <c r="BA72" i="14"/>
  <c r="AZ72" i="14"/>
  <c r="AY72" i="14"/>
  <c r="AX72" i="14"/>
  <c r="AW72" i="14"/>
  <c r="AV72" i="14"/>
  <c r="AU72" i="14"/>
  <c r="AT72" i="14"/>
  <c r="AS72" i="14"/>
  <c r="AR72" i="14"/>
  <c r="AQ72" i="14"/>
  <c r="AP72" i="14"/>
  <c r="AO72" i="14"/>
  <c r="AN72" i="14"/>
  <c r="AM72" i="14"/>
  <c r="AL72" i="14"/>
  <c r="AK72" i="14"/>
  <c r="AJ72" i="14"/>
  <c r="AI72" i="14"/>
  <c r="AH72" i="14"/>
  <c r="AG72" i="14"/>
  <c r="AF72" i="14"/>
  <c r="AE72" i="14"/>
  <c r="AD72" i="14"/>
  <c r="AC72" i="14"/>
  <c r="AB72" i="14"/>
  <c r="AA72" i="14"/>
  <c r="Z72" i="14"/>
  <c r="Y72" i="14"/>
  <c r="X72" i="14"/>
  <c r="BB72" i="14" s="1"/>
  <c r="BD72" i="14" s="1"/>
  <c r="W72" i="14"/>
  <c r="H72" i="14"/>
  <c r="F72" i="14"/>
  <c r="BA70" i="14"/>
  <c r="AZ70" i="14"/>
  <c r="AY70" i="14"/>
  <c r="AX70" i="14"/>
  <c r="AW70" i="14"/>
  <c r="AV70" i="14"/>
  <c r="AU70" i="14"/>
  <c r="AT70" i="14"/>
  <c r="AS70" i="14"/>
  <c r="AR70" i="14"/>
  <c r="AQ70" i="14"/>
  <c r="AP70" i="14"/>
  <c r="AO70" i="14"/>
  <c r="AN70" i="14"/>
  <c r="AM70" i="14"/>
  <c r="AL70" i="14"/>
  <c r="AK70" i="14"/>
  <c r="AJ70" i="14"/>
  <c r="AI70" i="14"/>
  <c r="AH70" i="14"/>
  <c r="AG70" i="14"/>
  <c r="AF70" i="14"/>
  <c r="AE70" i="14"/>
  <c r="AD70" i="14"/>
  <c r="AC70" i="14"/>
  <c r="AB70" i="14"/>
  <c r="AA70" i="14"/>
  <c r="Z70" i="14"/>
  <c r="Y70" i="14"/>
  <c r="X70" i="14"/>
  <c r="BB70" i="14" s="1"/>
  <c r="BD70" i="14" s="1"/>
  <c r="W70" i="14"/>
  <c r="H70" i="14"/>
  <c r="F70" i="14"/>
  <c r="BA68" i="14"/>
  <c r="AZ68" i="14"/>
  <c r="AY68" i="14"/>
  <c r="AX68" i="14"/>
  <c r="AW68" i="14"/>
  <c r="AV68" i="14"/>
  <c r="AU68" i="14"/>
  <c r="AT68" i="14"/>
  <c r="AS68" i="14"/>
  <c r="AR68" i="14"/>
  <c r="AQ68" i="14"/>
  <c r="AP68" i="14"/>
  <c r="AO68" i="14"/>
  <c r="AN68" i="14"/>
  <c r="AM68" i="14"/>
  <c r="AL68" i="14"/>
  <c r="AK68" i="14"/>
  <c r="AJ68" i="14"/>
  <c r="AI68" i="14"/>
  <c r="AH68" i="14"/>
  <c r="AG68" i="14"/>
  <c r="AF68" i="14"/>
  <c r="AE68" i="14"/>
  <c r="AD68" i="14"/>
  <c r="AC68" i="14"/>
  <c r="AB68" i="14"/>
  <c r="AA68" i="14"/>
  <c r="Z68" i="14"/>
  <c r="Y68" i="14"/>
  <c r="X68" i="14"/>
  <c r="BB68" i="14" s="1"/>
  <c r="BD68" i="14" s="1"/>
  <c r="W68" i="14"/>
  <c r="H68" i="14"/>
  <c r="F68" i="14"/>
  <c r="BA66" i="14"/>
  <c r="AZ66" i="14"/>
  <c r="AY66" i="14"/>
  <c r="AX66" i="14"/>
  <c r="AW66" i="14"/>
  <c r="AV66" i="14"/>
  <c r="AU66" i="14"/>
  <c r="AT66" i="14"/>
  <c r="AS66" i="14"/>
  <c r="AR66" i="14"/>
  <c r="AQ66" i="14"/>
  <c r="AP66" i="14"/>
  <c r="AO66" i="14"/>
  <c r="AN66" i="14"/>
  <c r="AM66" i="14"/>
  <c r="AL66" i="14"/>
  <c r="AK66" i="14"/>
  <c r="AJ66" i="14"/>
  <c r="AI66" i="14"/>
  <c r="AH66" i="14"/>
  <c r="AG66" i="14"/>
  <c r="AF66" i="14"/>
  <c r="AE66" i="14"/>
  <c r="AD66" i="14"/>
  <c r="AC66" i="14"/>
  <c r="AB66" i="14"/>
  <c r="AA66" i="14"/>
  <c r="Z66" i="14"/>
  <c r="Y66" i="14"/>
  <c r="X66" i="14"/>
  <c r="BB66" i="14" s="1"/>
  <c r="BD66" i="14" s="1"/>
  <c r="W66" i="14"/>
  <c r="H66" i="14"/>
  <c r="F66" i="14"/>
  <c r="BA64" i="14"/>
  <c r="AZ64" i="14"/>
  <c r="AY64" i="14"/>
  <c r="AX64" i="14"/>
  <c r="AW64" i="14"/>
  <c r="AV64" i="14"/>
  <c r="AU64" i="14"/>
  <c r="AT64" i="14"/>
  <c r="AS64" i="14"/>
  <c r="AR64" i="14"/>
  <c r="AQ64" i="14"/>
  <c r="AP64" i="14"/>
  <c r="AO64" i="14"/>
  <c r="AN64" i="14"/>
  <c r="AM64" i="14"/>
  <c r="AL64" i="14"/>
  <c r="AK64" i="14"/>
  <c r="AJ64" i="14"/>
  <c r="AI64" i="14"/>
  <c r="AH64" i="14"/>
  <c r="AG64" i="14"/>
  <c r="AF64" i="14"/>
  <c r="AE64" i="14"/>
  <c r="AD64" i="14"/>
  <c r="AC64" i="14"/>
  <c r="AB64" i="14"/>
  <c r="AA64" i="14"/>
  <c r="Z64" i="14"/>
  <c r="Y64" i="14"/>
  <c r="X64" i="14"/>
  <c r="BB64" i="14" s="1"/>
  <c r="BD64" i="14" s="1"/>
  <c r="W64" i="14"/>
  <c r="H64" i="14"/>
  <c r="F64" i="14"/>
  <c r="BA62" i="14"/>
  <c r="AZ62" i="14"/>
  <c r="AY62" i="14"/>
  <c r="AX62" i="14"/>
  <c r="AW62" i="14"/>
  <c r="AV62" i="14"/>
  <c r="AU62" i="14"/>
  <c r="AT62" i="14"/>
  <c r="AS62" i="14"/>
  <c r="AR62" i="14"/>
  <c r="AQ62" i="14"/>
  <c r="AP62" i="14"/>
  <c r="AO62" i="14"/>
  <c r="AN62" i="14"/>
  <c r="AM62" i="14"/>
  <c r="AL62" i="14"/>
  <c r="AK62" i="14"/>
  <c r="AJ62" i="14"/>
  <c r="AI62" i="14"/>
  <c r="AH62" i="14"/>
  <c r="AG62" i="14"/>
  <c r="AF62" i="14"/>
  <c r="AE62" i="14"/>
  <c r="AD62" i="14"/>
  <c r="AC62" i="14"/>
  <c r="AB62" i="14"/>
  <c r="AA62" i="14"/>
  <c r="Z62" i="14"/>
  <c r="Y62" i="14"/>
  <c r="X62" i="14"/>
  <c r="BB62" i="14" s="1"/>
  <c r="BD62" i="14" s="1"/>
  <c r="W62" i="14"/>
  <c r="H62" i="14"/>
  <c r="F62" i="14"/>
  <c r="BA60" i="14"/>
  <c r="AZ60" i="14"/>
  <c r="AY60" i="14"/>
  <c r="AX60" i="14"/>
  <c r="AW60" i="14"/>
  <c r="AV60" i="14"/>
  <c r="AU60" i="14"/>
  <c r="AT60" i="14"/>
  <c r="AS60" i="14"/>
  <c r="AR60" i="14"/>
  <c r="AQ60" i="14"/>
  <c r="AP60" i="14"/>
  <c r="AO60" i="14"/>
  <c r="AN60" i="14"/>
  <c r="AM60" i="14"/>
  <c r="AL60" i="14"/>
  <c r="AK60" i="14"/>
  <c r="AJ60" i="14"/>
  <c r="AI60" i="14"/>
  <c r="AH60" i="14"/>
  <c r="AG60" i="14"/>
  <c r="AF60" i="14"/>
  <c r="AE60" i="14"/>
  <c r="AD60" i="14"/>
  <c r="AC60" i="14"/>
  <c r="AB60" i="14"/>
  <c r="AA60" i="14"/>
  <c r="Z60" i="14"/>
  <c r="Y60" i="14"/>
  <c r="X60" i="14"/>
  <c r="BB60" i="14" s="1"/>
  <c r="BD60" i="14" s="1"/>
  <c r="W60" i="14"/>
  <c r="H60" i="14"/>
  <c r="F60" i="14"/>
  <c r="BA58" i="14"/>
  <c r="AZ58" i="14"/>
  <c r="AY58" i="14"/>
  <c r="AX58" i="14"/>
  <c r="AW58" i="14"/>
  <c r="AV58" i="14"/>
  <c r="AU58" i="14"/>
  <c r="AT58" i="14"/>
  <c r="AS58" i="14"/>
  <c r="AR58" i="14"/>
  <c r="AQ58" i="14"/>
  <c r="AP58" i="14"/>
  <c r="AO58" i="14"/>
  <c r="AN58" i="14"/>
  <c r="AM58" i="14"/>
  <c r="AL58" i="14"/>
  <c r="AK58" i="14"/>
  <c r="AJ58" i="14"/>
  <c r="AI58" i="14"/>
  <c r="AH58" i="14"/>
  <c r="AG58" i="14"/>
  <c r="AF58" i="14"/>
  <c r="AE58" i="14"/>
  <c r="AD58" i="14"/>
  <c r="AC58" i="14"/>
  <c r="AB58" i="14"/>
  <c r="AA58" i="14"/>
  <c r="Z58" i="14"/>
  <c r="BB58" i="14" s="1"/>
  <c r="BD58" i="14" s="1"/>
  <c r="Y58" i="14"/>
  <c r="X58" i="14"/>
  <c r="W58" i="14"/>
  <c r="H58" i="14"/>
  <c r="F58" i="14"/>
  <c r="BA56" i="14"/>
  <c r="AZ56" i="14"/>
  <c r="AY56" i="14"/>
  <c r="AX56" i="14"/>
  <c r="AW56" i="14"/>
  <c r="AV56" i="14"/>
  <c r="AU56" i="14"/>
  <c r="AT56" i="14"/>
  <c r="AS56" i="14"/>
  <c r="AR56" i="14"/>
  <c r="AQ56" i="14"/>
  <c r="AP56" i="14"/>
  <c r="AO56" i="14"/>
  <c r="AN56" i="14"/>
  <c r="AM56" i="14"/>
  <c r="AL56" i="14"/>
  <c r="AK56" i="14"/>
  <c r="AJ56" i="14"/>
  <c r="AI56" i="14"/>
  <c r="AH56" i="14"/>
  <c r="AG56" i="14"/>
  <c r="AF56" i="14"/>
  <c r="AE56" i="14"/>
  <c r="AD56" i="14"/>
  <c r="AC56" i="14"/>
  <c r="AB56" i="14"/>
  <c r="AA56" i="14"/>
  <c r="Z56" i="14"/>
  <c r="Y56" i="14"/>
  <c r="X56" i="14"/>
  <c r="BB56" i="14" s="1"/>
  <c r="BD56" i="14" s="1"/>
  <c r="W56" i="14"/>
  <c r="H56" i="14"/>
  <c r="F56" i="14"/>
  <c r="BA54" i="14"/>
  <c r="AZ54" i="14"/>
  <c r="AY54" i="14"/>
  <c r="AX54" i="14"/>
  <c r="AW54" i="14"/>
  <c r="AV54" i="14"/>
  <c r="AU54" i="14"/>
  <c r="AT54" i="14"/>
  <c r="AS54" i="14"/>
  <c r="AR54" i="14"/>
  <c r="AQ54" i="14"/>
  <c r="AP54" i="14"/>
  <c r="AO54" i="14"/>
  <c r="AN54" i="14"/>
  <c r="AM54" i="14"/>
  <c r="AL54" i="14"/>
  <c r="AK54" i="14"/>
  <c r="AJ54" i="14"/>
  <c r="AI54" i="14"/>
  <c r="AH54" i="14"/>
  <c r="AG54" i="14"/>
  <c r="AF54" i="14"/>
  <c r="AE54" i="14"/>
  <c r="AD54" i="14"/>
  <c r="AC54" i="14"/>
  <c r="AB54" i="14"/>
  <c r="AA54" i="14"/>
  <c r="Z54" i="14"/>
  <c r="Y54" i="14"/>
  <c r="X54" i="14"/>
  <c r="BB54" i="14" s="1"/>
  <c r="BD54" i="14" s="1"/>
  <c r="W54" i="14"/>
  <c r="H54" i="14"/>
  <c r="F54" i="14"/>
  <c r="BA52" i="14"/>
  <c r="AZ52" i="14"/>
  <c r="AY52" i="14"/>
  <c r="AX52" i="14"/>
  <c r="AW52" i="14"/>
  <c r="AV52" i="14"/>
  <c r="AU52" i="14"/>
  <c r="AT52" i="14"/>
  <c r="AS52" i="14"/>
  <c r="AR52" i="14"/>
  <c r="AQ52" i="14"/>
  <c r="AP52" i="14"/>
  <c r="AO52" i="14"/>
  <c r="AN52" i="14"/>
  <c r="AM52" i="14"/>
  <c r="AL52" i="14"/>
  <c r="AK52" i="14"/>
  <c r="AJ52" i="14"/>
  <c r="AI52" i="14"/>
  <c r="AH52" i="14"/>
  <c r="AG52" i="14"/>
  <c r="AF52" i="14"/>
  <c r="AE52" i="14"/>
  <c r="AD52" i="14"/>
  <c r="AC52" i="14"/>
  <c r="AB52" i="14"/>
  <c r="AA52" i="14"/>
  <c r="Z52" i="14"/>
  <c r="Y52" i="14"/>
  <c r="X52" i="14"/>
  <c r="BB52" i="14" s="1"/>
  <c r="BD52" i="14" s="1"/>
  <c r="W52" i="14"/>
  <c r="H52" i="14"/>
  <c r="F52" i="14"/>
  <c r="BA50" i="14"/>
  <c r="AZ50" i="14"/>
  <c r="AY50" i="14"/>
  <c r="AX50" i="14"/>
  <c r="AW50" i="14"/>
  <c r="AV50" i="14"/>
  <c r="AU50" i="14"/>
  <c r="AT50" i="14"/>
  <c r="AS50" i="14"/>
  <c r="AR50" i="14"/>
  <c r="AQ50" i="14"/>
  <c r="AP50" i="14"/>
  <c r="AO50" i="14"/>
  <c r="AN50" i="14"/>
  <c r="AM50" i="14"/>
  <c r="AL50" i="14"/>
  <c r="AK50" i="14"/>
  <c r="AJ50" i="14"/>
  <c r="AI50" i="14"/>
  <c r="AH50" i="14"/>
  <c r="AG50" i="14"/>
  <c r="AF50" i="14"/>
  <c r="AE50" i="14"/>
  <c r="AD50" i="14"/>
  <c r="AC50" i="14"/>
  <c r="AB50" i="14"/>
  <c r="AA50" i="14"/>
  <c r="Z50" i="14"/>
  <c r="Y50" i="14"/>
  <c r="X50" i="14"/>
  <c r="BB50" i="14" s="1"/>
  <c r="BD50" i="14" s="1"/>
  <c r="W50" i="14"/>
  <c r="H50" i="14"/>
  <c r="F50" i="14"/>
  <c r="BA48" i="14"/>
  <c r="AZ48" i="14"/>
  <c r="AY48" i="14"/>
  <c r="AX48" i="14"/>
  <c r="AW48" i="14"/>
  <c r="AV48" i="14"/>
  <c r="AU48" i="14"/>
  <c r="AT48" i="14"/>
  <c r="AS48" i="14"/>
  <c r="AR48" i="14"/>
  <c r="AQ48" i="14"/>
  <c r="AP48" i="14"/>
  <c r="AO48" i="14"/>
  <c r="AN48" i="14"/>
  <c r="AM48" i="14"/>
  <c r="AL48" i="14"/>
  <c r="AK48" i="14"/>
  <c r="AJ48" i="14"/>
  <c r="AI48" i="14"/>
  <c r="AH48" i="14"/>
  <c r="AG48" i="14"/>
  <c r="AF48" i="14"/>
  <c r="AE48" i="14"/>
  <c r="AD48" i="14"/>
  <c r="AC48" i="14"/>
  <c r="AB48" i="14"/>
  <c r="AA48" i="14"/>
  <c r="Z48" i="14"/>
  <c r="Y48" i="14"/>
  <c r="X48" i="14"/>
  <c r="BB48" i="14" s="1"/>
  <c r="BD48" i="14" s="1"/>
  <c r="W48" i="14"/>
  <c r="H48" i="14"/>
  <c r="F48" i="14"/>
  <c r="BA46" i="14"/>
  <c r="AZ46" i="14"/>
  <c r="AY46" i="14"/>
  <c r="AX46" i="14"/>
  <c r="AW46" i="14"/>
  <c r="AV46" i="14"/>
  <c r="AU46" i="14"/>
  <c r="AT46" i="14"/>
  <c r="AS46" i="14"/>
  <c r="AR46" i="14"/>
  <c r="AQ46" i="14"/>
  <c r="AP46" i="14"/>
  <c r="AO46" i="14"/>
  <c r="AN46" i="14"/>
  <c r="AM46" i="14"/>
  <c r="AL46" i="14"/>
  <c r="AK46" i="14"/>
  <c r="AJ46" i="14"/>
  <c r="AI46" i="14"/>
  <c r="AH46" i="14"/>
  <c r="AG46" i="14"/>
  <c r="AF46" i="14"/>
  <c r="AE46" i="14"/>
  <c r="AD46" i="14"/>
  <c r="AC46" i="14"/>
  <c r="AB46" i="14"/>
  <c r="AA46" i="14"/>
  <c r="Z46" i="14"/>
  <c r="Y46" i="14"/>
  <c r="X46" i="14"/>
  <c r="BB46" i="14" s="1"/>
  <c r="BD46" i="14" s="1"/>
  <c r="W46" i="14"/>
  <c r="H46" i="14"/>
  <c r="F46" i="14"/>
  <c r="BA44" i="14"/>
  <c r="AZ44" i="14"/>
  <c r="AY44" i="14"/>
  <c r="AX44" i="14"/>
  <c r="AW44" i="14"/>
  <c r="AV44" i="14"/>
  <c r="AU44" i="14"/>
  <c r="AT44" i="14"/>
  <c r="AS44" i="14"/>
  <c r="AR44" i="14"/>
  <c r="AQ44" i="14"/>
  <c r="AP44" i="14"/>
  <c r="AO44" i="14"/>
  <c r="AN44" i="14"/>
  <c r="AM44" i="14"/>
  <c r="AL44" i="14"/>
  <c r="AK44" i="14"/>
  <c r="AJ44" i="14"/>
  <c r="AI44" i="14"/>
  <c r="AH44" i="14"/>
  <c r="AG44" i="14"/>
  <c r="AF44" i="14"/>
  <c r="AE44" i="14"/>
  <c r="AD44" i="14"/>
  <c r="AC44" i="14"/>
  <c r="AB44" i="14"/>
  <c r="AA44" i="14"/>
  <c r="Z44" i="14"/>
  <c r="Y44" i="14"/>
  <c r="X44" i="14"/>
  <c r="BB44" i="14" s="1"/>
  <c r="BD44" i="14" s="1"/>
  <c r="W44" i="14"/>
  <c r="H44" i="14"/>
  <c r="F44" i="14"/>
  <c r="BA42" i="14"/>
  <c r="AZ42" i="14"/>
  <c r="AY42" i="14"/>
  <c r="AX42" i="14"/>
  <c r="AW42" i="14"/>
  <c r="AV42" i="14"/>
  <c r="AU42" i="14"/>
  <c r="AT42" i="14"/>
  <c r="AS42" i="14"/>
  <c r="AR42" i="14"/>
  <c r="AQ42" i="14"/>
  <c r="AP42" i="14"/>
  <c r="AO42" i="14"/>
  <c r="AN42" i="14"/>
  <c r="AM42" i="14"/>
  <c r="AL42" i="14"/>
  <c r="AK42" i="14"/>
  <c r="AJ42" i="14"/>
  <c r="AI42" i="14"/>
  <c r="AH42" i="14"/>
  <c r="AG42" i="14"/>
  <c r="AF42" i="14"/>
  <c r="AE42" i="14"/>
  <c r="AD42" i="14"/>
  <c r="AC42" i="14"/>
  <c r="AB42" i="14"/>
  <c r="AA42" i="14"/>
  <c r="Z42" i="14"/>
  <c r="Y42" i="14"/>
  <c r="X42" i="14"/>
  <c r="BB42" i="14" s="1"/>
  <c r="BD42" i="14" s="1"/>
  <c r="W42" i="14"/>
  <c r="H42" i="14"/>
  <c r="F42" i="14"/>
  <c r="BA40" i="14"/>
  <c r="AZ40" i="14"/>
  <c r="AY40" i="14"/>
  <c r="AX40" i="14"/>
  <c r="AW40" i="14"/>
  <c r="AV40" i="14"/>
  <c r="AU40" i="14"/>
  <c r="AT40" i="14"/>
  <c r="AS40" i="14"/>
  <c r="AR40" i="14"/>
  <c r="AQ40" i="14"/>
  <c r="AP40" i="14"/>
  <c r="AO40" i="14"/>
  <c r="AN40" i="14"/>
  <c r="AM40" i="14"/>
  <c r="AL40" i="14"/>
  <c r="AK40" i="14"/>
  <c r="AJ40" i="14"/>
  <c r="AI40" i="14"/>
  <c r="AH40" i="14"/>
  <c r="AG40" i="14"/>
  <c r="AF40" i="14"/>
  <c r="AE40" i="14"/>
  <c r="AD40" i="14"/>
  <c r="AC40" i="14"/>
  <c r="AB40" i="14"/>
  <c r="AA40" i="14"/>
  <c r="Z40" i="14"/>
  <c r="Y40" i="14"/>
  <c r="X40" i="14"/>
  <c r="BB40" i="14" s="1"/>
  <c r="BD40" i="14" s="1"/>
  <c r="W40" i="14"/>
  <c r="H40" i="14"/>
  <c r="F40" i="14"/>
  <c r="BA38" i="14"/>
  <c r="AZ38" i="14"/>
  <c r="AY38" i="14"/>
  <c r="AX38" i="14"/>
  <c r="AW38" i="14"/>
  <c r="AV38" i="14"/>
  <c r="AU38" i="14"/>
  <c r="AT38" i="14"/>
  <c r="AS38" i="14"/>
  <c r="AR38" i="14"/>
  <c r="AQ38" i="14"/>
  <c r="AP38" i="14"/>
  <c r="AO38" i="14"/>
  <c r="AN38" i="14"/>
  <c r="AM38" i="14"/>
  <c r="AL38" i="14"/>
  <c r="AK38" i="14"/>
  <c r="AJ38" i="14"/>
  <c r="AI38" i="14"/>
  <c r="AH38" i="14"/>
  <c r="AG38" i="14"/>
  <c r="AF38" i="14"/>
  <c r="AE38" i="14"/>
  <c r="AD38" i="14"/>
  <c r="AC38" i="14"/>
  <c r="AB38" i="14"/>
  <c r="AA38" i="14"/>
  <c r="Z38" i="14"/>
  <c r="Y38" i="14"/>
  <c r="X38" i="14"/>
  <c r="BB38" i="14" s="1"/>
  <c r="BD38" i="14" s="1"/>
  <c r="W38" i="14"/>
  <c r="H38" i="14"/>
  <c r="F38" i="14"/>
  <c r="BA36" i="14"/>
  <c r="AZ36" i="14"/>
  <c r="AY36" i="14"/>
  <c r="AX36" i="14"/>
  <c r="AW36" i="14"/>
  <c r="AV36" i="14"/>
  <c r="AU36" i="14"/>
  <c r="AT36" i="14"/>
  <c r="AS36" i="14"/>
  <c r="AR36" i="14"/>
  <c r="AQ36" i="14"/>
  <c r="AP36" i="14"/>
  <c r="AO36" i="14"/>
  <c r="AN36" i="14"/>
  <c r="AM36" i="14"/>
  <c r="AL36" i="14"/>
  <c r="AK36" i="14"/>
  <c r="AJ36" i="14"/>
  <c r="AI36" i="14"/>
  <c r="AH36" i="14"/>
  <c r="AG36" i="14"/>
  <c r="AF36" i="14"/>
  <c r="AE36" i="14"/>
  <c r="AD36" i="14"/>
  <c r="AC36" i="14"/>
  <c r="AB36" i="14"/>
  <c r="AA36" i="14"/>
  <c r="Z36" i="14"/>
  <c r="Y36" i="14"/>
  <c r="X36" i="14"/>
  <c r="BB36" i="14" s="1"/>
  <c r="BD36" i="14" s="1"/>
  <c r="W36" i="14"/>
  <c r="H36" i="14"/>
  <c r="F36" i="14"/>
  <c r="BA34" i="14"/>
  <c r="AZ34" i="14"/>
  <c r="AY34" i="14"/>
  <c r="AX34" i="14"/>
  <c r="AW34" i="14"/>
  <c r="AV34" i="14"/>
  <c r="AU34" i="14"/>
  <c r="AT34" i="14"/>
  <c r="AS34" i="14"/>
  <c r="AR34" i="14"/>
  <c r="AQ34" i="14"/>
  <c r="AP34" i="14"/>
  <c r="AO34" i="14"/>
  <c r="AN34" i="14"/>
  <c r="AM34" i="14"/>
  <c r="AL34" i="14"/>
  <c r="AK34" i="14"/>
  <c r="AJ34" i="14"/>
  <c r="AI34" i="14"/>
  <c r="AH34" i="14"/>
  <c r="AG34" i="14"/>
  <c r="AF34" i="14"/>
  <c r="AE34" i="14"/>
  <c r="AD34" i="14"/>
  <c r="AC34" i="14"/>
  <c r="AB34" i="14"/>
  <c r="AA34" i="14"/>
  <c r="Z34" i="14"/>
  <c r="Y34" i="14"/>
  <c r="X34" i="14"/>
  <c r="BB34" i="14" s="1"/>
  <c r="BD34" i="14" s="1"/>
  <c r="W34" i="14"/>
  <c r="H34" i="14"/>
  <c r="F34" i="14"/>
  <c r="BA32" i="14"/>
  <c r="AZ32" i="14"/>
  <c r="AY32" i="14"/>
  <c r="AX32" i="14"/>
  <c r="AW32" i="14"/>
  <c r="AV32" i="14"/>
  <c r="AU32" i="14"/>
  <c r="AT32" i="14"/>
  <c r="AS32" i="14"/>
  <c r="AR32" i="14"/>
  <c r="AQ32" i="14"/>
  <c r="AP32" i="14"/>
  <c r="AO32" i="14"/>
  <c r="AN32" i="14"/>
  <c r="AM32" i="14"/>
  <c r="AL32" i="14"/>
  <c r="AK32" i="14"/>
  <c r="AJ32" i="14"/>
  <c r="AI32" i="14"/>
  <c r="AH32" i="14"/>
  <c r="AG32" i="14"/>
  <c r="AF32" i="14"/>
  <c r="AE32" i="14"/>
  <c r="AD32" i="14"/>
  <c r="AC32" i="14"/>
  <c r="AB32" i="14"/>
  <c r="AA32" i="14"/>
  <c r="Z32" i="14"/>
  <c r="Y32" i="14"/>
  <c r="X32" i="14"/>
  <c r="BB32" i="14" s="1"/>
  <c r="BD32" i="14" s="1"/>
  <c r="W32" i="14"/>
  <c r="H32" i="14"/>
  <c r="F32" i="14"/>
  <c r="BA30" i="14"/>
  <c r="AZ30" i="14"/>
  <c r="AY30" i="14"/>
  <c r="AX30" i="14"/>
  <c r="AW30" i="14"/>
  <c r="AV30" i="14"/>
  <c r="AU30" i="14"/>
  <c r="AT30" i="14"/>
  <c r="AS30" i="14"/>
  <c r="AR30" i="14"/>
  <c r="AQ30" i="14"/>
  <c r="AP30" i="14"/>
  <c r="AO30" i="14"/>
  <c r="AN30" i="14"/>
  <c r="AM30" i="14"/>
  <c r="AL30" i="14"/>
  <c r="AK30" i="14"/>
  <c r="AJ30" i="14"/>
  <c r="AI30" i="14"/>
  <c r="AH30" i="14"/>
  <c r="AG30" i="14"/>
  <c r="AF30" i="14"/>
  <c r="AE30" i="14"/>
  <c r="AD30" i="14"/>
  <c r="AC30" i="14"/>
  <c r="AB30" i="14"/>
  <c r="AA30" i="14"/>
  <c r="Z30" i="14"/>
  <c r="Y30" i="14"/>
  <c r="X30" i="14"/>
  <c r="BB30" i="14" s="1"/>
  <c r="BD30" i="14" s="1"/>
  <c r="W30" i="14"/>
  <c r="H30" i="14"/>
  <c r="F30" i="14"/>
  <c r="BA28" i="14"/>
  <c r="AZ28" i="14"/>
  <c r="AY28" i="14"/>
  <c r="AX28" i="14"/>
  <c r="AW28" i="14"/>
  <c r="AV28" i="14"/>
  <c r="AU28" i="14"/>
  <c r="AT28" i="14"/>
  <c r="AS28" i="14"/>
  <c r="AR28" i="14"/>
  <c r="AQ28" i="14"/>
  <c r="AP28" i="14"/>
  <c r="AO28" i="14"/>
  <c r="AN28" i="14"/>
  <c r="AM28" i="14"/>
  <c r="AL28" i="14"/>
  <c r="AK28" i="14"/>
  <c r="AJ28" i="14"/>
  <c r="AI28" i="14"/>
  <c r="AH28" i="14"/>
  <c r="AG28" i="14"/>
  <c r="AF28" i="14"/>
  <c r="AE28" i="14"/>
  <c r="AD28" i="14"/>
  <c r="AC28" i="14"/>
  <c r="AB28" i="14"/>
  <c r="AA28" i="14"/>
  <c r="Z28" i="14"/>
  <c r="Y28" i="14"/>
  <c r="X28" i="14"/>
  <c r="BB28" i="14" s="1"/>
  <c r="BD28" i="14" s="1"/>
  <c r="W28" i="14"/>
  <c r="H28" i="14"/>
  <c r="F28" i="14"/>
  <c r="BA26" i="14"/>
  <c r="AZ26" i="14"/>
  <c r="AY26" i="14"/>
  <c r="AX26" i="14"/>
  <c r="AW26" i="14"/>
  <c r="AV26" i="14"/>
  <c r="AU26" i="14"/>
  <c r="AT26" i="14"/>
  <c r="AS26" i="14"/>
  <c r="AR26" i="14"/>
  <c r="AQ26" i="14"/>
  <c r="AP26" i="14"/>
  <c r="AO26" i="14"/>
  <c r="AN26" i="14"/>
  <c r="AM26" i="14"/>
  <c r="AL26" i="14"/>
  <c r="AK26" i="14"/>
  <c r="AJ26" i="14"/>
  <c r="AI26" i="14"/>
  <c r="AH26" i="14"/>
  <c r="AG26" i="14"/>
  <c r="AF26" i="14"/>
  <c r="AE26" i="14"/>
  <c r="AD26" i="14"/>
  <c r="AC26" i="14"/>
  <c r="AB26" i="14"/>
  <c r="AA26" i="14"/>
  <c r="Z26" i="14"/>
  <c r="Y26" i="14"/>
  <c r="X26" i="14"/>
  <c r="BB26" i="14" s="1"/>
  <c r="BD26" i="14" s="1"/>
  <c r="W26" i="14"/>
  <c r="H26" i="14"/>
  <c r="F26" i="14"/>
  <c r="BA24" i="14"/>
  <c r="AZ24" i="14"/>
  <c r="AY24" i="14"/>
  <c r="AX24" i="14"/>
  <c r="AW24" i="14"/>
  <c r="AV24" i="14"/>
  <c r="AU24" i="14"/>
  <c r="AT24" i="14"/>
  <c r="AS24" i="14"/>
  <c r="AR24" i="14"/>
  <c r="AQ24" i="14"/>
  <c r="AP24" i="14"/>
  <c r="AO24" i="14"/>
  <c r="AN24" i="14"/>
  <c r="AM24" i="14"/>
  <c r="AL24" i="14"/>
  <c r="AK24" i="14"/>
  <c r="AJ24" i="14"/>
  <c r="AI24" i="14"/>
  <c r="AH24" i="14"/>
  <c r="AG24" i="14"/>
  <c r="AF24" i="14"/>
  <c r="AE24" i="14"/>
  <c r="AD24" i="14"/>
  <c r="AC24" i="14"/>
  <c r="AB24" i="14"/>
  <c r="AA24" i="14"/>
  <c r="Z24" i="14"/>
  <c r="Y24" i="14"/>
  <c r="X24" i="14"/>
  <c r="BB24" i="14" s="1"/>
  <c r="BD24" i="14" s="1"/>
  <c r="W24" i="14"/>
  <c r="H24" i="14"/>
  <c r="F24" i="14"/>
  <c r="BA22" i="14"/>
  <c r="AZ22" i="14"/>
  <c r="AY22" i="14"/>
  <c r="AX22" i="14"/>
  <c r="AW22" i="14"/>
  <c r="AV22" i="14"/>
  <c r="AU22" i="14"/>
  <c r="AT22" i="14"/>
  <c r="AS22" i="14"/>
  <c r="AR22" i="14"/>
  <c r="AQ22" i="14"/>
  <c r="AP22" i="14"/>
  <c r="AO22" i="14"/>
  <c r="AN22" i="14"/>
  <c r="AM22" i="14"/>
  <c r="AL22" i="14"/>
  <c r="AK22" i="14"/>
  <c r="AJ22" i="14"/>
  <c r="AI22" i="14"/>
  <c r="AH22" i="14"/>
  <c r="AG22" i="14"/>
  <c r="AF22" i="14"/>
  <c r="AE22" i="14"/>
  <c r="AD22" i="14"/>
  <c r="AC22" i="14"/>
  <c r="AB22" i="14"/>
  <c r="AA22" i="14"/>
  <c r="Z22" i="14"/>
  <c r="Y22" i="14"/>
  <c r="X22" i="14"/>
  <c r="BB22" i="14" s="1"/>
  <c r="BD22" i="14" s="1"/>
  <c r="W22" i="14"/>
  <c r="H22" i="14"/>
  <c r="F22" i="14"/>
  <c r="BA20" i="14"/>
  <c r="AZ20" i="14"/>
  <c r="AY20" i="14"/>
  <c r="AX20" i="14"/>
  <c r="AW20" i="14"/>
  <c r="AV20" i="14"/>
  <c r="AU20" i="14"/>
  <c r="AT20" i="14"/>
  <c r="AS20" i="14"/>
  <c r="AR20" i="14"/>
  <c r="AQ20" i="14"/>
  <c r="AP20" i="14"/>
  <c r="AO20" i="14"/>
  <c r="AN20" i="14"/>
  <c r="AM20" i="14"/>
  <c r="AL20" i="14"/>
  <c r="AK20" i="14"/>
  <c r="AJ20" i="14"/>
  <c r="AI20" i="14"/>
  <c r="AH20" i="14"/>
  <c r="AG20" i="14"/>
  <c r="AF20" i="14"/>
  <c r="AE20" i="14"/>
  <c r="AD20" i="14"/>
  <c r="AC20" i="14"/>
  <c r="AB20" i="14"/>
  <c r="AA20" i="14"/>
  <c r="Z20" i="14"/>
  <c r="Y20" i="14"/>
  <c r="X20" i="14"/>
  <c r="BB20" i="14" s="1"/>
  <c r="BD20" i="14" s="1"/>
  <c r="W20" i="14"/>
  <c r="H20" i="14"/>
  <c r="F20" i="14"/>
  <c r="BA18" i="14"/>
  <c r="AZ18" i="14"/>
  <c r="AY18" i="14"/>
  <c r="AX18" i="14"/>
  <c r="AW18" i="14"/>
  <c r="AV18" i="14"/>
  <c r="AU18" i="14"/>
  <c r="AT18" i="14"/>
  <c r="AS18" i="14"/>
  <c r="AR18" i="14"/>
  <c r="AQ18" i="14"/>
  <c r="AP18" i="14"/>
  <c r="AO18" i="14"/>
  <c r="AN18" i="14"/>
  <c r="AM18" i="14"/>
  <c r="AL18" i="14"/>
  <c r="AK18" i="14"/>
  <c r="AJ18" i="14"/>
  <c r="AI18" i="14"/>
  <c r="AH18" i="14"/>
  <c r="AG18" i="14"/>
  <c r="AF18" i="14"/>
  <c r="AE18" i="14"/>
  <c r="AD18" i="14"/>
  <c r="AC18" i="14"/>
  <c r="AB18" i="14"/>
  <c r="AA18" i="14"/>
  <c r="Z18" i="14"/>
  <c r="Y18" i="14"/>
  <c r="X18" i="14"/>
  <c r="BB18" i="14" s="1"/>
  <c r="BD18" i="14" s="1"/>
  <c r="W18" i="14"/>
  <c r="H18" i="14"/>
  <c r="F18" i="14"/>
  <c r="BA16" i="14"/>
  <c r="AZ16" i="14"/>
  <c r="AY16" i="14"/>
  <c r="AX16" i="14"/>
  <c r="AW16" i="14"/>
  <c r="AV16" i="14"/>
  <c r="AU16" i="14"/>
  <c r="AT16" i="14"/>
  <c r="AS16" i="14"/>
  <c r="AR16" i="14"/>
  <c r="AQ16" i="14"/>
  <c r="AP16" i="14"/>
  <c r="AO16" i="14"/>
  <c r="AN16" i="14"/>
  <c r="AM16" i="14"/>
  <c r="AL16" i="14"/>
  <c r="AK16" i="14"/>
  <c r="AJ16" i="14"/>
  <c r="AI16" i="14"/>
  <c r="AH16" i="14"/>
  <c r="AG16" i="14"/>
  <c r="AF16" i="14"/>
  <c r="AE16" i="14"/>
  <c r="AD16" i="14"/>
  <c r="AC16" i="14"/>
  <c r="AB16" i="14"/>
  <c r="AA16" i="14"/>
  <c r="Z16" i="14"/>
  <c r="Y16" i="14"/>
  <c r="X16" i="14"/>
  <c r="BB16" i="14" s="1"/>
  <c r="BD16" i="14" s="1"/>
  <c r="W16" i="14"/>
  <c r="H16" i="14"/>
  <c r="F16" i="14"/>
  <c r="B15" i="14"/>
  <c r="B17" i="14" s="1"/>
  <c r="B19" i="14" s="1"/>
  <c r="B21" i="14" s="1"/>
  <c r="B23" i="14" s="1"/>
  <c r="B25" i="14" s="1"/>
  <c r="B27" i="14" s="1"/>
  <c r="B29" i="14" s="1"/>
  <c r="B31" i="14" s="1"/>
  <c r="B33" i="14" s="1"/>
  <c r="B35" i="14" s="1"/>
  <c r="B37" i="14" s="1"/>
  <c r="B39" i="14" s="1"/>
  <c r="B41" i="14" s="1"/>
  <c r="B43" i="14" s="1"/>
  <c r="B45" i="14" s="1"/>
  <c r="B47" i="14" s="1"/>
  <c r="B49" i="14" s="1"/>
  <c r="B51" i="14" s="1"/>
  <c r="B53" i="14" s="1"/>
  <c r="B55" i="14" s="1"/>
  <c r="B57" i="14" s="1"/>
  <c r="B59" i="14" s="1"/>
  <c r="B61" i="14" s="1"/>
  <c r="B63" i="14" s="1"/>
  <c r="B65" i="14" s="1"/>
  <c r="B67" i="14" s="1"/>
  <c r="B69" i="14" s="1"/>
  <c r="B71" i="14" s="1"/>
  <c r="B73" i="14" s="1"/>
  <c r="B75" i="14" s="1"/>
  <c r="B77" i="14" s="1"/>
  <c r="B79" i="14" s="1"/>
  <c r="B81" i="14" s="1"/>
  <c r="B83" i="14" s="1"/>
  <c r="B85" i="14" s="1"/>
  <c r="B87" i="14" s="1"/>
  <c r="B89" i="14" s="1"/>
  <c r="B91" i="14" s="1"/>
  <c r="B93" i="14" s="1"/>
  <c r="B95" i="14" s="1"/>
  <c r="B97" i="14" s="1"/>
  <c r="B99" i="14" s="1"/>
  <c r="B101" i="14" s="1"/>
  <c r="B103" i="14" s="1"/>
  <c r="B105" i="14" s="1"/>
  <c r="B107" i="14" s="1"/>
  <c r="B109" i="14" s="1"/>
  <c r="B111" i="14" s="1"/>
  <c r="B113" i="14" s="1"/>
  <c r="B115" i="14" s="1"/>
  <c r="B117" i="14" s="1"/>
  <c r="B119" i="14" s="1"/>
  <c r="B121" i="14" s="1"/>
  <c r="B123" i="14" s="1"/>
  <c r="B125" i="14" s="1"/>
  <c r="B127" i="14" s="1"/>
  <c r="B129" i="14" s="1"/>
  <c r="B131" i="14" s="1"/>
  <c r="B133" i="14" s="1"/>
  <c r="B135" i="14" s="1"/>
  <c r="B137" i="14" s="1"/>
  <c r="B139" i="14" s="1"/>
  <c r="B141" i="14" s="1"/>
  <c r="B143" i="14" s="1"/>
  <c r="B145" i="14" s="1"/>
  <c r="B147" i="14" s="1"/>
  <c r="B149" i="14" s="1"/>
  <c r="B151" i="14" s="1"/>
  <c r="B153" i="14" s="1"/>
  <c r="B155" i="14" s="1"/>
  <c r="B157" i="14" s="1"/>
  <c r="B159" i="14" s="1"/>
  <c r="B161" i="14" s="1"/>
  <c r="B163" i="14" s="1"/>
  <c r="B165" i="14" s="1"/>
  <c r="B167" i="14" s="1"/>
  <c r="B169" i="14" s="1"/>
  <c r="B171" i="14" s="1"/>
  <c r="B173" i="14" s="1"/>
  <c r="B175" i="14" s="1"/>
  <c r="B177" i="14" s="1"/>
  <c r="B179" i="14" s="1"/>
  <c r="B181" i="14" s="1"/>
  <c r="B183" i="14" s="1"/>
  <c r="B185" i="14" s="1"/>
  <c r="B187" i="14" s="1"/>
  <c r="B189" i="14" s="1"/>
  <c r="B191" i="14" s="1"/>
  <c r="B193" i="14" s="1"/>
  <c r="B195" i="14" s="1"/>
  <c r="B197" i="14" s="1"/>
  <c r="B199" i="14" s="1"/>
  <c r="B201" i="14" s="1"/>
  <c r="B203" i="14" s="1"/>
  <c r="B205" i="14" s="1"/>
  <c r="B207" i="14" s="1"/>
  <c r="B209" i="14" s="1"/>
  <c r="B211" i="14" s="1"/>
  <c r="B213" i="14" s="1"/>
  <c r="BA13" i="14"/>
  <c r="BA14" i="14" s="1"/>
  <c r="AY13" i="14"/>
  <c r="AY14" i="14" s="1"/>
  <c r="BA12" i="14"/>
  <c r="AZ12" i="14"/>
  <c r="AZ13" i="14" s="1"/>
  <c r="AZ14" i="14" s="1"/>
  <c r="AY12" i="14"/>
  <c r="BB10" i="14"/>
  <c r="AF2" i="14"/>
  <c r="AV13" i="14" s="1"/>
  <c r="AV14" i="14" s="1"/>
  <c r="D47" i="13"/>
  <c r="L46" i="13"/>
  <c r="L45" i="13"/>
  <c r="L47" i="13" s="1"/>
  <c r="D44" i="13"/>
  <c r="L43" i="13"/>
  <c r="L42" i="13"/>
  <c r="L44" i="13" s="1"/>
  <c r="D41" i="13"/>
  <c r="L40" i="13"/>
  <c r="L39" i="13"/>
  <c r="L41" i="13" s="1"/>
  <c r="D38" i="13"/>
  <c r="D37" i="13"/>
  <c r="D36" i="13"/>
  <c r="D35" i="13"/>
  <c r="D34" i="13"/>
  <c r="D33" i="13"/>
  <c r="D32" i="13"/>
  <c r="D31" i="13"/>
  <c r="D30" i="13"/>
  <c r="D29" i="13"/>
  <c r="D28" i="13"/>
  <c r="D27" i="13"/>
  <c r="D26" i="13"/>
  <c r="D25" i="13"/>
  <c r="D24" i="13"/>
  <c r="D23" i="13"/>
  <c r="L22" i="13"/>
  <c r="D22" i="13"/>
  <c r="L21" i="13"/>
  <c r="D21" i="13"/>
  <c r="L20" i="13"/>
  <c r="D20" i="13"/>
  <c r="L19" i="13"/>
  <c r="D19" i="13"/>
  <c r="L18" i="13"/>
  <c r="D18" i="13"/>
  <c r="L17" i="13"/>
  <c r="D17" i="13"/>
  <c r="L16" i="13"/>
  <c r="D16" i="13"/>
  <c r="L15" i="13"/>
  <c r="D15" i="13"/>
  <c r="L14" i="13"/>
  <c r="D14" i="13"/>
  <c r="L13" i="13"/>
  <c r="D13" i="13"/>
  <c r="L12" i="13"/>
  <c r="D12" i="13"/>
  <c r="L11" i="13"/>
  <c r="D11" i="13"/>
  <c r="L10" i="13"/>
  <c r="D10" i="13"/>
  <c r="L9" i="13"/>
  <c r="D9" i="13"/>
  <c r="L8" i="13"/>
  <c r="D8" i="13"/>
  <c r="L7" i="13"/>
  <c r="D7" i="13"/>
  <c r="L6" i="13"/>
  <c r="D6" i="13"/>
  <c r="K94" i="12"/>
  <c r="P89" i="12"/>
  <c r="P88" i="12"/>
  <c r="K88" i="12"/>
  <c r="W84" i="12"/>
  <c r="T84" i="12"/>
  <c r="K89" i="12" s="1"/>
  <c r="U89" i="12" s="1"/>
  <c r="P94" i="12" s="1"/>
  <c r="R84" i="12"/>
  <c r="BA74" i="12"/>
  <c r="AZ74"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BB74" i="12" s="1"/>
  <c r="BD74" i="12" s="1"/>
  <c r="H74" i="12"/>
  <c r="F74" i="12"/>
  <c r="BA72" i="12"/>
  <c r="AZ72" i="12"/>
  <c r="AY72" i="12"/>
  <c r="AX72"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BB72" i="12" s="1"/>
  <c r="BD72" i="12" s="1"/>
  <c r="H72" i="12"/>
  <c r="F72" i="12"/>
  <c r="BA70" i="12"/>
  <c r="AZ70"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BB70" i="12" s="1"/>
  <c r="BD70" i="12" s="1"/>
  <c r="H70" i="12"/>
  <c r="F70" i="12"/>
  <c r="BA68" i="12"/>
  <c r="AZ68" i="12"/>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BB68" i="12" s="1"/>
  <c r="BD68" i="12" s="1"/>
  <c r="H68" i="12"/>
  <c r="F68" i="12"/>
  <c r="BA66" i="12"/>
  <c r="AZ66" i="12"/>
  <c r="AY66" i="12"/>
  <c r="AX66"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BB66" i="12" s="1"/>
  <c r="BD66" i="12" s="1"/>
  <c r="H66" i="12"/>
  <c r="F66" i="12"/>
  <c r="BA64" i="12"/>
  <c r="AZ64"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BB64" i="12" s="1"/>
  <c r="BD64" i="12" s="1"/>
  <c r="H64" i="12"/>
  <c r="F64" i="12"/>
  <c r="BA62" i="12"/>
  <c r="AZ62"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BB62" i="12" s="1"/>
  <c r="BD62" i="12" s="1"/>
  <c r="H62" i="12"/>
  <c r="F62" i="12"/>
  <c r="BA60" i="12"/>
  <c r="AZ60" i="12"/>
  <c r="AY60" i="12"/>
  <c r="AX60"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BB60" i="12" s="1"/>
  <c r="BD60" i="12" s="1"/>
  <c r="H60" i="12"/>
  <c r="F60" i="12"/>
  <c r="BA58" i="12"/>
  <c r="AZ58"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BB58" i="12" s="1"/>
  <c r="BD58" i="12" s="1"/>
  <c r="H58" i="12"/>
  <c r="F58" i="12"/>
  <c r="BA56" i="12"/>
  <c r="AZ56"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BB56" i="12" s="1"/>
  <c r="BD56" i="12" s="1"/>
  <c r="H56" i="12"/>
  <c r="F56" i="12"/>
  <c r="BA54" i="12"/>
  <c r="AZ54" i="12"/>
  <c r="AY54" i="12"/>
  <c r="AX54"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BB54" i="12" s="1"/>
  <c r="BD54" i="12" s="1"/>
  <c r="H54" i="12"/>
  <c r="F54" i="12"/>
  <c r="BA52" i="12"/>
  <c r="AZ52"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BB52" i="12" s="1"/>
  <c r="BD52" i="12" s="1"/>
  <c r="H52" i="12"/>
  <c r="F52" i="12"/>
  <c r="BA50" i="12"/>
  <c r="AZ50"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BB50" i="12" s="1"/>
  <c r="BD50" i="12" s="1"/>
  <c r="Y50" i="12"/>
  <c r="X50" i="12"/>
  <c r="W50" i="12"/>
  <c r="H50" i="12"/>
  <c r="F50" i="12"/>
  <c r="BA48" i="12"/>
  <c r="AZ48" i="12"/>
  <c r="AY48" i="12"/>
  <c r="AX48"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BB48" i="12" s="1"/>
  <c r="BD48" i="12" s="1"/>
  <c r="Y48" i="12"/>
  <c r="X48" i="12"/>
  <c r="W48" i="12"/>
  <c r="H48" i="12"/>
  <c r="F48" i="12"/>
  <c r="BA46" i="12"/>
  <c r="AZ46"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BB46" i="12" s="1"/>
  <c r="BD46" i="12" s="1"/>
  <c r="Y46" i="12"/>
  <c r="X46" i="12"/>
  <c r="W46" i="12"/>
  <c r="H46" i="12"/>
  <c r="F46" i="12"/>
  <c r="BA44" i="12"/>
  <c r="AZ44"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BB44" i="12" s="1"/>
  <c r="BD44" i="12" s="1"/>
  <c r="Y44" i="12"/>
  <c r="X44" i="12"/>
  <c r="W44" i="12"/>
  <c r="H44" i="12"/>
  <c r="F44" i="12"/>
  <c r="BA42" i="12"/>
  <c r="AZ42" i="12"/>
  <c r="AY42" i="12"/>
  <c r="AX42"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BB42" i="12" s="1"/>
  <c r="BD42" i="12" s="1"/>
  <c r="Y42" i="12"/>
  <c r="X42" i="12"/>
  <c r="W42" i="12"/>
  <c r="H42" i="12"/>
  <c r="F42" i="12"/>
  <c r="BA40" i="12"/>
  <c r="AZ40"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BB40" i="12" s="1"/>
  <c r="BD40" i="12" s="1"/>
  <c r="Y40" i="12"/>
  <c r="X40" i="12"/>
  <c r="W40" i="12"/>
  <c r="H40" i="12"/>
  <c r="F40" i="12"/>
  <c r="BA38" i="12"/>
  <c r="AZ38"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BB38" i="12" s="1"/>
  <c r="BD38" i="12" s="1"/>
  <c r="Y38" i="12"/>
  <c r="X38" i="12"/>
  <c r="W38" i="12"/>
  <c r="H38" i="12"/>
  <c r="F38" i="12"/>
  <c r="BA36" i="12"/>
  <c r="AZ36" i="12"/>
  <c r="AY36" i="12"/>
  <c r="AX36"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BB36" i="12" s="1"/>
  <c r="BD36" i="12" s="1"/>
  <c r="Y36" i="12"/>
  <c r="X36" i="12"/>
  <c r="W36" i="12"/>
  <c r="H36" i="12"/>
  <c r="F36" i="12"/>
  <c r="BA34" i="12"/>
  <c r="AZ34"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BB34" i="12" s="1"/>
  <c r="BD34" i="12" s="1"/>
  <c r="Y34" i="12"/>
  <c r="X34" i="12"/>
  <c r="W34" i="12"/>
  <c r="H34" i="12"/>
  <c r="F34" i="12"/>
  <c r="BA32" i="12"/>
  <c r="AZ32"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BB32" i="12" s="1"/>
  <c r="BD32" i="12" s="1"/>
  <c r="Y32" i="12"/>
  <c r="X32" i="12"/>
  <c r="W32" i="12"/>
  <c r="H32" i="12"/>
  <c r="F32" i="12"/>
  <c r="BA30" i="12"/>
  <c r="AZ30" i="12"/>
  <c r="AY30" i="12"/>
  <c r="AX30"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BB30" i="12" s="1"/>
  <c r="BD30" i="12" s="1"/>
  <c r="Y30" i="12"/>
  <c r="X30" i="12"/>
  <c r="W30" i="12"/>
  <c r="H30" i="12"/>
  <c r="F30" i="12"/>
  <c r="BA28" i="12"/>
  <c r="AZ28"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BB28" i="12" s="1"/>
  <c r="BD28" i="12" s="1"/>
  <c r="Y28" i="12"/>
  <c r="X28" i="12"/>
  <c r="W28" i="12"/>
  <c r="H28" i="12"/>
  <c r="F28" i="12"/>
  <c r="BA26" i="12"/>
  <c r="AZ26"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BB26" i="12" s="1"/>
  <c r="BD26" i="12" s="1"/>
  <c r="Y26" i="12"/>
  <c r="X26" i="12"/>
  <c r="W26" i="12"/>
  <c r="H26" i="12"/>
  <c r="F26" i="12"/>
  <c r="BA24" i="12"/>
  <c r="AZ24" i="12"/>
  <c r="AY24" i="12"/>
  <c r="AX24"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BB24" i="12" s="1"/>
  <c r="BD24" i="12" s="1"/>
  <c r="Y24" i="12"/>
  <c r="X24" i="12"/>
  <c r="W24" i="12"/>
  <c r="H24" i="12"/>
  <c r="F24" i="12"/>
  <c r="BA22" i="12"/>
  <c r="AZ22"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BB22" i="12" s="1"/>
  <c r="BD22" i="12" s="1"/>
  <c r="Y22" i="12"/>
  <c r="X22" i="12"/>
  <c r="W22" i="12"/>
  <c r="H22" i="12"/>
  <c r="F22" i="12"/>
  <c r="BA20" i="12"/>
  <c r="AZ20" i="12"/>
  <c r="AY20" i="12"/>
  <c r="AX20" i="12"/>
  <c r="AW20" i="12"/>
  <c r="AV20" i="12"/>
  <c r="AU20" i="12"/>
  <c r="AT20" i="12"/>
  <c r="AS20" i="12"/>
  <c r="AR20" i="12"/>
  <c r="AQ20" i="12"/>
  <c r="AP20" i="12"/>
  <c r="AO20" i="12"/>
  <c r="AN20" i="12"/>
  <c r="AM20" i="12"/>
  <c r="AL20" i="12"/>
  <c r="AK20" i="12"/>
  <c r="AJ20" i="12"/>
  <c r="AI20" i="12"/>
  <c r="AH20" i="12"/>
  <c r="AG20" i="12"/>
  <c r="AF20" i="12"/>
  <c r="AE20" i="12"/>
  <c r="AD20" i="12"/>
  <c r="AC20" i="12"/>
  <c r="AB20" i="12"/>
  <c r="AA20" i="12"/>
  <c r="Z20" i="12"/>
  <c r="BB20" i="12" s="1"/>
  <c r="BD20" i="12" s="1"/>
  <c r="Y20" i="12"/>
  <c r="X20" i="12"/>
  <c r="W20" i="12"/>
  <c r="H20" i="12"/>
  <c r="F20" i="12"/>
  <c r="BA18" i="12"/>
  <c r="AZ18" i="12"/>
  <c r="AY18" i="12"/>
  <c r="AX18" i="12"/>
  <c r="AW18" i="12"/>
  <c r="AV18" i="12"/>
  <c r="AU18" i="12"/>
  <c r="AT18" i="12"/>
  <c r="AS18" i="12"/>
  <c r="AR18" i="12"/>
  <c r="AQ18" i="12"/>
  <c r="AP18" i="12"/>
  <c r="AO18" i="12"/>
  <c r="AN18" i="12"/>
  <c r="AM18" i="12"/>
  <c r="AL18" i="12"/>
  <c r="AK18" i="12"/>
  <c r="AJ18" i="12"/>
  <c r="AI18" i="12"/>
  <c r="AH18" i="12"/>
  <c r="AG18" i="12"/>
  <c r="AF18" i="12"/>
  <c r="AE18" i="12"/>
  <c r="AD18" i="12"/>
  <c r="AC18" i="12"/>
  <c r="AB18" i="12"/>
  <c r="AA18" i="12"/>
  <c r="Z18" i="12"/>
  <c r="BB18" i="12" s="1"/>
  <c r="BD18" i="12" s="1"/>
  <c r="Y18" i="12"/>
  <c r="X18" i="12"/>
  <c r="W18" i="12"/>
  <c r="H18" i="12"/>
  <c r="F18" i="12"/>
  <c r="BA16" i="12"/>
  <c r="AZ16" i="12"/>
  <c r="AY16" i="12"/>
  <c r="AX16" i="12"/>
  <c r="AW16" i="12"/>
  <c r="AV16" i="12"/>
  <c r="AU16" i="12"/>
  <c r="AT16" i="12"/>
  <c r="AS16" i="12"/>
  <c r="AR16" i="12"/>
  <c r="AQ16" i="12"/>
  <c r="AP16" i="12"/>
  <c r="AO16" i="12"/>
  <c r="AN16" i="12"/>
  <c r="AM16" i="12"/>
  <c r="AL16" i="12"/>
  <c r="AK16" i="12"/>
  <c r="AJ16" i="12"/>
  <c r="AI16" i="12"/>
  <c r="AH16" i="12"/>
  <c r="AG16" i="12"/>
  <c r="AF16" i="12"/>
  <c r="AE16" i="12"/>
  <c r="AD16" i="12"/>
  <c r="AC16" i="12"/>
  <c r="AB16" i="12"/>
  <c r="AA16" i="12"/>
  <c r="Z16" i="12"/>
  <c r="BB16" i="12" s="1"/>
  <c r="BD16" i="12" s="1"/>
  <c r="Y16" i="12"/>
  <c r="X16" i="12"/>
  <c r="W16" i="12"/>
  <c r="H16" i="12"/>
  <c r="F16" i="12"/>
  <c r="M83" i="12" s="1"/>
  <c r="B15" i="12"/>
  <c r="B17" i="12" s="1"/>
  <c r="B19" i="12" s="1"/>
  <c r="B21" i="12" s="1"/>
  <c r="B23" i="12" s="1"/>
  <c r="B25" i="12" s="1"/>
  <c r="B27" i="12" s="1"/>
  <c r="B29" i="12" s="1"/>
  <c r="B31" i="12" s="1"/>
  <c r="B33" i="12" s="1"/>
  <c r="B35" i="12" s="1"/>
  <c r="B37" i="12" s="1"/>
  <c r="B39" i="12" s="1"/>
  <c r="B41" i="12" s="1"/>
  <c r="B43" i="12" s="1"/>
  <c r="B45" i="12" s="1"/>
  <c r="B47" i="12" s="1"/>
  <c r="B49" i="12" s="1"/>
  <c r="B51" i="12" s="1"/>
  <c r="B53" i="12" s="1"/>
  <c r="B55" i="12" s="1"/>
  <c r="B57" i="12" s="1"/>
  <c r="B59" i="12" s="1"/>
  <c r="B61" i="12" s="1"/>
  <c r="B63" i="12" s="1"/>
  <c r="B65" i="12" s="1"/>
  <c r="B67" i="12" s="1"/>
  <c r="B69" i="12" s="1"/>
  <c r="B71" i="12" s="1"/>
  <c r="B73" i="12" s="1"/>
  <c r="AZ14" i="12"/>
  <c r="AV14" i="12"/>
  <c r="AR14" i="12"/>
  <c r="AN14" i="12"/>
  <c r="AJ14" i="12"/>
  <c r="AF14" i="12"/>
  <c r="AB14" i="12"/>
  <c r="X14" i="12"/>
  <c r="AZ13" i="12"/>
  <c r="AY13" i="12"/>
  <c r="AY14" i="12" s="1"/>
  <c r="AX13" i="12"/>
  <c r="AX14" i="12" s="1"/>
  <c r="AV13" i="12"/>
  <c r="AU13" i="12"/>
  <c r="AU14" i="12" s="1"/>
  <c r="AT13" i="12"/>
  <c r="AT14" i="12" s="1"/>
  <c r="AR13" i="12"/>
  <c r="AQ13" i="12"/>
  <c r="AQ14" i="12" s="1"/>
  <c r="AP13" i="12"/>
  <c r="AP14" i="12" s="1"/>
  <c r="AN13" i="12"/>
  <c r="AM13" i="12"/>
  <c r="AM14" i="12" s="1"/>
  <c r="AL13" i="12"/>
  <c r="AL14" i="12" s="1"/>
  <c r="AJ13" i="12"/>
  <c r="AI13" i="12"/>
  <c r="AI14" i="12" s="1"/>
  <c r="AH13" i="12"/>
  <c r="AH14" i="12" s="1"/>
  <c r="AF13" i="12"/>
  <c r="AE13" i="12"/>
  <c r="AE14" i="12" s="1"/>
  <c r="AD13" i="12"/>
  <c r="AD14" i="12" s="1"/>
  <c r="AB13" i="12"/>
  <c r="AA13" i="12"/>
  <c r="AA14" i="12" s="1"/>
  <c r="Z13" i="12"/>
  <c r="Z14" i="12" s="1"/>
  <c r="X13" i="12"/>
  <c r="W13" i="12"/>
  <c r="W14" i="12" s="1"/>
  <c r="BA12" i="12"/>
  <c r="BA13" i="12" s="1"/>
  <c r="BA14" i="12" s="1"/>
  <c r="AZ12" i="12"/>
  <c r="AY12" i="12"/>
  <c r="BB10" i="12"/>
  <c r="BE8" i="12"/>
  <c r="AF2" i="12"/>
  <c r="AW13" i="12" s="1"/>
  <c r="AW14" i="12" s="1"/>
  <c r="U94" i="12" l="1"/>
  <c r="O81" i="12"/>
  <c r="O83" i="12"/>
  <c r="Y13" i="14"/>
  <c r="Y14" i="14" s="1"/>
  <c r="AC13" i="14"/>
  <c r="AC14" i="14" s="1"/>
  <c r="AG13" i="14"/>
  <c r="AG14" i="14" s="1"/>
  <c r="AK13" i="14"/>
  <c r="AK14" i="14" s="1"/>
  <c r="AO13" i="14"/>
  <c r="AO14" i="14" s="1"/>
  <c r="AS13" i="14"/>
  <c r="AS14" i="14" s="1"/>
  <c r="AW13" i="14"/>
  <c r="AW14" i="14" s="1"/>
  <c r="Y13" i="12"/>
  <c r="Y14" i="12" s="1"/>
  <c r="AC13" i="12"/>
  <c r="AC14" i="12" s="1"/>
  <c r="AG13" i="12"/>
  <c r="AG14" i="12" s="1"/>
  <c r="AK13" i="12"/>
  <c r="AK14" i="12" s="1"/>
  <c r="AO13" i="12"/>
  <c r="AO14" i="12" s="1"/>
  <c r="AS13" i="12"/>
  <c r="AS14" i="12" s="1"/>
  <c r="M80" i="12"/>
  <c r="M82" i="12"/>
  <c r="BE8" i="14"/>
  <c r="Z13" i="14"/>
  <c r="Z14" i="14" s="1"/>
  <c r="AD13" i="14"/>
  <c r="AD14" i="14" s="1"/>
  <c r="AH13" i="14"/>
  <c r="AH14" i="14" s="1"/>
  <c r="AL13" i="14"/>
  <c r="AL14" i="14" s="1"/>
  <c r="AP13" i="14"/>
  <c r="AP14" i="14" s="1"/>
  <c r="AT13" i="14"/>
  <c r="AT14" i="14" s="1"/>
  <c r="AX13" i="14"/>
  <c r="AX14" i="14" s="1"/>
  <c r="M223" i="14"/>
  <c r="M221" i="14"/>
  <c r="O222" i="14"/>
  <c r="O220" i="14"/>
  <c r="M222" i="14"/>
  <c r="M220" i="14"/>
  <c r="O223" i="14"/>
  <c r="O221" i="14"/>
  <c r="U234" i="14"/>
  <c r="O80" i="12"/>
  <c r="O84" i="12" s="1"/>
  <c r="O82" i="12"/>
  <c r="W13" i="14"/>
  <c r="W14" i="14" s="1"/>
  <c r="AA13" i="14"/>
  <c r="AA14" i="14" s="1"/>
  <c r="AE13" i="14"/>
  <c r="AE14" i="14" s="1"/>
  <c r="AI13" i="14"/>
  <c r="AI14" i="14" s="1"/>
  <c r="AM13" i="14"/>
  <c r="AM14" i="14" s="1"/>
  <c r="AQ13" i="14"/>
  <c r="AQ14" i="14" s="1"/>
  <c r="AU13" i="14"/>
  <c r="AU14" i="14" s="1"/>
  <c r="M81" i="12"/>
  <c r="X13" i="14"/>
  <c r="X14" i="14" s="1"/>
  <c r="AB13" i="14"/>
  <c r="AB14" i="14" s="1"/>
  <c r="AF13" i="14"/>
  <c r="AF14" i="14" s="1"/>
  <c r="AJ13" i="14"/>
  <c r="AJ14" i="14" s="1"/>
  <c r="AN13" i="14"/>
  <c r="AN14" i="14" s="1"/>
  <c r="AR13" i="14"/>
  <c r="AR14" i="14" s="1"/>
  <c r="M224" i="14" l="1"/>
  <c r="O224" i="14"/>
  <c r="M84" i="12"/>
</calcChain>
</file>

<file path=xl/sharedStrings.xml><?xml version="1.0" encoding="utf-8"?>
<sst xmlns="http://schemas.openxmlformats.org/spreadsheetml/2006/main" count="2664" uniqueCount="961">
  <si>
    <t>所　在　地</t>
    <rPh sb="0" eb="1">
      <t>トコロ</t>
    </rPh>
    <rPh sb="2" eb="3">
      <t>ザイ</t>
    </rPh>
    <rPh sb="4" eb="5">
      <t>チ</t>
    </rPh>
    <phoneticPr fontId="3"/>
  </si>
  <si>
    <t xml:space="preserve"> 点検日</t>
  </si>
  <si>
    <t>事業所番号</t>
  </si>
  <si>
    <t>〒</t>
    <phoneticPr fontId="3"/>
  </si>
  <si>
    <t xml:space="preserve"> フリガナ</t>
  </si>
  <si>
    <t xml:space="preserve"> 名　　称</t>
  </si>
  <si>
    <t>問1</t>
    <rPh sb="0" eb="1">
      <t>ト</t>
    </rPh>
    <phoneticPr fontId="3"/>
  </si>
  <si>
    <t>　居宅介護支援が利用者に対して行われていない等の場合であって必要と認めるときは、要介護認定の更新の申請が、遅くとも当該利用者が受けている要介護認定の有効期間が終了する３０日前までに行われるよう、必要な援助を行っている。</t>
    <rPh sb="90" eb="91">
      <t>オコナ</t>
    </rPh>
    <phoneticPr fontId="3"/>
  </si>
  <si>
    <t>　利用者に配布するケアコール端末に係る設置料、リース料、保守料等の費用は事業者が負担している。</t>
    <rPh sb="1" eb="3">
      <t>リヨウ</t>
    </rPh>
    <rPh sb="3" eb="4">
      <t>シャ</t>
    </rPh>
    <rPh sb="5" eb="7">
      <t>ハイフ</t>
    </rPh>
    <rPh sb="14" eb="16">
      <t>タンマツ</t>
    </rPh>
    <rPh sb="17" eb="18">
      <t>カカ</t>
    </rPh>
    <rPh sb="19" eb="22">
      <t>セッチリョウ</t>
    </rPh>
    <rPh sb="26" eb="27">
      <t>リョウ</t>
    </rPh>
    <rPh sb="28" eb="30">
      <t>ホシュ</t>
    </rPh>
    <rPh sb="30" eb="31">
      <t>リョウ</t>
    </rPh>
    <rPh sb="31" eb="32">
      <t>トウ</t>
    </rPh>
    <rPh sb="33" eb="35">
      <t>ヒヨウ</t>
    </rPh>
    <rPh sb="36" eb="39">
      <t>ジギョウシャ</t>
    </rPh>
    <rPh sb="40" eb="42">
      <t>フタン</t>
    </rPh>
    <phoneticPr fontId="3"/>
  </si>
  <si>
    <t>　月ごとに従業員の勤務体制表（ローテーション表）を作成し、日々の勤務時間、職務内容等を明確にしている。</t>
    <rPh sb="1" eb="2">
      <t>ツキ</t>
    </rPh>
    <rPh sb="29" eb="31">
      <t>ヒビ</t>
    </rPh>
    <rPh sb="32" eb="34">
      <t>キンム</t>
    </rPh>
    <rPh sb="34" eb="36">
      <t>ジカン</t>
    </rPh>
    <rPh sb="37" eb="39">
      <t>ショクム</t>
    </rPh>
    <rPh sb="39" eb="41">
      <t>ナイヨウ</t>
    </rPh>
    <rPh sb="41" eb="42">
      <t>トウ</t>
    </rPh>
    <rPh sb="43" eb="45">
      <t>メイカク</t>
    </rPh>
    <phoneticPr fontId="3"/>
  </si>
  <si>
    <t>　事業所の設備及び備品等の衛生的な管理に努めている。</t>
    <rPh sb="5" eb="7">
      <t>セツビ</t>
    </rPh>
    <rPh sb="7" eb="8">
      <t>オヨ</t>
    </rPh>
    <rPh sb="9" eb="11">
      <t>ビヒン</t>
    </rPh>
    <rPh sb="11" eb="12">
      <t>トウ</t>
    </rPh>
    <rPh sb="13" eb="16">
      <t>エイセイテキ</t>
    </rPh>
    <rPh sb="17" eb="19">
      <t>カンリ</t>
    </rPh>
    <rPh sb="20" eb="21">
      <t>ツト</t>
    </rPh>
    <phoneticPr fontId="3"/>
  </si>
  <si>
    <t>　月途中からの利用開始又は月途中での利用終了の場合には、契約日又は契約解除日を起算点として日割り計算している。</t>
    <rPh sb="1" eb="4">
      <t>ツキトチュウ</t>
    </rPh>
    <rPh sb="7" eb="9">
      <t>リヨウ</t>
    </rPh>
    <rPh sb="9" eb="11">
      <t>カイシ</t>
    </rPh>
    <rPh sb="11" eb="12">
      <t>マタ</t>
    </rPh>
    <rPh sb="13" eb="16">
      <t>ツキトチュウ</t>
    </rPh>
    <rPh sb="18" eb="20">
      <t>リヨウ</t>
    </rPh>
    <rPh sb="20" eb="22">
      <t>シュウリョウ</t>
    </rPh>
    <rPh sb="23" eb="25">
      <t>バアイ</t>
    </rPh>
    <rPh sb="28" eb="30">
      <t>ケイヤク</t>
    </rPh>
    <rPh sb="30" eb="31">
      <t>ビ</t>
    </rPh>
    <rPh sb="31" eb="32">
      <t>マタ</t>
    </rPh>
    <rPh sb="33" eb="35">
      <t>ケイヤク</t>
    </rPh>
    <rPh sb="35" eb="37">
      <t>カイジョ</t>
    </rPh>
    <rPh sb="37" eb="38">
      <t>ビ</t>
    </rPh>
    <rPh sb="39" eb="41">
      <t>キサン</t>
    </rPh>
    <rPh sb="41" eb="42">
      <t>テン</t>
    </rPh>
    <rPh sb="45" eb="47">
      <t>ヒワ</t>
    </rPh>
    <rPh sb="48" eb="50">
      <t>ケイサン</t>
    </rPh>
    <phoneticPr fontId="3"/>
  </si>
  <si>
    <t>点検者（職・氏名）※原則として管理者が行ってください。　</t>
    <phoneticPr fontId="3"/>
  </si>
  <si>
    <t>介護保険</t>
    <phoneticPr fontId="3"/>
  </si>
  <si>
    <t>法人名</t>
    <rPh sb="0" eb="2">
      <t>ホウジン</t>
    </rPh>
    <rPh sb="2" eb="3">
      <t>メイ</t>
    </rPh>
    <phoneticPr fontId="3"/>
  </si>
  <si>
    <t>代表者職・氏名</t>
    <rPh sb="0" eb="3">
      <t>ダイヒョウシャ</t>
    </rPh>
    <rPh sb="3" eb="4">
      <t>ショク</t>
    </rPh>
    <rPh sb="5" eb="7">
      <t>シメイ</t>
    </rPh>
    <phoneticPr fontId="3"/>
  </si>
  <si>
    <t>連絡先</t>
    <rPh sb="0" eb="2">
      <t>レンラク</t>
    </rPh>
    <rPh sb="2" eb="3">
      <t>サキ</t>
    </rPh>
    <phoneticPr fontId="3"/>
  </si>
  <si>
    <t>電話番号</t>
    <rPh sb="0" eb="2">
      <t>デンワ</t>
    </rPh>
    <rPh sb="2" eb="4">
      <t>バンゴウ</t>
    </rPh>
    <phoneticPr fontId="3"/>
  </si>
  <si>
    <t>ＦＡＸ番号</t>
    <rPh sb="3" eb="5">
      <t>バンゴウ</t>
    </rPh>
    <phoneticPr fontId="3"/>
  </si>
  <si>
    <t>オペレーションセンターの設置の有無</t>
    <phoneticPr fontId="3"/>
  </si>
  <si>
    <t>【兼務状況について】次の職務を兼務している。</t>
    <phoneticPr fontId="3"/>
  </si>
  <si>
    <t>　利用者の心身の状況等の情報を蓄積することができる機器等を備えている。</t>
    <phoneticPr fontId="3"/>
  </si>
  <si>
    <t>【問１が×の場合】
　適切に利用者の心身の状況等の情報を蓄積するための体制を確保し、オペレーターが常時閲覧できるようにしている(クラウドコンピューティングや紙媒体)。</t>
    <phoneticPr fontId="3"/>
  </si>
  <si>
    <t>　利用者が居宅サービス計画の変更を希望する場合は、当該利用者に係る居宅介護支援事業者への連絡その他の必要な援助を行なっている。</t>
    <phoneticPr fontId="3"/>
  </si>
  <si>
    <t>有　・　無</t>
    <phoneticPr fontId="3"/>
  </si>
  <si>
    <t>以上で終了です。お疲れ様でした。</t>
  </si>
  <si>
    <t>●</t>
    <phoneticPr fontId="3"/>
  </si>
  <si>
    <t xml:space="preserve">　居宅介護支援事業者又はその従業者に対し、利用者に対して特定の事業者によるサービスを利用させることの対償として、金品その他の財産上の利益を供与していない。 </t>
    <phoneticPr fontId="3"/>
  </si>
  <si>
    <t xml:space="preserve">　苦情を受け付けた場合には、当該苦情の内容等を記録している。
</t>
    <phoneticPr fontId="3"/>
  </si>
  <si>
    <t>　事故の状況及び事故に際して採った処置について記録している。</t>
    <phoneticPr fontId="3"/>
  </si>
  <si>
    <t xml:space="preserve">　従業者、設備、備品及び会計に関する諸記録を整備している。
</t>
    <phoneticPr fontId="3"/>
  </si>
  <si>
    <t>問1</t>
    <rPh sb="0" eb="1">
      <t>トイ</t>
    </rPh>
    <phoneticPr fontId="3"/>
  </si>
  <si>
    <t>　事務室、プライバシーの確保された相談室（専用の部屋でない場合はパーテーション等で囲われている相談スペース）を確保している。</t>
    <rPh sb="1" eb="4">
      <t>ジムシツ</t>
    </rPh>
    <rPh sb="12" eb="14">
      <t>カクホ</t>
    </rPh>
    <rPh sb="17" eb="20">
      <t>ソウダンシツ</t>
    </rPh>
    <rPh sb="21" eb="23">
      <t>センヨウ</t>
    </rPh>
    <rPh sb="24" eb="26">
      <t>ヘヤ</t>
    </rPh>
    <rPh sb="29" eb="31">
      <t>バアイ</t>
    </rPh>
    <phoneticPr fontId="3"/>
  </si>
  <si>
    <t>問2</t>
    <rPh sb="0" eb="1">
      <t>トイ</t>
    </rPh>
    <phoneticPr fontId="3"/>
  </si>
  <si>
    <t>　被保険者証に、認定審査会意見が記載されているときは、当該認定審査会意見に配慮して、サービスを提供するように努めている。</t>
    <phoneticPr fontId="3"/>
  </si>
  <si>
    <t>　サービスの提供を求められた場合は、その者の提示する被保険者証によって、被保険者資格、要介護認定の有無及び要介護認定の有効期間を確かめている。</t>
    <phoneticPr fontId="3"/>
  </si>
  <si>
    <t>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3"/>
  </si>
  <si>
    <t>　居宅サービス計画が作成されている場合は、当該計画に沿ったサービスを提供している。</t>
    <phoneticPr fontId="3"/>
  </si>
  <si>
    <t>　サービスを提供した際には、提供した具体的なサービスの内容等を記録するとともに、利用者からの申出があった場合には、文書の交付その他適切な方法により、その情報を利用者に対して提供している。</t>
    <phoneticPr fontId="3"/>
  </si>
  <si>
    <t>　サービスの提供を行っているときに利用者に病状の急変等が生じた場合等には、速やかに主治の医師への連絡を行う等の必要な措置を講じている。</t>
    <rPh sb="33" eb="34">
      <t>トウ</t>
    </rPh>
    <phoneticPr fontId="3"/>
  </si>
  <si>
    <t>②</t>
    <phoneticPr fontId="3"/>
  </si>
  <si>
    <t>①</t>
    <phoneticPr fontId="3"/>
  </si>
  <si>
    <t>偽りその他不正な行為によって保険給付を受け、又は受けようとしたとき。</t>
    <phoneticPr fontId="3"/>
  </si>
  <si>
    <t>従業者の職種、員数及び職務の内容</t>
    <phoneticPr fontId="3"/>
  </si>
  <si>
    <t>通常の事業の実施地域</t>
    <phoneticPr fontId="3"/>
  </si>
  <si>
    <t>緊急時等における対応方法</t>
    <phoneticPr fontId="3"/>
  </si>
  <si>
    <t>　従業者であった者が、正当な理由がなく、その業務上知り得た利用者又はその家族の秘密を漏らすことがないよう、必要な措置を講じている。</t>
    <phoneticPr fontId="3"/>
  </si>
  <si>
    <t>　従業者は、正当な理由がなく、その業務上知り得た利用者又はその家族の秘密を漏らしていない。</t>
    <phoneticPr fontId="3"/>
  </si>
  <si>
    <t>③</t>
    <phoneticPr fontId="3"/>
  </si>
  <si>
    <t>併設する事業所の種別</t>
    <rPh sb="0" eb="2">
      <t>ヘイセツ</t>
    </rPh>
    <rPh sb="4" eb="7">
      <t>ジギョウショ</t>
    </rPh>
    <rPh sb="8" eb="10">
      <t>シュベツ</t>
    </rPh>
    <phoneticPr fontId="3"/>
  </si>
  <si>
    <t>※該当するものに○</t>
    <rPh sb="1" eb="3">
      <t>ガイトウ</t>
    </rPh>
    <phoneticPr fontId="3"/>
  </si>
  <si>
    <t>訪問介護</t>
    <rPh sb="0" eb="2">
      <t>ホウモン</t>
    </rPh>
    <rPh sb="2" eb="4">
      <t>カイゴ</t>
    </rPh>
    <phoneticPr fontId="3"/>
  </si>
  <si>
    <t>訪問看護</t>
    <rPh sb="0" eb="2">
      <t>ホウモン</t>
    </rPh>
    <rPh sb="2" eb="4">
      <t>カンゴ</t>
    </rPh>
    <phoneticPr fontId="3"/>
  </si>
  <si>
    <t>その他</t>
    <rPh sb="2" eb="3">
      <t>タ</t>
    </rPh>
    <phoneticPr fontId="3"/>
  </si>
  <si>
    <t>（</t>
    <phoneticPr fontId="3"/>
  </si>
  <si>
    <t>）</t>
    <phoneticPr fontId="3"/>
  </si>
  <si>
    <t>【定期巡回・随時対応型訪問介護看護】</t>
    <rPh sb="1" eb="3">
      <t>テイキ</t>
    </rPh>
    <rPh sb="3" eb="5">
      <t>ジュンカイ</t>
    </rPh>
    <rPh sb="6" eb="8">
      <t>ズイジ</t>
    </rPh>
    <rPh sb="8" eb="11">
      <t>タイオウガタ</t>
    </rPh>
    <rPh sb="11" eb="13">
      <t>ホウモン</t>
    </rPh>
    <rPh sb="13" eb="15">
      <t>カイゴ</t>
    </rPh>
    <rPh sb="15" eb="17">
      <t>カンゴ</t>
    </rPh>
    <phoneticPr fontId="3"/>
  </si>
  <si>
    <t>訪問看護サービスの形態</t>
    <rPh sb="0" eb="2">
      <t>ホウモン</t>
    </rPh>
    <rPh sb="2" eb="4">
      <t>カンゴ</t>
    </rPh>
    <rPh sb="9" eb="11">
      <t>ケイタイ</t>
    </rPh>
    <phoneticPr fontId="3"/>
  </si>
  <si>
    <t>一体型　・　連携型</t>
    <rPh sb="0" eb="3">
      <t>イッタイガタ</t>
    </rPh>
    <rPh sb="6" eb="9">
      <t>レンケイガタ</t>
    </rPh>
    <phoneticPr fontId="3"/>
  </si>
  <si>
    <t>夜間対応型訪問介護</t>
    <rPh sb="0" eb="2">
      <t>ヤカン</t>
    </rPh>
    <rPh sb="2" eb="5">
      <t>タイオウガタ</t>
    </rPh>
    <rPh sb="5" eb="7">
      <t>ホウモン</t>
    </rPh>
    <rPh sb="7" eb="9">
      <t>カイゴ</t>
    </rPh>
    <phoneticPr fontId="3"/>
  </si>
  <si>
    <t>当該定期巡回・随時対応型訪問介護看護事業所のオペレーター又は訪問介護員等、看護師等</t>
    <rPh sb="2" eb="6">
      <t>テイキジュンカイ</t>
    </rPh>
    <rPh sb="7" eb="18">
      <t>ズイジタイオウガタホウモンカイゴカンゴ</t>
    </rPh>
    <rPh sb="37" eb="40">
      <t>カンゴシ</t>
    </rPh>
    <rPh sb="40" eb="41">
      <t>トウ</t>
    </rPh>
    <phoneticPr fontId="3"/>
  </si>
  <si>
    <t>訪問介護、訪問看護、夜間対応型訪問介護の指定を併せて受け、それぞれの事業が一体的に運営されている場合の、当該併設事業所の職務</t>
    <rPh sb="0" eb="2">
      <t>ホウモン</t>
    </rPh>
    <rPh sb="2" eb="4">
      <t>カイゴ</t>
    </rPh>
    <rPh sb="5" eb="7">
      <t>ホウモン</t>
    </rPh>
    <rPh sb="7" eb="9">
      <t>カンゴ</t>
    </rPh>
    <rPh sb="10" eb="12">
      <t>ヤカン</t>
    </rPh>
    <rPh sb="12" eb="15">
      <t>タイオウガタ</t>
    </rPh>
    <rPh sb="15" eb="17">
      <t>ホウモン</t>
    </rPh>
    <rPh sb="17" eb="19">
      <t>カイゴ</t>
    </rPh>
    <rPh sb="34" eb="36">
      <t>ジギョウ</t>
    </rPh>
    <rPh sb="48" eb="50">
      <t>バアイ</t>
    </rPh>
    <rPh sb="52" eb="54">
      <t>トウガイ</t>
    </rPh>
    <rPh sb="54" eb="56">
      <t>ヘイセツ</t>
    </rPh>
    <phoneticPr fontId="3"/>
  </si>
  <si>
    <t>同一敷地内の訪問介護、訪問看護、夜間対応型訪問介護の職務又は利用者以外の者からの通報を受ける業務</t>
    <rPh sb="0" eb="2">
      <t>ドウイツ</t>
    </rPh>
    <rPh sb="2" eb="4">
      <t>シキチ</t>
    </rPh>
    <rPh sb="4" eb="5">
      <t>ナイ</t>
    </rPh>
    <rPh sb="6" eb="8">
      <t>ホウモン</t>
    </rPh>
    <rPh sb="8" eb="10">
      <t>カイゴ</t>
    </rPh>
    <rPh sb="11" eb="13">
      <t>ホウモン</t>
    </rPh>
    <rPh sb="13" eb="15">
      <t>カンゴ</t>
    </rPh>
    <rPh sb="16" eb="18">
      <t>ヤカン</t>
    </rPh>
    <rPh sb="18" eb="21">
      <t>タイオウガタ</t>
    </rPh>
    <rPh sb="21" eb="23">
      <t>ホウモン</t>
    </rPh>
    <rPh sb="23" eb="25">
      <t>カイゴ</t>
    </rPh>
    <rPh sb="28" eb="29">
      <t>マタ</t>
    </rPh>
    <rPh sb="30" eb="33">
      <t>リヨウシャ</t>
    </rPh>
    <rPh sb="33" eb="35">
      <t>イガイ</t>
    </rPh>
    <rPh sb="36" eb="37">
      <t>モノ</t>
    </rPh>
    <rPh sb="40" eb="42">
      <t>ツウホウ</t>
    </rPh>
    <rPh sb="43" eb="44">
      <t>ウ</t>
    </rPh>
    <rPh sb="46" eb="48">
      <t>ギョウム</t>
    </rPh>
    <phoneticPr fontId="3"/>
  </si>
  <si>
    <t>　看護職員（保健師、看護師、准看護師）を常勤換算方法で２．５人以上配置している。</t>
    <rPh sb="1" eb="3">
      <t>カンゴ</t>
    </rPh>
    <rPh sb="3" eb="5">
      <t>ショクイン</t>
    </rPh>
    <rPh sb="6" eb="9">
      <t>ホケンシ</t>
    </rPh>
    <rPh sb="10" eb="13">
      <t>カンゴシ</t>
    </rPh>
    <rPh sb="14" eb="15">
      <t>ジュン</t>
    </rPh>
    <rPh sb="15" eb="18">
      <t>カンゴシ</t>
    </rPh>
    <rPh sb="20" eb="22">
      <t>ジョウキン</t>
    </rPh>
    <rPh sb="22" eb="24">
      <t>カンサン</t>
    </rPh>
    <rPh sb="24" eb="26">
      <t>ホウホウ</t>
    </rPh>
    <rPh sb="30" eb="33">
      <t>ニンイジョウ</t>
    </rPh>
    <rPh sb="33" eb="35">
      <t>ハイチ</t>
    </rPh>
    <phoneticPr fontId="3"/>
  </si>
  <si>
    <t>　常時、看護職員のうち１人以上との連絡体制を確保している。</t>
    <rPh sb="1" eb="3">
      <t>ジョウジ</t>
    </rPh>
    <rPh sb="4" eb="6">
      <t>カンゴ</t>
    </rPh>
    <rPh sb="6" eb="8">
      <t>ショクイン</t>
    </rPh>
    <rPh sb="12" eb="15">
      <t>ニンイジョウ</t>
    </rPh>
    <rPh sb="17" eb="19">
      <t>レンラク</t>
    </rPh>
    <rPh sb="19" eb="21">
      <t>タイセイ</t>
    </rPh>
    <rPh sb="22" eb="24">
      <t>カクホ</t>
    </rPh>
    <phoneticPr fontId="3"/>
  </si>
  <si>
    <t>　看護職員のうち１人以上は常勤の保健師又は看護師である。</t>
    <rPh sb="1" eb="3">
      <t>カンゴ</t>
    </rPh>
    <rPh sb="3" eb="5">
      <t>ショクイン</t>
    </rPh>
    <rPh sb="9" eb="12">
      <t>ニンイジョウ</t>
    </rPh>
    <rPh sb="13" eb="15">
      <t>ジョウキン</t>
    </rPh>
    <rPh sb="16" eb="19">
      <t>ホケンシ</t>
    </rPh>
    <rPh sb="19" eb="20">
      <t>マタ</t>
    </rPh>
    <rPh sb="21" eb="24">
      <t>カンゴシ</t>
    </rPh>
    <phoneticPr fontId="3"/>
  </si>
  <si>
    <t>　計画作成責任者は、看護師、介護福祉士、医師、保健師、准看護師、社会福祉士、介護支援専門員のいずれかの資格がある。</t>
    <rPh sb="1" eb="3">
      <t>ケイカク</t>
    </rPh>
    <rPh sb="3" eb="5">
      <t>サクセイ</t>
    </rPh>
    <rPh sb="5" eb="8">
      <t>セキニンシャ</t>
    </rPh>
    <phoneticPr fontId="3"/>
  </si>
  <si>
    <t>　手指を洗浄するための設備等、感染症予防に必要な設備等に配慮している。</t>
    <phoneticPr fontId="3"/>
  </si>
  <si>
    <t>　サービスの提供に当たっては、計画作成責任者による利用者の面接によるほか、利用者に係る居宅介護支援事業者が開催するサービス担当者会議等を通じて、利用者の心身の状況、その置かれている環境、他の保健医療サービス又は福祉サービスの利用状況等の把握に努めている。</t>
    <rPh sb="15" eb="17">
      <t>ケイカク</t>
    </rPh>
    <rPh sb="17" eb="19">
      <t>サクセイ</t>
    </rPh>
    <rPh sb="19" eb="22">
      <t>セキニンシャ</t>
    </rPh>
    <rPh sb="25" eb="27">
      <t>リヨウ</t>
    </rPh>
    <rPh sb="27" eb="28">
      <t>シャ</t>
    </rPh>
    <rPh sb="29" eb="31">
      <t>メンセツ</t>
    </rPh>
    <phoneticPr fontId="3"/>
  </si>
  <si>
    <t>　サービスの提供の開始に際し、利用申込者が介護保険法施行規則第６５条の４各号のいずれにも該当しないときは、当該利用申込者又はその家族に対し、居宅サービス計画の作成を居宅介護支援事業者に依頼する旨を市町村に対して届け出ること等により、指定定期巡回・随時対応型訪問介護看護の提供を法定代理受領サービスとして受けることができる旨を説明すること、居宅介護支援事業者に関する情報を提供することその他の法定代理受領サービスを行うために必要な援助を行っている。</t>
    <rPh sb="118" eb="122">
      <t>テイキジュンカイ</t>
    </rPh>
    <rPh sb="123" eb="134">
      <t>ズイジタイオウガタホウモンカイゴカンゴ</t>
    </rPh>
    <phoneticPr fontId="3"/>
  </si>
  <si>
    <t>　法定代理受領サービスに該当する指定定期巡回・随時対応型訪問介護看護を提供した際には、その利用者から利用料の一部として、当該指定定期巡回・随時対応型訪問介護看護に係る地域密着型介護サービス費用基準額から当該指定定期巡回・随時対応型訪問介護看護事業者に支払われる地域密着型介護サービス費の額を控除して得た額の支払を受けている。</t>
    <rPh sb="18" eb="22">
      <t>テイキジュンカイ</t>
    </rPh>
    <rPh sb="23" eb="34">
      <t>ズイジタイオウガタホウモンカイゴカンゴ</t>
    </rPh>
    <rPh sb="64" eb="68">
      <t>テイキジュンカイ</t>
    </rPh>
    <rPh sb="69" eb="80">
      <t>ズイジタイオウガタホウモンカイゴカンゴ</t>
    </rPh>
    <rPh sb="83" eb="85">
      <t>チイキ</t>
    </rPh>
    <rPh sb="85" eb="87">
      <t>ミッチャク</t>
    </rPh>
    <rPh sb="87" eb="88">
      <t>カタ</t>
    </rPh>
    <rPh sb="105" eb="109">
      <t>テイキジュンカイ</t>
    </rPh>
    <rPh sb="110" eb="121">
      <t>ズイジタイオウガタホウモンカイゴカンゴ</t>
    </rPh>
    <rPh sb="130" eb="132">
      <t>チイキ</t>
    </rPh>
    <rPh sb="132" eb="134">
      <t>ミッチャク</t>
    </rPh>
    <rPh sb="134" eb="135">
      <t>カタ</t>
    </rPh>
    <phoneticPr fontId="3"/>
  </si>
  <si>
    <t>　法定代理受領サービスに該当しない指定定期巡回・随時対応型訪問介護看護に係る利用料の支払を受けた場合は、提供したサービスの内容、費用の額その他必要と認められる事項を記載したサービス提供証明書を利用者に対して交付している。</t>
    <rPh sb="19" eb="23">
      <t>テイキジュンカイ</t>
    </rPh>
    <rPh sb="24" eb="35">
      <t>ズイジタイオウガタホウモンカイゴカンゴ</t>
    </rPh>
    <phoneticPr fontId="3"/>
  </si>
  <si>
    <t>　定期巡回サービスの提供にあたっては、定期巡回・随時対応型訪問介護看護計画に基づき、利用者が安心して居宅での生活が送れるよう、必要な援助を行っている。</t>
    <rPh sb="1" eb="5">
      <t>テイキジュンカイ</t>
    </rPh>
    <rPh sb="10" eb="12">
      <t>テイキョウ</t>
    </rPh>
    <rPh sb="19" eb="23">
      <t>テイキジュンカイ</t>
    </rPh>
    <rPh sb="24" eb="35">
      <t>ズイジタイオウガタホウモンカイゴカンゴ</t>
    </rPh>
    <rPh sb="35" eb="37">
      <t>ケイカク</t>
    </rPh>
    <rPh sb="38" eb="39">
      <t>モト</t>
    </rPh>
    <rPh sb="42" eb="45">
      <t>リヨウシャ</t>
    </rPh>
    <rPh sb="46" eb="48">
      <t>アンシン</t>
    </rPh>
    <rPh sb="50" eb="52">
      <t>キョタク</t>
    </rPh>
    <rPh sb="54" eb="56">
      <t>セイカツ</t>
    </rPh>
    <rPh sb="57" eb="58">
      <t>オク</t>
    </rPh>
    <rPh sb="63" eb="65">
      <t>ヒツヨウ</t>
    </rPh>
    <rPh sb="66" eb="68">
      <t>エンジョ</t>
    </rPh>
    <rPh sb="69" eb="70">
      <t>オコナ</t>
    </rPh>
    <phoneticPr fontId="3"/>
  </si>
  <si>
    <t>　訪問看護サービスの提供にあたっては、主治医との密接な連携及び定期巡回・随時対応型訪問介護看護計画に基づき、利用者の心身の機能の維持回復を図るよう妥当適切に行っている。</t>
    <rPh sb="1" eb="3">
      <t>ホウモン</t>
    </rPh>
    <rPh sb="3" eb="5">
      <t>カンゴ</t>
    </rPh>
    <rPh sb="10" eb="12">
      <t>テイキョウ</t>
    </rPh>
    <rPh sb="19" eb="22">
      <t>シュジイ</t>
    </rPh>
    <rPh sb="24" eb="26">
      <t>ミッセツ</t>
    </rPh>
    <rPh sb="27" eb="29">
      <t>レンケイ</t>
    </rPh>
    <rPh sb="29" eb="30">
      <t>オヨ</t>
    </rPh>
    <rPh sb="31" eb="35">
      <t>テイキジュンカイ</t>
    </rPh>
    <rPh sb="36" eb="47">
      <t>ズイジタイオウガタホウモンカイゴカンゴ</t>
    </rPh>
    <rPh sb="47" eb="49">
      <t>ケイカク</t>
    </rPh>
    <rPh sb="50" eb="51">
      <t>モト</t>
    </rPh>
    <rPh sb="54" eb="56">
      <t>リヨウ</t>
    </rPh>
    <rPh sb="56" eb="57">
      <t>シャ</t>
    </rPh>
    <rPh sb="58" eb="60">
      <t>シンシン</t>
    </rPh>
    <rPh sb="61" eb="63">
      <t>キノウ</t>
    </rPh>
    <rPh sb="64" eb="66">
      <t>イジ</t>
    </rPh>
    <rPh sb="66" eb="68">
      <t>カイフク</t>
    </rPh>
    <rPh sb="69" eb="70">
      <t>ハカ</t>
    </rPh>
    <rPh sb="73" eb="75">
      <t>ダトウ</t>
    </rPh>
    <rPh sb="75" eb="77">
      <t>テキセツ</t>
    </rPh>
    <rPh sb="78" eb="79">
      <t>オコナ</t>
    </rPh>
    <phoneticPr fontId="3"/>
  </si>
  <si>
    <t>　特殊な看護等は行っていない。</t>
    <rPh sb="1" eb="3">
      <t>トクシュ</t>
    </rPh>
    <rPh sb="4" eb="6">
      <t>カンゴ</t>
    </rPh>
    <rPh sb="6" eb="7">
      <t>トウ</t>
    </rPh>
    <rPh sb="8" eb="9">
      <t>オコナ</t>
    </rPh>
    <phoneticPr fontId="3"/>
  </si>
  <si>
    <t>　サービスの提供に当たっては、懇切丁寧に行うことを旨とし、利用者又はその家族に対し、サービスの提供方法等について、理解しやすいように説明を行っている。</t>
    <phoneticPr fontId="3"/>
  </si>
  <si>
    <t>　介護技術及び医学の進歩に対応し、適切な介護技術及び看護技術をもってサービスの提供を行っている。</t>
    <rPh sb="5" eb="6">
      <t>オヨ</t>
    </rPh>
    <rPh sb="7" eb="9">
      <t>イガク</t>
    </rPh>
    <rPh sb="24" eb="25">
      <t>オヨ</t>
    </rPh>
    <rPh sb="26" eb="28">
      <t>カンゴ</t>
    </rPh>
    <rPh sb="28" eb="30">
      <t>ギジュツ</t>
    </rPh>
    <phoneticPr fontId="3"/>
  </si>
  <si>
    <t>　事業所の常勤看護師等は、主治医の指示に基づき適切な訪問看護サービスが行われるよう必要な管理をしている。</t>
    <rPh sb="1" eb="4">
      <t>ジギョウショ</t>
    </rPh>
    <rPh sb="5" eb="7">
      <t>ジョウキン</t>
    </rPh>
    <rPh sb="7" eb="10">
      <t>カンゴシ</t>
    </rPh>
    <rPh sb="10" eb="11">
      <t>トウ</t>
    </rPh>
    <rPh sb="13" eb="16">
      <t>シュジイ</t>
    </rPh>
    <rPh sb="17" eb="19">
      <t>シジ</t>
    </rPh>
    <rPh sb="20" eb="21">
      <t>モト</t>
    </rPh>
    <rPh sb="23" eb="25">
      <t>テキセツ</t>
    </rPh>
    <rPh sb="26" eb="28">
      <t>ホウモン</t>
    </rPh>
    <rPh sb="28" eb="30">
      <t>カンゴ</t>
    </rPh>
    <rPh sb="35" eb="36">
      <t>オコナ</t>
    </rPh>
    <rPh sb="41" eb="43">
      <t>ヒツヨウ</t>
    </rPh>
    <rPh sb="44" eb="46">
      <t>カンリ</t>
    </rPh>
    <phoneticPr fontId="3"/>
  </si>
  <si>
    <t>　訪問看護サービスの提供の開始に際し、主治医の指示を文書で受けている。</t>
    <rPh sb="1" eb="3">
      <t>ホウモン</t>
    </rPh>
    <rPh sb="3" eb="5">
      <t>カンゴ</t>
    </rPh>
    <rPh sb="10" eb="12">
      <t>テイキョウ</t>
    </rPh>
    <rPh sb="13" eb="15">
      <t>カイシ</t>
    </rPh>
    <rPh sb="16" eb="17">
      <t>サイ</t>
    </rPh>
    <rPh sb="19" eb="22">
      <t>シュジイ</t>
    </rPh>
    <rPh sb="23" eb="25">
      <t>シジ</t>
    </rPh>
    <rPh sb="26" eb="28">
      <t>ブンショ</t>
    </rPh>
    <rPh sb="29" eb="30">
      <t>ウ</t>
    </rPh>
    <phoneticPr fontId="3"/>
  </si>
  <si>
    <t>　居宅サービス計画が作成されている場合は、当該計画の内容に沿って定期巡回・随時対応型訪問介護看護計画を作成している。</t>
    <rPh sb="1" eb="3">
      <t>キョタク</t>
    </rPh>
    <rPh sb="7" eb="9">
      <t>ケイカク</t>
    </rPh>
    <rPh sb="32" eb="36">
      <t>テイキジュンカイ</t>
    </rPh>
    <rPh sb="37" eb="48">
      <t>ズイジタイオウガタホウモンカイゴカンゴ</t>
    </rPh>
    <phoneticPr fontId="3"/>
  </si>
  <si>
    <t>　計画作成責任者が、サービスを提供する日時やサービス内容を決定する場合は、定期巡回・随時対応型訪問介護看護計画を当該利用者を担当する介護支援専門員に提出している。</t>
    <rPh sb="1" eb="3">
      <t>ケイカク</t>
    </rPh>
    <rPh sb="3" eb="5">
      <t>サクセイ</t>
    </rPh>
    <rPh sb="5" eb="8">
      <t>セキニンシャ</t>
    </rPh>
    <rPh sb="15" eb="17">
      <t>テイキョウ</t>
    </rPh>
    <rPh sb="19" eb="21">
      <t>ニチジ</t>
    </rPh>
    <rPh sb="26" eb="28">
      <t>ナイヨウ</t>
    </rPh>
    <rPh sb="29" eb="31">
      <t>ケッテイ</t>
    </rPh>
    <rPh sb="33" eb="35">
      <t>バアイ</t>
    </rPh>
    <rPh sb="37" eb="41">
      <t>テイキジュンカイ</t>
    </rPh>
    <rPh sb="42" eb="53">
      <t>ズイジタイオウガタホウモンカイゴカンゴ</t>
    </rPh>
    <rPh sb="56" eb="58">
      <t>トウガイ</t>
    </rPh>
    <rPh sb="58" eb="61">
      <t>リヨウシャ</t>
    </rPh>
    <rPh sb="62" eb="64">
      <t>タントウ</t>
    </rPh>
    <rPh sb="66" eb="68">
      <t>カイゴ</t>
    </rPh>
    <rPh sb="68" eb="70">
      <t>シエン</t>
    </rPh>
    <rPh sb="70" eb="73">
      <t>センモンイン</t>
    </rPh>
    <rPh sb="74" eb="76">
      <t>テイシュツ</t>
    </rPh>
    <phoneticPr fontId="3"/>
  </si>
  <si>
    <t>　居宅介護支援事業所から求めがあった場合は、定期巡回・随時対応型訪問介護看護計画を提供している。</t>
    <rPh sb="1" eb="3">
      <t>キョタク</t>
    </rPh>
    <rPh sb="3" eb="5">
      <t>カイゴ</t>
    </rPh>
    <rPh sb="5" eb="7">
      <t>シエン</t>
    </rPh>
    <rPh sb="7" eb="10">
      <t>ジギョウショ</t>
    </rPh>
    <rPh sb="12" eb="13">
      <t>モト</t>
    </rPh>
    <rPh sb="18" eb="20">
      <t>バアイ</t>
    </rPh>
    <rPh sb="22" eb="26">
      <t>テイキジュンカイ</t>
    </rPh>
    <rPh sb="27" eb="38">
      <t>ズイジタイオウガタホウモンカイゴカンゴ</t>
    </rPh>
    <rPh sb="41" eb="43">
      <t>テイキョウ</t>
    </rPh>
    <phoneticPr fontId="3"/>
  </si>
  <si>
    <t>　従業者に、その同居家族である利用者に対するサービス提供をさせていない。</t>
    <rPh sb="1" eb="4">
      <t>ジュウギョウシャ</t>
    </rPh>
    <rPh sb="8" eb="10">
      <t>ドウキョ</t>
    </rPh>
    <rPh sb="10" eb="12">
      <t>カゾク</t>
    </rPh>
    <rPh sb="15" eb="17">
      <t>リヨウ</t>
    </rPh>
    <rPh sb="17" eb="18">
      <t>シャ</t>
    </rPh>
    <rPh sb="19" eb="20">
      <t>タイ</t>
    </rPh>
    <rPh sb="26" eb="28">
      <t>テイキョウ</t>
    </rPh>
    <phoneticPr fontId="3"/>
  </si>
  <si>
    <t>　問１の従業者が看護職員である場合は、必要に応じて臨時応急の手当てを行っている。</t>
    <rPh sb="1" eb="2">
      <t>トイ</t>
    </rPh>
    <rPh sb="4" eb="7">
      <t>ジュウギョウシャ</t>
    </rPh>
    <rPh sb="8" eb="10">
      <t>カンゴ</t>
    </rPh>
    <rPh sb="10" eb="12">
      <t>ショクイン</t>
    </rPh>
    <rPh sb="15" eb="17">
      <t>バアイ</t>
    </rPh>
    <rPh sb="19" eb="21">
      <t>ヒツヨウ</t>
    </rPh>
    <rPh sb="22" eb="23">
      <t>オウ</t>
    </rPh>
    <rPh sb="25" eb="27">
      <t>リンジ</t>
    </rPh>
    <rPh sb="27" eb="29">
      <t>オウキュウ</t>
    </rPh>
    <rPh sb="30" eb="32">
      <t>テア</t>
    </rPh>
    <rPh sb="34" eb="35">
      <t>オコナ</t>
    </rPh>
    <phoneticPr fontId="3"/>
  </si>
  <si>
    <t>　指定定期巡回・随時対応型訪問介護看護事業所ごとに、次に掲げる事業の運営についての重要事項に関する規程を定めている。</t>
    <rPh sb="1" eb="3">
      <t>シテイ</t>
    </rPh>
    <rPh sb="3" eb="7">
      <t>テイキジュンカイ</t>
    </rPh>
    <rPh sb="8" eb="19">
      <t>ズイジタイオウガタホウモンカイゴカンゴ</t>
    </rPh>
    <rPh sb="19" eb="22">
      <t>ジギョウショ</t>
    </rPh>
    <phoneticPr fontId="3"/>
  </si>
  <si>
    <t>　指定定期巡回・随時対応型訪問介護看護事業所の従業者によってサービスを提供している。</t>
    <rPh sb="1" eb="3">
      <t>シテイ</t>
    </rPh>
    <rPh sb="3" eb="7">
      <t>テイキジュンカイ</t>
    </rPh>
    <rPh sb="8" eb="19">
      <t>ズイジタイオウガタホウモンカイゴカンゴ</t>
    </rPh>
    <rPh sb="19" eb="22">
      <t>ジギョウトコロ</t>
    </rPh>
    <rPh sb="23" eb="26">
      <t>ジュウギョウシャ</t>
    </rPh>
    <phoneticPr fontId="3"/>
  </si>
  <si>
    <t>　従業者の資質の向上のために、その研修の機会を確保している。</t>
    <rPh sb="1" eb="4">
      <t>ジュウギョウシャ</t>
    </rPh>
    <phoneticPr fontId="3"/>
  </si>
  <si>
    <t>　従業者の清潔の保持及び健康状態について、必要な管理を行っている。</t>
    <rPh sb="1" eb="4">
      <t>ジュウギョウシャ</t>
    </rPh>
    <rPh sb="5" eb="7">
      <t>セイケツ</t>
    </rPh>
    <rPh sb="8" eb="10">
      <t>ホジ</t>
    </rPh>
    <rPh sb="10" eb="11">
      <t>オヨ</t>
    </rPh>
    <rPh sb="12" eb="14">
      <t>ケンコウ</t>
    </rPh>
    <rPh sb="14" eb="16">
      <t>ジョウタイ</t>
    </rPh>
    <rPh sb="21" eb="23">
      <t>ヒツヨウ</t>
    </rPh>
    <rPh sb="24" eb="26">
      <t>カンリ</t>
    </rPh>
    <rPh sb="27" eb="28">
      <t>オコナ</t>
    </rPh>
    <phoneticPr fontId="3"/>
  </si>
  <si>
    <t>　指定定期巡回・随時対応型訪問介護看護事業所について広告をする場合、その内容が虚偽又は誇大なものになっていない。</t>
    <rPh sb="1" eb="3">
      <t>シテイ</t>
    </rPh>
    <rPh sb="3" eb="7">
      <t>テイキジュンカイ</t>
    </rPh>
    <rPh sb="8" eb="19">
      <t>ズイジタイオウガタホウモンカイゴカンゴ</t>
    </rPh>
    <rPh sb="19" eb="22">
      <t>ジギョウトコロ</t>
    </rPh>
    <phoneticPr fontId="3"/>
  </si>
  <si>
    <t>①</t>
    <phoneticPr fontId="3"/>
  </si>
  <si>
    <t>②</t>
    <phoneticPr fontId="3"/>
  </si>
  <si>
    <t>事業所内の見やすい場所への掲示や自らのホームページへの掲載などにより開示している。</t>
    <rPh sb="0" eb="2">
      <t>ジギョウ</t>
    </rPh>
    <rPh sb="2" eb="3">
      <t>ショ</t>
    </rPh>
    <rPh sb="3" eb="4">
      <t>ナイ</t>
    </rPh>
    <rPh sb="5" eb="6">
      <t>ミ</t>
    </rPh>
    <rPh sb="9" eb="11">
      <t>バショ</t>
    </rPh>
    <rPh sb="13" eb="15">
      <t>ケイジ</t>
    </rPh>
    <rPh sb="16" eb="17">
      <t>ミズカ</t>
    </rPh>
    <rPh sb="27" eb="29">
      <t>ケイサイ</t>
    </rPh>
    <rPh sb="34" eb="36">
      <t>カイジ</t>
    </rPh>
    <phoneticPr fontId="3"/>
  </si>
  <si>
    <t>利用者及びその家族に対し、自己評価及び外部評価の結果を提供している。</t>
    <rPh sb="0" eb="2">
      <t>リヨウ</t>
    </rPh>
    <rPh sb="2" eb="3">
      <t>シャ</t>
    </rPh>
    <rPh sb="3" eb="4">
      <t>オヨ</t>
    </rPh>
    <rPh sb="7" eb="9">
      <t>カゾク</t>
    </rPh>
    <rPh sb="10" eb="11">
      <t>タイ</t>
    </rPh>
    <rPh sb="13" eb="15">
      <t>ジコ</t>
    </rPh>
    <rPh sb="15" eb="17">
      <t>ヒョウカ</t>
    </rPh>
    <rPh sb="17" eb="18">
      <t>オヨ</t>
    </rPh>
    <rPh sb="19" eb="21">
      <t>ガイブ</t>
    </rPh>
    <rPh sb="21" eb="23">
      <t>ヒョウカ</t>
    </rPh>
    <rPh sb="24" eb="26">
      <t>ケッカ</t>
    </rPh>
    <rPh sb="27" eb="29">
      <t>テイキョウ</t>
    </rPh>
    <phoneticPr fontId="3"/>
  </si>
  <si>
    <t>　利用者が、他の定期巡回・随時対応型訪問介護看護事業所からサービスを受けている場合は、定期巡回・随時対応型訪問介護看護費を算定していない。</t>
    <rPh sb="1" eb="4">
      <t>リヨウシャ</t>
    </rPh>
    <rPh sb="6" eb="7">
      <t>タ</t>
    </rPh>
    <rPh sb="8" eb="10">
      <t>テイキ</t>
    </rPh>
    <rPh sb="10" eb="12">
      <t>ジュンカイ</t>
    </rPh>
    <rPh sb="13" eb="15">
      <t>ズイジ</t>
    </rPh>
    <rPh sb="15" eb="18">
      <t>タイオウガタ</t>
    </rPh>
    <rPh sb="18" eb="20">
      <t>ホウモン</t>
    </rPh>
    <rPh sb="20" eb="22">
      <t>カイゴ</t>
    </rPh>
    <rPh sb="22" eb="24">
      <t>カンゴ</t>
    </rPh>
    <rPh sb="24" eb="27">
      <t>ジギョウショ</t>
    </rPh>
    <rPh sb="34" eb="35">
      <t>ウ</t>
    </rPh>
    <rPh sb="39" eb="41">
      <t>バアイ</t>
    </rPh>
    <rPh sb="43" eb="45">
      <t>テイキ</t>
    </rPh>
    <rPh sb="45" eb="47">
      <t>ジュンカイ</t>
    </rPh>
    <rPh sb="48" eb="50">
      <t>ズイジ</t>
    </rPh>
    <rPh sb="50" eb="53">
      <t>タイオウガタ</t>
    </rPh>
    <rPh sb="53" eb="55">
      <t>ホウモン</t>
    </rPh>
    <rPh sb="55" eb="57">
      <t>カイゴ</t>
    </rPh>
    <rPh sb="57" eb="59">
      <t>カンゴ</t>
    </rPh>
    <rPh sb="59" eb="60">
      <t>ヒ</t>
    </rPh>
    <phoneticPr fontId="3"/>
  </si>
  <si>
    <t>　問２の場合、退所日は短期入所系サービスの利用日数には含めていない。</t>
    <rPh sb="1" eb="2">
      <t>トイ</t>
    </rPh>
    <rPh sb="4" eb="6">
      <t>バアイ</t>
    </rPh>
    <rPh sb="7" eb="9">
      <t>タイショ</t>
    </rPh>
    <rPh sb="9" eb="10">
      <t>ビ</t>
    </rPh>
    <rPh sb="11" eb="13">
      <t>タンキ</t>
    </rPh>
    <rPh sb="13" eb="15">
      <t>ニュウショ</t>
    </rPh>
    <rPh sb="15" eb="16">
      <t>ケイ</t>
    </rPh>
    <rPh sb="21" eb="23">
      <t>リヨウ</t>
    </rPh>
    <rPh sb="23" eb="25">
      <t>ニッスウ</t>
    </rPh>
    <rPh sb="27" eb="28">
      <t>フク</t>
    </rPh>
    <phoneticPr fontId="3"/>
  </si>
  <si>
    <t>　末期の悪性腫瘍その他厚生労働大臣が定める疾病等の患者については、訪問看護サービス利用者に係る定期巡回・随時対応型訪問介護看護費は算定していない（医療保険の給付の対象としている）。</t>
    <rPh sb="1" eb="3">
      <t>マッキ</t>
    </rPh>
    <rPh sb="4" eb="6">
      <t>アクセイ</t>
    </rPh>
    <rPh sb="6" eb="8">
      <t>シュヨウ</t>
    </rPh>
    <rPh sb="10" eb="11">
      <t>タ</t>
    </rPh>
    <rPh sb="11" eb="13">
      <t>コウセイ</t>
    </rPh>
    <rPh sb="13" eb="15">
      <t>ロウドウ</t>
    </rPh>
    <rPh sb="15" eb="17">
      <t>ダイジン</t>
    </rPh>
    <rPh sb="18" eb="19">
      <t>サダ</t>
    </rPh>
    <rPh sb="21" eb="23">
      <t>シッペイ</t>
    </rPh>
    <rPh sb="23" eb="24">
      <t>トウ</t>
    </rPh>
    <rPh sb="25" eb="27">
      <t>カンジャ</t>
    </rPh>
    <rPh sb="33" eb="35">
      <t>ホウモン</t>
    </rPh>
    <rPh sb="35" eb="37">
      <t>カンゴ</t>
    </rPh>
    <rPh sb="41" eb="44">
      <t>リヨウシャ</t>
    </rPh>
    <rPh sb="45" eb="46">
      <t>カカ</t>
    </rPh>
    <rPh sb="47" eb="51">
      <t>テイキジュンカイ</t>
    </rPh>
    <rPh sb="52" eb="63">
      <t>ズイジタイオウガタホウモンカイゴカンゴ</t>
    </rPh>
    <rPh sb="63" eb="64">
      <t>ヒ</t>
    </rPh>
    <rPh sb="65" eb="67">
      <t>サンテイ</t>
    </rPh>
    <rPh sb="73" eb="75">
      <t>イリョウ</t>
    </rPh>
    <rPh sb="75" eb="77">
      <t>ホケン</t>
    </rPh>
    <rPh sb="78" eb="80">
      <t>キュウフ</t>
    </rPh>
    <rPh sb="81" eb="83">
      <t>タイショウ</t>
    </rPh>
    <phoneticPr fontId="3"/>
  </si>
  <si>
    <t>　月途中に医療保険の給付対象となる期間がある場合は、医療保険の給付対象となる期間に応じて定期巡回・随時対応型訪問介護看護費を日割り計算している。</t>
    <rPh sb="1" eb="2">
      <t>ツキ</t>
    </rPh>
    <rPh sb="2" eb="4">
      <t>トチュウ</t>
    </rPh>
    <rPh sb="5" eb="7">
      <t>イリョウ</t>
    </rPh>
    <rPh sb="7" eb="9">
      <t>ホケン</t>
    </rPh>
    <rPh sb="10" eb="12">
      <t>キュウフ</t>
    </rPh>
    <rPh sb="12" eb="14">
      <t>タイショウ</t>
    </rPh>
    <rPh sb="17" eb="19">
      <t>キカン</t>
    </rPh>
    <rPh sb="22" eb="24">
      <t>バアイ</t>
    </rPh>
    <rPh sb="26" eb="28">
      <t>イリョウ</t>
    </rPh>
    <rPh sb="28" eb="30">
      <t>ホケン</t>
    </rPh>
    <rPh sb="31" eb="33">
      <t>キュウフ</t>
    </rPh>
    <rPh sb="33" eb="35">
      <t>タイショウ</t>
    </rPh>
    <rPh sb="38" eb="40">
      <t>キカン</t>
    </rPh>
    <rPh sb="41" eb="42">
      <t>オウ</t>
    </rPh>
    <rPh sb="44" eb="48">
      <t>テイキジュンカイ</t>
    </rPh>
    <rPh sb="49" eb="60">
      <t>ズイジタイオウガタホウモンカイゴカンゴ</t>
    </rPh>
    <rPh sb="60" eb="61">
      <t>ヒ</t>
    </rPh>
    <rPh sb="62" eb="64">
      <t>ヒワ</t>
    </rPh>
    <rPh sb="65" eb="67">
      <t>ケイサン</t>
    </rPh>
    <phoneticPr fontId="3"/>
  </si>
  <si>
    <t>問3</t>
    <rPh sb="0" eb="1">
      <t>トイ</t>
    </rPh>
    <phoneticPr fontId="3"/>
  </si>
  <si>
    <t>問4</t>
    <rPh sb="0" eb="1">
      <t>トイ</t>
    </rPh>
    <phoneticPr fontId="3"/>
  </si>
  <si>
    <t>問5</t>
    <rPh sb="0" eb="1">
      <t>トイ</t>
    </rPh>
    <phoneticPr fontId="3"/>
  </si>
  <si>
    <t>イ</t>
    <phoneticPr fontId="3"/>
  </si>
  <si>
    <t>医科診療報酬点数表に掲げる在宅自己腹膜灌流指導管理、在宅血液透析指導管理、在宅酸素療法指導管理、在宅中心静脈栄養法指導管理、在宅成分栄養経管栄養法指導管理、在宅自己導尿指導管理、在宅持続腸圧呼吸療法指導管理、在宅自己疼痛管理指導管理又は在宅肺高血圧症患者指導管理を受けている状態</t>
    <phoneticPr fontId="3"/>
  </si>
  <si>
    <t>点滴注射を週３日以上行う必要があると認められる状態</t>
    <phoneticPr fontId="3"/>
  </si>
  <si>
    <t>　１人の利用者に対し、１か所の事業所に限り算定している。</t>
    <phoneticPr fontId="3"/>
  </si>
  <si>
    <t>　ターミナルケアの提供においては、次に掲げる事項を訪問看護記録書に記録している。　</t>
    <phoneticPr fontId="3"/>
  </si>
  <si>
    <t>ア</t>
    <phoneticPr fontId="3"/>
  </si>
  <si>
    <t>終末期の身体症状の変化及びこれに対する看護についての記録</t>
    <phoneticPr fontId="3"/>
  </si>
  <si>
    <t>療養や死別に関する利用者及び家族の精神的な状態の変化及びこれに対するケアの経過についての記録</t>
    <phoneticPr fontId="3"/>
  </si>
  <si>
    <t>ウ</t>
    <phoneticPr fontId="3"/>
  </si>
  <si>
    <t>・</t>
    <phoneticPr fontId="3"/>
  </si>
  <si>
    <t>・</t>
    <phoneticPr fontId="3"/>
  </si>
  <si>
    <t>・</t>
    <phoneticPr fontId="3"/>
  </si>
  <si>
    <t>人工肛門又は人工膀胱を設置している状態</t>
    <rPh sb="1" eb="2">
      <t>コウ</t>
    </rPh>
    <rPh sb="6" eb="8">
      <t>ジンコウ</t>
    </rPh>
    <phoneticPr fontId="3"/>
  </si>
  <si>
    <t>※一体型のみ</t>
    <rPh sb="1" eb="4">
      <t>イッタイガタ</t>
    </rPh>
    <phoneticPr fontId="3"/>
  </si>
  <si>
    <t>真皮を越える褥瘡の状態</t>
    <phoneticPr fontId="3"/>
  </si>
  <si>
    <t>　主治医との連携の下に、訪問看護におけるターミナルケアに係る計画及び支援体制について利用者及びその家族等に対して説明を行い、同意を得て、ターミナルケアを行っている。</t>
    <phoneticPr fontId="3"/>
  </si>
  <si>
    <t>　この加算を介護保険で請求した場合には、同月に訪問看護及び看護小規模多機能型居宅介護におけるターミナルケア加算や、医療保険の訪問看護における訪問看護ターミナルケア療養費及び訪問看護・指導料における在宅ターミナルケア加算は算定していない。</t>
    <rPh sb="3" eb="5">
      <t>カサン</t>
    </rPh>
    <rPh sb="6" eb="8">
      <t>カイゴ</t>
    </rPh>
    <rPh sb="8" eb="10">
      <t>ホケン</t>
    </rPh>
    <rPh sb="11" eb="13">
      <t>セイキュウ</t>
    </rPh>
    <rPh sb="15" eb="17">
      <t>バアイ</t>
    </rPh>
    <rPh sb="20" eb="22">
      <t>ドウゲツ</t>
    </rPh>
    <rPh sb="23" eb="25">
      <t>ホウモン</t>
    </rPh>
    <rPh sb="25" eb="27">
      <t>カンゴ</t>
    </rPh>
    <rPh sb="27" eb="28">
      <t>オヨ</t>
    </rPh>
    <rPh sb="29" eb="31">
      <t>カンゴ</t>
    </rPh>
    <rPh sb="31" eb="34">
      <t>ショウキボ</t>
    </rPh>
    <rPh sb="34" eb="37">
      <t>タキノウ</t>
    </rPh>
    <rPh sb="37" eb="38">
      <t>ガタ</t>
    </rPh>
    <rPh sb="38" eb="40">
      <t>キョタク</t>
    </rPh>
    <rPh sb="40" eb="42">
      <t>カイゴ</t>
    </rPh>
    <rPh sb="53" eb="55">
      <t>カサン</t>
    </rPh>
    <rPh sb="57" eb="59">
      <t>イリョウ</t>
    </rPh>
    <rPh sb="59" eb="61">
      <t>ホケン</t>
    </rPh>
    <rPh sb="62" eb="64">
      <t>ホウモン</t>
    </rPh>
    <rPh sb="64" eb="66">
      <t>カンゴ</t>
    </rPh>
    <rPh sb="110" eb="112">
      <t>サンテイ</t>
    </rPh>
    <phoneticPr fontId="3"/>
  </si>
  <si>
    <t>　問１の場合、当該月の定期巡回・随時対応型訪問介護看護費は日割り計算を行っている。</t>
    <rPh sb="1" eb="2">
      <t>トイ</t>
    </rPh>
    <rPh sb="4" eb="6">
      <t>バアイ</t>
    </rPh>
    <rPh sb="7" eb="9">
      <t>トウガイ</t>
    </rPh>
    <rPh sb="9" eb="10">
      <t>ツキ</t>
    </rPh>
    <rPh sb="11" eb="15">
      <t>テイキジュンカイ</t>
    </rPh>
    <rPh sb="16" eb="28">
      <t>ズイジタイオウガタホウモンカイゴカンゴヒ</t>
    </rPh>
    <rPh sb="29" eb="31">
      <t>ヒワ</t>
    </rPh>
    <rPh sb="32" eb="34">
      <t>ケイサン</t>
    </rPh>
    <rPh sb="35" eb="36">
      <t>オコナ</t>
    </rPh>
    <phoneticPr fontId="3"/>
  </si>
  <si>
    <t>　利用者が定期巡回・随時対応型訪問介護看護の利用を開始した日から起算して３０日以内の期間について算定している。</t>
    <rPh sb="5" eb="9">
      <t>テイキジュンカイ</t>
    </rPh>
    <rPh sb="10" eb="12">
      <t>ズイジ</t>
    </rPh>
    <rPh sb="12" eb="15">
      <t>タイオウガタ</t>
    </rPh>
    <rPh sb="15" eb="17">
      <t>ホウモン</t>
    </rPh>
    <rPh sb="17" eb="19">
      <t>カイゴ</t>
    </rPh>
    <rPh sb="19" eb="21">
      <t>カンゴ</t>
    </rPh>
    <rPh sb="22" eb="24">
      <t>リヨウ</t>
    </rPh>
    <rPh sb="25" eb="27">
      <t>カイシ</t>
    </rPh>
    <rPh sb="29" eb="30">
      <t>ヒ</t>
    </rPh>
    <rPh sb="32" eb="34">
      <t>キサン</t>
    </rPh>
    <rPh sb="38" eb="39">
      <t>ニチ</t>
    </rPh>
    <rPh sb="39" eb="41">
      <t>イナイ</t>
    </rPh>
    <rPh sb="42" eb="44">
      <t>キカン</t>
    </rPh>
    <phoneticPr fontId="3"/>
  </si>
  <si>
    <t>　利用者の退院・退所につき１回（特別な管理を必要とする利用者（特別管理加算の対象者）について、複数日に退院時共同指導を行った場合には２回）に限り算定している。</t>
    <phoneticPr fontId="3"/>
  </si>
  <si>
    <t>　２回の算定が可能である利用者に対して複数の定期巡回・随時対応型訪問介護看護事業所、看護小規模多機能型居宅介護事業所、訪問看護ステーションが退院時共同指導を行う場合にあたっては、１回ずつの算定をしている。</t>
    <rPh sb="2" eb="3">
      <t>カイ</t>
    </rPh>
    <rPh sb="4" eb="6">
      <t>サンテイ</t>
    </rPh>
    <rPh sb="7" eb="9">
      <t>カノウ</t>
    </rPh>
    <rPh sb="12" eb="14">
      <t>リヨウ</t>
    </rPh>
    <rPh sb="14" eb="15">
      <t>シャ</t>
    </rPh>
    <rPh sb="16" eb="17">
      <t>タイ</t>
    </rPh>
    <rPh sb="19" eb="21">
      <t>フクスウ</t>
    </rPh>
    <rPh sb="55" eb="58">
      <t>ジギョウショ</t>
    </rPh>
    <rPh sb="59" eb="61">
      <t>ホウモン</t>
    </rPh>
    <rPh sb="61" eb="63">
      <t>カンゴ</t>
    </rPh>
    <rPh sb="70" eb="72">
      <t>タイイン</t>
    </rPh>
    <rPh sb="72" eb="73">
      <t>ジ</t>
    </rPh>
    <rPh sb="73" eb="75">
      <t>キョウドウ</t>
    </rPh>
    <rPh sb="75" eb="77">
      <t>シドウ</t>
    </rPh>
    <rPh sb="78" eb="79">
      <t>オコナ</t>
    </rPh>
    <rPh sb="80" eb="82">
      <t>バアイ</t>
    </rPh>
    <rPh sb="90" eb="91">
      <t>カイ</t>
    </rPh>
    <rPh sb="94" eb="96">
      <t>サンテイ</t>
    </rPh>
    <phoneticPr fontId="3"/>
  </si>
  <si>
    <t>　退院時共同指導を行った場合は、その内容を訪問看護サービス記録書に記録している。</t>
    <phoneticPr fontId="3"/>
  </si>
  <si>
    <t>　この加算を介護保険で請求した場合には、同月に訪問看護及び看護小規模多機能型居宅介護における退院時共同指導加算や、医療保険の訪問看護における退院時共同指導加算は算定していない（問３の場合を除く）。</t>
    <rPh sb="3" eb="5">
      <t>カサン</t>
    </rPh>
    <rPh sb="6" eb="8">
      <t>カイゴ</t>
    </rPh>
    <rPh sb="8" eb="10">
      <t>ホケン</t>
    </rPh>
    <rPh sb="11" eb="13">
      <t>セイキュウ</t>
    </rPh>
    <rPh sb="15" eb="17">
      <t>バアイ</t>
    </rPh>
    <rPh sb="20" eb="22">
      <t>ドウゲツ</t>
    </rPh>
    <rPh sb="23" eb="25">
      <t>ホウモン</t>
    </rPh>
    <rPh sb="25" eb="27">
      <t>カンゴ</t>
    </rPh>
    <rPh sb="27" eb="28">
      <t>オヨ</t>
    </rPh>
    <rPh sb="29" eb="31">
      <t>カンゴ</t>
    </rPh>
    <rPh sb="31" eb="34">
      <t>ショウキボ</t>
    </rPh>
    <rPh sb="34" eb="37">
      <t>タキノウ</t>
    </rPh>
    <rPh sb="37" eb="38">
      <t>ガタ</t>
    </rPh>
    <rPh sb="38" eb="40">
      <t>キョタク</t>
    </rPh>
    <rPh sb="40" eb="42">
      <t>カイゴ</t>
    </rPh>
    <rPh sb="46" eb="48">
      <t>タイイン</t>
    </rPh>
    <rPh sb="48" eb="49">
      <t>ジ</t>
    </rPh>
    <rPh sb="49" eb="51">
      <t>キョウドウ</t>
    </rPh>
    <rPh sb="51" eb="53">
      <t>シドウ</t>
    </rPh>
    <rPh sb="53" eb="55">
      <t>カサン</t>
    </rPh>
    <rPh sb="57" eb="59">
      <t>イリョウ</t>
    </rPh>
    <rPh sb="59" eb="61">
      <t>ホケン</t>
    </rPh>
    <rPh sb="62" eb="64">
      <t>ホウモン</t>
    </rPh>
    <rPh sb="64" eb="66">
      <t>カンゴ</t>
    </rPh>
    <rPh sb="70" eb="72">
      <t>タイイン</t>
    </rPh>
    <rPh sb="72" eb="73">
      <t>ジ</t>
    </rPh>
    <rPh sb="73" eb="75">
      <t>キョウドウ</t>
    </rPh>
    <rPh sb="75" eb="77">
      <t>シドウ</t>
    </rPh>
    <rPh sb="80" eb="82">
      <t>サンテイ</t>
    </rPh>
    <rPh sb="88" eb="89">
      <t>トイ</t>
    </rPh>
    <rPh sb="91" eb="93">
      <t>バアイ</t>
    </rPh>
    <rPh sb="94" eb="95">
      <t>ノゾ</t>
    </rPh>
    <phoneticPr fontId="3"/>
  </si>
  <si>
    <t>　30日を超える病院又は診療所への入院後に、再びサービスの利用を開始した場合に算定している。</t>
    <rPh sb="3" eb="4">
      <t>ニチ</t>
    </rPh>
    <rPh sb="5" eb="6">
      <t>コ</t>
    </rPh>
    <rPh sb="8" eb="10">
      <t>ビョウイン</t>
    </rPh>
    <rPh sb="10" eb="11">
      <t>マタ</t>
    </rPh>
    <rPh sb="12" eb="14">
      <t>シンリョウ</t>
    </rPh>
    <rPh sb="14" eb="15">
      <t>ショ</t>
    </rPh>
    <rPh sb="17" eb="19">
      <t>ニュウイン</t>
    </rPh>
    <rPh sb="19" eb="20">
      <t>ゴ</t>
    </rPh>
    <rPh sb="22" eb="23">
      <t>フタタ</t>
    </rPh>
    <rPh sb="29" eb="31">
      <t>リヨウ</t>
    </rPh>
    <rPh sb="32" eb="34">
      <t>カイシ</t>
    </rPh>
    <rPh sb="36" eb="38">
      <t>バアイ</t>
    </rPh>
    <rPh sb="39" eb="41">
      <t>サンテイ</t>
    </rPh>
    <phoneticPr fontId="3"/>
  </si>
  <si>
    <t>A</t>
  </si>
  <si>
    <t>C</t>
  </si>
  <si>
    <t>　管理者は、従業者に運営基準を遵守させるため必要な指揮命令を行っている。</t>
    <rPh sb="10" eb="12">
      <t>ウンエイ</t>
    </rPh>
    <rPh sb="12" eb="14">
      <t>キジュン</t>
    </rPh>
    <phoneticPr fontId="3"/>
  </si>
  <si>
    <t>　問２の場合、いずれも定期巡回・随時対応型訪問介護看護事業所の管理上、支障がない範囲としている。</t>
    <rPh sb="1" eb="2">
      <t>トイ</t>
    </rPh>
    <rPh sb="4" eb="6">
      <t>バアイ</t>
    </rPh>
    <rPh sb="11" eb="15">
      <t>テイキジュンカイ</t>
    </rPh>
    <rPh sb="16" eb="27">
      <t>ズイジタイオウガタホウモンカイゴカンゴ</t>
    </rPh>
    <rPh sb="27" eb="30">
      <t>ジギョウショ</t>
    </rPh>
    <rPh sb="31" eb="33">
      <t>カンリ</t>
    </rPh>
    <rPh sb="33" eb="34">
      <t>ジョウ</t>
    </rPh>
    <rPh sb="35" eb="37">
      <t>シショウ</t>
    </rPh>
    <rPh sb="40" eb="42">
      <t>ハンイ</t>
    </rPh>
    <phoneticPr fontId="3"/>
  </si>
  <si>
    <t>　問５の場合、いずれも利用者の処遇に支障がない範囲としている。</t>
    <rPh sb="1" eb="2">
      <t>トイ</t>
    </rPh>
    <rPh sb="4" eb="6">
      <t>バアイ</t>
    </rPh>
    <rPh sb="11" eb="14">
      <t>リヨウシャ</t>
    </rPh>
    <rPh sb="15" eb="17">
      <t>ショグウ</t>
    </rPh>
    <rPh sb="18" eb="20">
      <t>シショウ</t>
    </rPh>
    <rPh sb="23" eb="25">
      <t>ハンイ</t>
    </rPh>
    <phoneticPr fontId="3"/>
  </si>
  <si>
    <t>　連携先の訪問看護事業所は、緊急時訪問看護加算の要件を満たしている。</t>
    <rPh sb="1" eb="3">
      <t>レンケイ</t>
    </rPh>
    <rPh sb="3" eb="4">
      <t>サキ</t>
    </rPh>
    <rPh sb="5" eb="7">
      <t>ホウモン</t>
    </rPh>
    <rPh sb="7" eb="9">
      <t>カンゴ</t>
    </rPh>
    <rPh sb="9" eb="12">
      <t>ジギョウショ</t>
    </rPh>
    <rPh sb="14" eb="17">
      <t>キンキュウジ</t>
    </rPh>
    <rPh sb="17" eb="19">
      <t>ホウモン</t>
    </rPh>
    <rPh sb="19" eb="21">
      <t>カンゴ</t>
    </rPh>
    <rPh sb="21" eb="23">
      <t>カサン</t>
    </rPh>
    <rPh sb="24" eb="26">
      <t>ヨウケン</t>
    </rPh>
    <rPh sb="27" eb="28">
      <t>ミ</t>
    </rPh>
    <phoneticPr fontId="3"/>
  </si>
  <si>
    <t>介護・医療連携推進会議への参加</t>
    <rPh sb="0" eb="2">
      <t>カイゴ</t>
    </rPh>
    <rPh sb="3" eb="5">
      <t>イリョウ</t>
    </rPh>
    <rPh sb="5" eb="7">
      <t>レンケイ</t>
    </rPh>
    <rPh sb="7" eb="9">
      <t>スイシン</t>
    </rPh>
    <rPh sb="9" eb="11">
      <t>カイギ</t>
    </rPh>
    <rPh sb="13" eb="15">
      <t>サンカ</t>
    </rPh>
    <phoneticPr fontId="3"/>
  </si>
  <si>
    <t>その他必要な指導及び助言</t>
    <rPh sb="2" eb="3">
      <t>タ</t>
    </rPh>
    <rPh sb="3" eb="5">
      <t>ヒツヨウ</t>
    </rPh>
    <rPh sb="6" eb="8">
      <t>シドウ</t>
    </rPh>
    <rPh sb="8" eb="9">
      <t>オヨ</t>
    </rPh>
    <rPh sb="10" eb="12">
      <t>ジョゲン</t>
    </rPh>
    <phoneticPr fontId="3"/>
  </si>
  <si>
    <t>　事業開始後、利用者が、事業所と連携している訪問看護事業所の利用を選択しない場合は、当該利用者が選択した訪問看護事業所と連携している。</t>
    <rPh sb="1" eb="3">
      <t>ジギョウ</t>
    </rPh>
    <rPh sb="3" eb="6">
      <t>カイシゴ</t>
    </rPh>
    <rPh sb="7" eb="10">
      <t>リヨウシャ</t>
    </rPh>
    <rPh sb="12" eb="15">
      <t>ジギョウショ</t>
    </rPh>
    <rPh sb="16" eb="18">
      <t>レンケイ</t>
    </rPh>
    <rPh sb="22" eb="24">
      <t>ホウモン</t>
    </rPh>
    <rPh sb="24" eb="26">
      <t>カンゴ</t>
    </rPh>
    <rPh sb="26" eb="29">
      <t>ジギョウショ</t>
    </rPh>
    <rPh sb="30" eb="32">
      <t>リヨウ</t>
    </rPh>
    <rPh sb="33" eb="35">
      <t>センタク</t>
    </rPh>
    <rPh sb="38" eb="40">
      <t>バアイ</t>
    </rPh>
    <rPh sb="42" eb="44">
      <t>トウガイ</t>
    </rPh>
    <rPh sb="44" eb="47">
      <t>リヨウシャ</t>
    </rPh>
    <rPh sb="48" eb="50">
      <t>センタク</t>
    </rPh>
    <rPh sb="52" eb="54">
      <t>ホウモン</t>
    </rPh>
    <rPh sb="54" eb="56">
      <t>カンゴ</t>
    </rPh>
    <rPh sb="56" eb="59">
      <t>ジギョウショ</t>
    </rPh>
    <rPh sb="60" eb="62">
      <t>レンケイ</t>
    </rPh>
    <phoneticPr fontId="3"/>
  </si>
  <si>
    <t>　連携先の訪問看護事業所によるアセスメントやモニタリングが実施されない場合は、定期巡回・随時対応型訪問介護看護事業所の保健師、看護師、准看護師や、当該事業所と同一法人の施設・事業所の保健師、看護師、准看護師により実施している。</t>
    <phoneticPr fontId="3"/>
  </si>
  <si>
    <t>　ひとつの事業所が一体型の事業と連携型の事業を併せて行う場合、人員や設備基準については一体型定期巡回・随時対応型訪問介護看護の基準を満たしている。</t>
    <rPh sb="5" eb="8">
      <t>ジギョウショ</t>
    </rPh>
    <rPh sb="9" eb="12">
      <t>イッタイガタ</t>
    </rPh>
    <rPh sb="13" eb="15">
      <t>ジギョウ</t>
    </rPh>
    <rPh sb="16" eb="19">
      <t>レンケイガタ</t>
    </rPh>
    <rPh sb="20" eb="22">
      <t>ジギョウ</t>
    </rPh>
    <rPh sb="23" eb="24">
      <t>アワ</t>
    </rPh>
    <rPh sb="26" eb="27">
      <t>オコナ</t>
    </rPh>
    <rPh sb="28" eb="30">
      <t>バアイ</t>
    </rPh>
    <rPh sb="31" eb="33">
      <t>ジンイン</t>
    </rPh>
    <rPh sb="34" eb="36">
      <t>セツビ</t>
    </rPh>
    <rPh sb="36" eb="38">
      <t>キジュン</t>
    </rPh>
    <rPh sb="43" eb="46">
      <t>イッタイガタ</t>
    </rPh>
    <rPh sb="46" eb="50">
      <t>テイキジュンカイ</t>
    </rPh>
    <rPh sb="51" eb="62">
      <t>ズイジタイオウガタホウモンカイゴカンゴ</t>
    </rPh>
    <rPh sb="63" eb="65">
      <t>キジュン</t>
    </rPh>
    <rPh sb="66" eb="67">
      <t>ミ</t>
    </rPh>
    <phoneticPr fontId="3"/>
  </si>
  <si>
    <t>　問６の場合、アセスメントやモニタリングの結果について、連携先の訪問看護事業所に情報提供している。</t>
    <rPh sb="1" eb="2">
      <t>トイ</t>
    </rPh>
    <rPh sb="4" eb="6">
      <t>バアイ</t>
    </rPh>
    <rPh sb="21" eb="23">
      <t>ケッカ</t>
    </rPh>
    <rPh sb="28" eb="30">
      <t>レンケイ</t>
    </rPh>
    <rPh sb="30" eb="31">
      <t>サキ</t>
    </rPh>
    <rPh sb="32" eb="34">
      <t>ホウモン</t>
    </rPh>
    <rPh sb="34" eb="36">
      <t>カンゴ</t>
    </rPh>
    <rPh sb="36" eb="39">
      <t>ジギョウショ</t>
    </rPh>
    <rPh sb="40" eb="42">
      <t>ジョウホウ</t>
    </rPh>
    <rPh sb="42" eb="44">
      <t>テイキョウ</t>
    </rPh>
    <phoneticPr fontId="3"/>
  </si>
  <si>
    <t>利用者へのアセスメント及びモニタリング</t>
    <rPh sb="0" eb="3">
      <t>リヨウシャ</t>
    </rPh>
    <rPh sb="11" eb="12">
      <t>オヨ</t>
    </rPh>
    <phoneticPr fontId="3"/>
  </si>
  <si>
    <t>　介護・医療連携推進会議を活用した評価の結果の公表について</t>
    <rPh sb="1" eb="3">
      <t>カイゴ</t>
    </rPh>
    <rPh sb="4" eb="6">
      <t>イリョウ</t>
    </rPh>
    <rPh sb="6" eb="8">
      <t>レンケイ</t>
    </rPh>
    <rPh sb="8" eb="10">
      <t>スイシン</t>
    </rPh>
    <rPh sb="10" eb="12">
      <t>カイギ</t>
    </rPh>
    <rPh sb="13" eb="15">
      <t>カツヨウ</t>
    </rPh>
    <rPh sb="17" eb="19">
      <t>ヒョウカ</t>
    </rPh>
    <rPh sb="20" eb="22">
      <t>ケッカ</t>
    </rPh>
    <rPh sb="23" eb="25">
      <t>コウヒョウ</t>
    </rPh>
    <phoneticPr fontId="3"/>
  </si>
  <si>
    <t>　連携先の訪問看護事業所から、次の事項について協力を得ている。</t>
    <rPh sb="1" eb="4">
      <t>レンケイサキ</t>
    </rPh>
    <rPh sb="5" eb="9">
      <t>ホウモンカンゴ</t>
    </rPh>
    <rPh sb="9" eb="12">
      <t>ジギョウショ</t>
    </rPh>
    <rPh sb="17" eb="19">
      <t>ジコウ</t>
    </rPh>
    <rPh sb="23" eb="25">
      <t>キョウリョク</t>
    </rPh>
    <rPh sb="26" eb="27">
      <t>エ</t>
    </rPh>
    <phoneticPr fontId="3"/>
  </si>
  <si>
    <t>　月に1回も訪問看護サービスの提供がなかったときは、「定期巡回・随時対応型訪問介護看護費(Ⅰ)(１)（訪問看護サービスを行わない場合）」を算定している。</t>
    <rPh sb="1" eb="2">
      <t>ツキ</t>
    </rPh>
    <rPh sb="4" eb="5">
      <t>カイ</t>
    </rPh>
    <rPh sb="6" eb="8">
      <t>ホウモン</t>
    </rPh>
    <rPh sb="8" eb="10">
      <t>カンゴ</t>
    </rPh>
    <rPh sb="15" eb="17">
      <t>テイキョウ</t>
    </rPh>
    <rPh sb="27" eb="31">
      <t>テイキジュンカイ</t>
    </rPh>
    <rPh sb="32" eb="43">
      <t>ズイジタイオウガタホウモンカイゴカンゴ</t>
    </rPh>
    <rPh sb="43" eb="44">
      <t>ヒ</t>
    </rPh>
    <rPh sb="51" eb="53">
      <t>ホウモン</t>
    </rPh>
    <rPh sb="53" eb="55">
      <t>カンゴ</t>
    </rPh>
    <rPh sb="60" eb="61">
      <t>オコナ</t>
    </rPh>
    <rPh sb="64" eb="66">
      <t>バアイ</t>
    </rPh>
    <rPh sb="69" eb="71">
      <t>サンテイ</t>
    </rPh>
    <phoneticPr fontId="3"/>
  </si>
  <si>
    <t>a</t>
    <phoneticPr fontId="3"/>
  </si>
  <si>
    <t>　定期巡回・随時対応型訪問介護看護計画の作成に当たって、理学療法士等は、当該利用者のＡＤＬ及びＩＡＤＬに関する状況について、指定訪問リハビリテーション事業所、指定通所リハビリテーション事業所又はリハビリテーションを実施している医療提供施設の場において把握し、又は計画作成責任者と連携してＩＣＴを活用した動画やテレビ電話を用いて把握した上で、計画作成責任者に助言を行っている。</t>
    <phoneticPr fontId="3"/>
  </si>
  <si>
    <t>　aについて、ＩＣＴを活用した動画やテレビ電話を用いる場合においては、理学療法士等がＡＤＬ及びＩＡＤＬに関する利用者の状況について適切に把握することができるよう、理学療法士等と計画作成責任者で事前に方法等を調整している。</t>
    <phoneticPr fontId="3"/>
  </si>
  <si>
    <t>c</t>
    <phoneticPr fontId="3"/>
  </si>
  <si>
    <t>d</t>
    <phoneticPr fontId="3"/>
  </si>
  <si>
    <t>e</t>
    <phoneticPr fontId="3"/>
  </si>
  <si>
    <t>b</t>
    <phoneticPr fontId="3"/>
  </si>
  <si>
    <t xml:space="preserve">　計画作成責任者は、ａの助言に基づき、生活機能アセスメントを行った上で、定期巡回・随時対応型訪問介護看護計画の作成を行っており、定期巡回・随時対応型訪問介護看護計画には、ａの助言の内容を記載している。
</t>
    <phoneticPr fontId="3"/>
  </si>
  <si>
    <t>＜留意事項＞</t>
    <rPh sb="1" eb="3">
      <t>リュウイ</t>
    </rPh>
    <rPh sb="3" eb="5">
      <t>ジコウ</t>
    </rPh>
    <phoneticPr fontId="3"/>
  </si>
  <si>
    <t>　本加算を算定する期間中は、各月における目標の達成度合いにつき、利用者及び理学療法士等に報告し、必要に応じて利用者の意向を確認し、当該理学療法士等から必要な助言を得た上で、利用者のＡＤＬ及びＩＡＤＬの改善状況及び問２ｂの達成目標を踏まえた適切な対応を行っている。</t>
    <rPh sb="106" eb="107">
      <t>トイ</t>
    </rPh>
    <phoneticPr fontId="3"/>
  </si>
  <si>
    <t>急性増悪その他当該利用者の主治の医師が一時的に頻回の訪問看護が必要であると認める状態</t>
    <rPh sb="0" eb="2">
      <t>キュウセイ</t>
    </rPh>
    <rPh sb="2" eb="3">
      <t>ゾウ</t>
    </rPh>
    <rPh sb="3" eb="4">
      <t>アク</t>
    </rPh>
    <rPh sb="6" eb="7">
      <t>タ</t>
    </rPh>
    <rPh sb="7" eb="9">
      <t>トウガイ</t>
    </rPh>
    <rPh sb="9" eb="12">
      <t>リヨウシャ</t>
    </rPh>
    <rPh sb="13" eb="15">
      <t>ヌシハル</t>
    </rPh>
    <rPh sb="16" eb="18">
      <t>イシ</t>
    </rPh>
    <rPh sb="19" eb="22">
      <t>イチジテキ</t>
    </rPh>
    <rPh sb="23" eb="25">
      <t>ヒンカイ</t>
    </rPh>
    <rPh sb="26" eb="28">
      <t>ホウモン</t>
    </rPh>
    <rPh sb="28" eb="30">
      <t>カンゴ</t>
    </rPh>
    <rPh sb="31" eb="33">
      <t>ヒツヨウ</t>
    </rPh>
    <rPh sb="37" eb="38">
      <t>ミト</t>
    </rPh>
    <rPh sb="40" eb="42">
      <t>ジョウタイ</t>
    </rPh>
    <phoneticPr fontId="3"/>
  </si>
  <si>
    <t>　ターミナルケアの実施にあたっては、他の医療及び介護関係者と十分な連携を図るよう努めている。</t>
    <phoneticPr fontId="3"/>
  </si>
  <si>
    <t>当該定期巡回・随時対応型訪問介護看護事業所の定期巡回サービス又は随時訪問サービス、訪問看護サービス、管理者</t>
    <rPh sb="2" eb="6">
      <t>テイキジュンカイ</t>
    </rPh>
    <rPh sb="7" eb="18">
      <t>ズイジタイオウガタホウモンカイゴカンゴ</t>
    </rPh>
    <rPh sb="22" eb="24">
      <t>テイキ</t>
    </rPh>
    <rPh sb="24" eb="26">
      <t>ジュンカイ</t>
    </rPh>
    <rPh sb="32" eb="34">
      <t>ズイジ</t>
    </rPh>
    <rPh sb="34" eb="36">
      <t>ホウモン</t>
    </rPh>
    <rPh sb="41" eb="43">
      <t>ホウモン</t>
    </rPh>
    <rPh sb="43" eb="45">
      <t>カンゴ</t>
    </rPh>
    <rPh sb="50" eb="53">
      <t>カンリシャ</t>
    </rPh>
    <phoneticPr fontId="3"/>
  </si>
  <si>
    <t>当該定期巡回・随時対応型訪問介護看護事業所と同一敷地内又は道路を隔てて隣接する事業所、施設等の夜勤職員</t>
    <rPh sb="27" eb="28">
      <t>マタ</t>
    </rPh>
    <rPh sb="29" eb="31">
      <t>ドウロ</t>
    </rPh>
    <rPh sb="32" eb="33">
      <t>ヘダ</t>
    </rPh>
    <rPh sb="35" eb="37">
      <t>リンセツ</t>
    </rPh>
    <rPh sb="47" eb="49">
      <t>ヤキン</t>
    </rPh>
    <rPh sb="49" eb="51">
      <t>ショクイン</t>
    </rPh>
    <phoneticPr fontId="3"/>
  </si>
  <si>
    <t>　事業所の所在する建物と同一の建物に居住する利用者に対してサービスを提供する場合には、正当な理由がある場合を除き、当該建物に居住する利用者以外の者に対してもサービスを提供している。</t>
    <rPh sb="1" eb="4">
      <t>ジギョウショ</t>
    </rPh>
    <rPh sb="5" eb="7">
      <t>ショザイ</t>
    </rPh>
    <rPh sb="9" eb="11">
      <t>タテモノ</t>
    </rPh>
    <rPh sb="12" eb="14">
      <t>ドウイツ</t>
    </rPh>
    <rPh sb="15" eb="17">
      <t>タテモノ</t>
    </rPh>
    <rPh sb="18" eb="20">
      <t>キョジュウ</t>
    </rPh>
    <rPh sb="22" eb="24">
      <t>リヨウ</t>
    </rPh>
    <rPh sb="24" eb="25">
      <t>シャ</t>
    </rPh>
    <rPh sb="26" eb="27">
      <t>タイ</t>
    </rPh>
    <rPh sb="34" eb="36">
      <t>テイキョウ</t>
    </rPh>
    <rPh sb="38" eb="40">
      <t>バアイ</t>
    </rPh>
    <rPh sb="43" eb="45">
      <t>セイトウ</t>
    </rPh>
    <rPh sb="46" eb="48">
      <t>リユウ</t>
    </rPh>
    <rPh sb="51" eb="53">
      <t>バアイ</t>
    </rPh>
    <rPh sb="54" eb="55">
      <t>ノゾ</t>
    </rPh>
    <rPh sb="57" eb="59">
      <t>トウガイ</t>
    </rPh>
    <rPh sb="59" eb="61">
      <t>タテモノ</t>
    </rPh>
    <rPh sb="62" eb="64">
      <t>キョジュウ</t>
    </rPh>
    <rPh sb="66" eb="68">
      <t>リヨウ</t>
    </rPh>
    <rPh sb="68" eb="69">
      <t>モノ</t>
    </rPh>
    <rPh sb="69" eb="71">
      <t>イガイ</t>
    </rPh>
    <rPh sb="72" eb="73">
      <t>モノ</t>
    </rPh>
    <rPh sb="74" eb="75">
      <t>タイ</t>
    </rPh>
    <rPh sb="83" eb="85">
      <t>テイキョウ</t>
    </rPh>
    <phoneticPr fontId="3"/>
  </si>
  <si>
    <t>　サービス提供時間帯を通じてオペレーターを１以上配置している。</t>
    <rPh sb="5" eb="7">
      <t>テイキョウ</t>
    </rPh>
    <rPh sb="7" eb="9">
      <t>ジカン</t>
    </rPh>
    <rPh sb="9" eb="10">
      <t>タイ</t>
    </rPh>
    <rPh sb="11" eb="12">
      <t>ツウ</t>
    </rPh>
    <rPh sb="22" eb="24">
      <t>イジョウ</t>
    </rPh>
    <rPh sb="24" eb="26">
      <t>ハイチ</t>
    </rPh>
    <phoneticPr fontId="3"/>
  </si>
  <si>
    <t>　１年以上（介護職員初任者研修課程修了者及び旧訪問介護職員養成研修２級修了者にあっては、３年以上）サービス提供責任者の業務に従事した経験を有する者をオペレーターに宛てる場合は、以下の要件を満たしている。
【要件】問１、問２のオペレーターとサービス提供時間帯を通じて連携を確保することで利用者からの通報に適切に対応できる体制にある。</t>
    <rPh sb="124" eb="126">
      <t>テイキョウ</t>
    </rPh>
    <rPh sb="126" eb="128">
      <t>ジカン</t>
    </rPh>
    <rPh sb="128" eb="129">
      <t>タイ</t>
    </rPh>
    <rPh sb="130" eb="131">
      <t>ツウ</t>
    </rPh>
    <rPh sb="160" eb="162">
      <t>タイセイ</t>
    </rPh>
    <phoneticPr fontId="3"/>
  </si>
  <si>
    <t>【定期巡回サービスを行う訪問介護員等】
　定期巡回サービスを提供するために必要な数以上の人員を配置している。</t>
    <rPh sb="1" eb="3">
      <t>テイキ</t>
    </rPh>
    <rPh sb="3" eb="5">
      <t>ジュンカイ</t>
    </rPh>
    <rPh sb="10" eb="11">
      <t>オコナ</t>
    </rPh>
    <rPh sb="12" eb="14">
      <t>ホウモン</t>
    </rPh>
    <rPh sb="14" eb="16">
      <t>カイゴ</t>
    </rPh>
    <rPh sb="16" eb="18">
      <t>イントウ</t>
    </rPh>
    <rPh sb="40" eb="41">
      <t>カズ</t>
    </rPh>
    <rPh sb="41" eb="43">
      <t>イジョウ</t>
    </rPh>
    <phoneticPr fontId="3"/>
  </si>
  <si>
    <t>【随時訪問サービスを行う訪問介護員等】
　サービス提供時間を通じて、専ら随時訪問サービスを行う訪問介護員等を1以上配置している。</t>
    <rPh sb="1" eb="3">
      <t>ズイジ</t>
    </rPh>
    <rPh sb="3" eb="5">
      <t>ホウモン</t>
    </rPh>
    <phoneticPr fontId="3"/>
  </si>
  <si>
    <t>　利用者が急性増悪等により一時的に頻回の訪問看護を行う必要がある旨の特別指示や特別指示書の交付があった場合は、交付の日から１４日間を限度として医療保険の給付対象としており、定期巡回・随時対応型訪問介護看護費は算定していない。</t>
    <rPh sb="1" eb="4">
      <t>リヨウシャ</t>
    </rPh>
    <rPh sb="5" eb="7">
      <t>キュウセイ</t>
    </rPh>
    <rPh sb="7" eb="8">
      <t>ゾウ</t>
    </rPh>
    <rPh sb="8" eb="9">
      <t>アク</t>
    </rPh>
    <rPh sb="9" eb="10">
      <t>トウ</t>
    </rPh>
    <rPh sb="13" eb="16">
      <t>イチジテキ</t>
    </rPh>
    <rPh sb="17" eb="19">
      <t>ヒンカイ</t>
    </rPh>
    <rPh sb="20" eb="22">
      <t>ホウモン</t>
    </rPh>
    <rPh sb="22" eb="24">
      <t>カンゴ</t>
    </rPh>
    <rPh sb="25" eb="26">
      <t>オコナ</t>
    </rPh>
    <rPh sb="27" eb="29">
      <t>ヒツヨウ</t>
    </rPh>
    <rPh sb="32" eb="33">
      <t>ムネ</t>
    </rPh>
    <rPh sb="34" eb="36">
      <t>トクベツ</t>
    </rPh>
    <rPh sb="36" eb="38">
      <t>シジ</t>
    </rPh>
    <rPh sb="39" eb="41">
      <t>トクベツ</t>
    </rPh>
    <rPh sb="41" eb="44">
      <t>シジショ</t>
    </rPh>
    <rPh sb="45" eb="47">
      <t>コウフ</t>
    </rPh>
    <rPh sb="51" eb="53">
      <t>バアイ</t>
    </rPh>
    <rPh sb="55" eb="57">
      <t>コウフ</t>
    </rPh>
    <rPh sb="58" eb="59">
      <t>ヒ</t>
    </rPh>
    <rPh sb="63" eb="65">
      <t>ニチカン</t>
    </rPh>
    <rPh sb="66" eb="68">
      <t>ゲンド</t>
    </rPh>
    <rPh sb="71" eb="73">
      <t>イリョウ</t>
    </rPh>
    <rPh sb="73" eb="75">
      <t>ホケン</t>
    </rPh>
    <rPh sb="76" eb="78">
      <t>キュウフ</t>
    </rPh>
    <rPh sb="78" eb="80">
      <t>タイショウ</t>
    </rPh>
    <rPh sb="86" eb="90">
      <t>テイキジュンカイ</t>
    </rPh>
    <rPh sb="91" eb="103">
      <t>ズイジタイオウガタホウモンカイゴカンゴヒ</t>
    </rPh>
    <rPh sb="104" eb="106">
      <t>サンテイ</t>
    </rPh>
    <phoneticPr fontId="3"/>
  </si>
  <si>
    <t>問１</t>
    <rPh sb="0" eb="1">
      <t>トイ</t>
    </rPh>
    <phoneticPr fontId="3"/>
  </si>
  <si>
    <t>問２</t>
    <rPh sb="0" eb="1">
      <t>トイ</t>
    </rPh>
    <phoneticPr fontId="3"/>
  </si>
  <si>
    <t>問３</t>
    <rPh sb="0" eb="1">
      <t>トイ</t>
    </rPh>
    <phoneticPr fontId="3"/>
  </si>
  <si>
    <t>問４</t>
    <rPh sb="0" eb="1">
      <t>トイ</t>
    </rPh>
    <phoneticPr fontId="3"/>
  </si>
  <si>
    <t>問５</t>
    <rPh sb="0" eb="1">
      <t>トイ</t>
    </rPh>
    <phoneticPr fontId="3"/>
  </si>
  <si>
    <t>問６</t>
    <rPh sb="0" eb="1">
      <t>トイ</t>
    </rPh>
    <phoneticPr fontId="3"/>
  </si>
  <si>
    <t>問７</t>
    <rPh sb="0" eb="1">
      <t>トイ</t>
    </rPh>
    <phoneticPr fontId="3"/>
  </si>
  <si>
    <t xml:space="preserve"> 令和　　　年 　　月　  　日</t>
    <rPh sb="1" eb="3">
      <t>レイワ</t>
    </rPh>
    <phoneticPr fontId="3"/>
  </si>
  <si>
    <t>　従業者のうち１人以上を計画作成責任者としている。</t>
    <rPh sb="1" eb="4">
      <t>ジュウギョウシャ</t>
    </rPh>
    <rPh sb="8" eb="9">
      <t>ヒト</t>
    </rPh>
    <rPh sb="9" eb="11">
      <t>イジョウ</t>
    </rPh>
    <rPh sb="12" eb="14">
      <t>ケイカク</t>
    </rPh>
    <rPh sb="14" eb="16">
      <t>サクセイ</t>
    </rPh>
    <rPh sb="16" eb="19">
      <t>セキニンシャ</t>
    </rPh>
    <phoneticPr fontId="3"/>
  </si>
  <si>
    <t>虐待の防止のための措置に関する事項</t>
    <rPh sb="0" eb="2">
      <t>ギャクタイ</t>
    </rPh>
    <rPh sb="3" eb="5">
      <t>ボウシ</t>
    </rPh>
    <rPh sb="9" eb="11">
      <t>ソチ</t>
    </rPh>
    <rPh sb="12" eb="13">
      <t>カン</t>
    </rPh>
    <rPh sb="15" eb="17">
      <t>ジコウ</t>
    </rPh>
    <phoneticPr fontId="3"/>
  </si>
  <si>
    <t>　感染症や非常災害の発生時において、利用者に対する指定定期巡回・随時対応型訪問介護看護の提供を継続的に実施するための、及び非常時の体制で早期の業務再開を図るための計画（以下「業務継続計画」という。）を策定し、当該業務継続計画に従い必要な措置を講じている。</t>
    <rPh sb="1" eb="4">
      <t>カンセンショウ</t>
    </rPh>
    <rPh sb="5" eb="9">
      <t>ヒジョウサイガイ</t>
    </rPh>
    <rPh sb="10" eb="13">
      <t>ハッセイジ</t>
    </rPh>
    <rPh sb="18" eb="21">
      <t>リヨウシャ</t>
    </rPh>
    <rPh sb="22" eb="23">
      <t>タイ</t>
    </rPh>
    <rPh sb="25" eb="27">
      <t>シテイ</t>
    </rPh>
    <rPh sb="27" eb="31">
      <t>テイキジュンカイ</t>
    </rPh>
    <rPh sb="32" eb="34">
      <t>ズイジ</t>
    </rPh>
    <rPh sb="34" eb="43">
      <t>タイオウガタホウモンカイゴカンゴ</t>
    </rPh>
    <rPh sb="44" eb="46">
      <t>テイキョウ</t>
    </rPh>
    <rPh sb="47" eb="50">
      <t>ケイゾクテキ</t>
    </rPh>
    <rPh sb="51" eb="53">
      <t>ジッシ</t>
    </rPh>
    <rPh sb="59" eb="60">
      <t>オヨ</t>
    </rPh>
    <rPh sb="76" eb="77">
      <t>ハカ</t>
    </rPh>
    <rPh sb="81" eb="83">
      <t>ケイカク</t>
    </rPh>
    <rPh sb="84" eb="86">
      <t>イカ</t>
    </rPh>
    <rPh sb="87" eb="93">
      <t>ギョウムケイゾクケイカク</t>
    </rPh>
    <rPh sb="100" eb="102">
      <t>サクテイ</t>
    </rPh>
    <rPh sb="104" eb="112">
      <t>トウガイギョウムケイゾクケイカク</t>
    </rPh>
    <rPh sb="113" eb="114">
      <t>シタガ</t>
    </rPh>
    <rPh sb="115" eb="117">
      <t>ヒツヨウ</t>
    </rPh>
    <rPh sb="118" eb="120">
      <t>ソチ</t>
    </rPh>
    <rPh sb="121" eb="122">
      <t>コウ</t>
    </rPh>
    <phoneticPr fontId="3"/>
  </si>
  <si>
    <t>　定期的に業務継続計画の見直しを行い、必要に応じて業務改善計画の変更を行っている。</t>
    <rPh sb="1" eb="4">
      <t>テイキテキ</t>
    </rPh>
    <rPh sb="5" eb="11">
      <t>ギョウムケイゾクケイカク</t>
    </rPh>
    <rPh sb="12" eb="14">
      <t>ミナオ</t>
    </rPh>
    <rPh sb="16" eb="17">
      <t>オコナ</t>
    </rPh>
    <rPh sb="19" eb="21">
      <t>ヒツヨウ</t>
    </rPh>
    <rPh sb="22" eb="23">
      <t>オウ</t>
    </rPh>
    <rPh sb="25" eb="31">
      <t>ギョウムカイゼンケイカク</t>
    </rPh>
    <rPh sb="32" eb="34">
      <t>ヘンコウ</t>
    </rPh>
    <rPh sb="35" eb="36">
      <t>オコナ</t>
    </rPh>
    <phoneticPr fontId="3"/>
  </si>
  <si>
    <t>　事業所における感染症の予防及びまん延の防止のための指針を整備している。</t>
    <rPh sb="1" eb="4">
      <t>ジギョウショ</t>
    </rPh>
    <rPh sb="8" eb="11">
      <t>カンセンショウ</t>
    </rPh>
    <rPh sb="12" eb="15">
      <t>ヨボウオヨ</t>
    </rPh>
    <rPh sb="29" eb="31">
      <t>セイビ</t>
    </rPh>
    <phoneticPr fontId="3"/>
  </si>
  <si>
    <t>　事業所における虐待の防止のための指針を整備している。</t>
    <rPh sb="1" eb="4">
      <t>ジギョウショ</t>
    </rPh>
    <rPh sb="20" eb="22">
      <t>セイビ</t>
    </rPh>
    <phoneticPr fontId="3"/>
  </si>
  <si>
    <t>　訪問看護サービス利用者に係る定期巡回・随時対応型訪問介護看護費（Ⅰ）は、通院の可否にかかわらず、療養生活を送る上で居宅での支援が不可欠で、ケアマネジメントの結果、訪問看護サービスが必要と判断された利用者に対して算定している。</t>
    <rPh sb="1" eb="3">
      <t>ホウモン</t>
    </rPh>
    <rPh sb="3" eb="5">
      <t>カンゴ</t>
    </rPh>
    <rPh sb="9" eb="12">
      <t>リヨウシャ</t>
    </rPh>
    <rPh sb="13" eb="14">
      <t>カカ</t>
    </rPh>
    <rPh sb="15" eb="19">
      <t>テイキジュンカイ</t>
    </rPh>
    <rPh sb="20" eb="31">
      <t>ズイジタイオウガタホウモンカイゴカンゴ</t>
    </rPh>
    <rPh sb="31" eb="32">
      <t>ヒ</t>
    </rPh>
    <rPh sb="37" eb="39">
      <t>ツウイン</t>
    </rPh>
    <rPh sb="40" eb="42">
      <t>カヒ</t>
    </rPh>
    <rPh sb="49" eb="51">
      <t>リョウヨウ</t>
    </rPh>
    <rPh sb="51" eb="53">
      <t>セイカツ</t>
    </rPh>
    <rPh sb="54" eb="55">
      <t>オク</t>
    </rPh>
    <rPh sb="56" eb="57">
      <t>ウエ</t>
    </rPh>
    <rPh sb="58" eb="60">
      <t>キョタク</t>
    </rPh>
    <rPh sb="62" eb="64">
      <t>シエン</t>
    </rPh>
    <rPh sb="65" eb="68">
      <t>フカケツ</t>
    </rPh>
    <rPh sb="79" eb="81">
      <t>ケッカ</t>
    </rPh>
    <rPh sb="82" eb="84">
      <t>ホウモン</t>
    </rPh>
    <rPh sb="84" eb="86">
      <t>カンゴ</t>
    </rPh>
    <rPh sb="91" eb="93">
      <t>ヒツヨウ</t>
    </rPh>
    <rPh sb="94" eb="96">
      <t>ハンダン</t>
    </rPh>
    <rPh sb="99" eb="102">
      <t>リヨウシャ</t>
    </rPh>
    <rPh sb="103" eb="104">
      <t>タイ</t>
    </rPh>
    <rPh sb="106" eb="108">
      <t>サンテイ</t>
    </rPh>
    <phoneticPr fontId="3"/>
  </si>
  <si>
    <t>　ターミナルケアを受ける利用者について２４時間連絡体制を確保しており、かつ、必要に応じて、訪問看護を行うことができる体制を整備している。</t>
    <phoneticPr fontId="3"/>
  </si>
  <si>
    <t>　病院、診療所、介護老人保健施設又は介護医療院に入院又は入所中の者が退院又は退所するに当たり、事業所の保健師、看護師（准看護師を除く。）、理学療法士、作業療法士、言語聴覚士が、当該者又はその看護に当たっている者に対して、病院等の主治医その他の職員と共同して、在宅での療養上必要な指導を行い、その内容を文書により提供した後に、当該者の退院・退所後に当該者に対する初回の訪問看護サービスを行った場合に算定している。</t>
    <rPh sb="16" eb="17">
      <t>マタ</t>
    </rPh>
    <rPh sb="18" eb="20">
      <t>カイゴ</t>
    </rPh>
    <rPh sb="20" eb="22">
      <t>イリョウ</t>
    </rPh>
    <rPh sb="22" eb="23">
      <t>イン</t>
    </rPh>
    <rPh sb="26" eb="27">
      <t>マタ</t>
    </rPh>
    <rPh sb="36" eb="37">
      <t>マタ</t>
    </rPh>
    <rPh sb="47" eb="50">
      <t>ジギョウショ</t>
    </rPh>
    <rPh sb="51" eb="54">
      <t>ホケンシ</t>
    </rPh>
    <rPh sb="69" eb="71">
      <t>リガク</t>
    </rPh>
    <rPh sb="71" eb="74">
      <t>リョウホウシ</t>
    </rPh>
    <rPh sb="75" eb="77">
      <t>サギョウ</t>
    </rPh>
    <rPh sb="77" eb="80">
      <t>リョウホウシ</t>
    </rPh>
    <rPh sb="81" eb="86">
      <t>ゲンゴチョウカクシ</t>
    </rPh>
    <rPh sb="112" eb="113">
      <t>トウ</t>
    </rPh>
    <phoneticPr fontId="3"/>
  </si>
  <si>
    <t>（Ⅱ）
　事業所における介護職員、看護職員ごとの認知症ケアに関する研修計画を作成し、当該計画に従い、、研修を実施又は実施を予定している。</t>
    <rPh sb="5" eb="8">
      <t>ジギョウショ</t>
    </rPh>
    <rPh sb="12" eb="16">
      <t>カイゴショクイン</t>
    </rPh>
    <rPh sb="17" eb="19">
      <t>カンゴ</t>
    </rPh>
    <rPh sb="19" eb="21">
      <t>ショクイン</t>
    </rPh>
    <rPh sb="24" eb="27">
      <t>ニンチショウ</t>
    </rPh>
    <rPh sb="30" eb="31">
      <t>カン</t>
    </rPh>
    <rPh sb="33" eb="35">
      <t>ケンシュウ</t>
    </rPh>
    <rPh sb="35" eb="37">
      <t>ケイカク</t>
    </rPh>
    <rPh sb="38" eb="40">
      <t>サクセイ</t>
    </rPh>
    <rPh sb="42" eb="46">
      <t>トウガイケイカク</t>
    </rPh>
    <rPh sb="47" eb="48">
      <t>シタガ</t>
    </rPh>
    <rPh sb="51" eb="53">
      <t>ケンシュウ</t>
    </rPh>
    <rPh sb="54" eb="56">
      <t>ジッシ</t>
    </rPh>
    <rPh sb="56" eb="57">
      <t>マタ</t>
    </rPh>
    <rPh sb="58" eb="60">
      <t>ジッシ</t>
    </rPh>
    <rPh sb="61" eb="63">
      <t>ヨテイ</t>
    </rPh>
    <phoneticPr fontId="3"/>
  </si>
  <si>
    <t>ロ</t>
    <phoneticPr fontId="3"/>
  </si>
  <si>
    <t>　従業者総数　　　　　　人　常勤職員の数　　　　　　人　　割合　　　　　　　（％）</t>
    <rPh sb="1" eb="4">
      <t>ジュウギョウシャ</t>
    </rPh>
    <rPh sb="14" eb="18">
      <t>ジョウキンショクイン</t>
    </rPh>
    <phoneticPr fontId="3"/>
  </si>
  <si>
    <t>〇常勤職員の占める割合</t>
    <rPh sb="1" eb="5">
      <t>ジョウキンショクイン</t>
    </rPh>
    <rPh sb="6" eb="7">
      <t>シ</t>
    </rPh>
    <rPh sb="9" eb="11">
      <t>ワリアイ</t>
    </rPh>
    <phoneticPr fontId="3"/>
  </si>
  <si>
    <t>〇勤続年数７年以上の者の占める割合</t>
    <rPh sb="1" eb="5">
      <t>キンゾクネンスウ</t>
    </rPh>
    <rPh sb="6" eb="9">
      <t>ネンイジョウ</t>
    </rPh>
    <rPh sb="10" eb="11">
      <t>モノ</t>
    </rPh>
    <rPh sb="12" eb="13">
      <t>シ</t>
    </rPh>
    <rPh sb="15" eb="17">
      <t>ワリアイ</t>
    </rPh>
    <phoneticPr fontId="3"/>
  </si>
  <si>
    <t>従業者総数　　　　　　人　7年以上の職員の数　　　　　　人　　割合　　　　　　　（％）</t>
    <rPh sb="14" eb="17">
      <t>ネンイジョウ</t>
    </rPh>
    <phoneticPr fontId="3"/>
  </si>
  <si>
    <t>ハ</t>
    <phoneticPr fontId="3"/>
  </si>
  <si>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28"/>
  </si>
  <si>
    <t>）</t>
    <phoneticPr fontId="28"/>
  </si>
  <si>
    <t>令和</t>
    <rPh sb="0" eb="2">
      <t>レイワ</t>
    </rPh>
    <phoneticPr fontId="28"/>
  </si>
  <si>
    <t>年</t>
    <rPh sb="0" eb="1">
      <t>ネン</t>
    </rPh>
    <phoneticPr fontId="28"/>
  </si>
  <si>
    <t>月</t>
    <rPh sb="0" eb="1">
      <t>ゲツ</t>
    </rPh>
    <phoneticPr fontId="28"/>
  </si>
  <si>
    <t>時間/週</t>
    <rPh sb="0" eb="2">
      <t>ジカン</t>
    </rPh>
    <rPh sb="3" eb="4">
      <t>シュウ</t>
    </rPh>
    <phoneticPr fontId="28"/>
  </si>
  <si>
    <t>時間/月</t>
    <rPh sb="0" eb="2">
      <t>ジカン</t>
    </rPh>
    <rPh sb="3" eb="4">
      <t>ツキ</t>
    </rPh>
    <phoneticPr fontId="28"/>
  </si>
  <si>
    <t>当月の日数</t>
    <rPh sb="0" eb="2">
      <t>トウゲツ</t>
    </rPh>
    <rPh sb="3" eb="5">
      <t>ニッスウ</t>
    </rPh>
    <phoneticPr fontId="28"/>
  </si>
  <si>
    <t>日</t>
    <rPh sb="0" eb="1">
      <t>ニチ</t>
    </rPh>
    <phoneticPr fontId="28"/>
  </si>
  <si>
    <t>No</t>
    <phoneticPr fontId="28"/>
  </si>
  <si>
    <t>1週目</t>
    <rPh sb="1" eb="2">
      <t>シュウ</t>
    </rPh>
    <rPh sb="2" eb="3">
      <t>メ</t>
    </rPh>
    <phoneticPr fontId="28"/>
  </si>
  <si>
    <t>2週目</t>
    <rPh sb="1" eb="2">
      <t>シュウ</t>
    </rPh>
    <rPh sb="2" eb="3">
      <t>メ</t>
    </rPh>
    <phoneticPr fontId="28"/>
  </si>
  <si>
    <t>3週目</t>
    <rPh sb="1" eb="2">
      <t>シュウ</t>
    </rPh>
    <rPh sb="2" eb="3">
      <t>メ</t>
    </rPh>
    <phoneticPr fontId="28"/>
  </si>
  <si>
    <t>4週目</t>
    <rPh sb="1" eb="2">
      <t>シュウ</t>
    </rPh>
    <rPh sb="2" eb="3">
      <t>メ</t>
    </rPh>
    <phoneticPr fontId="28"/>
  </si>
  <si>
    <t>5週目</t>
    <rPh sb="1" eb="2">
      <t>シュウ</t>
    </rPh>
    <rPh sb="2" eb="3">
      <t>メ</t>
    </rPh>
    <phoneticPr fontId="28"/>
  </si>
  <si>
    <t>管理者</t>
    <rPh sb="0" eb="3">
      <t>カンリシャ</t>
    </rPh>
    <phoneticPr fontId="28"/>
  </si>
  <si>
    <t>ー</t>
  </si>
  <si>
    <t>厚労　太郎</t>
    <rPh sb="0" eb="2">
      <t>コウロウ</t>
    </rPh>
    <rPh sb="3" eb="5">
      <t>タロウ</t>
    </rPh>
    <phoneticPr fontId="28"/>
  </si>
  <si>
    <t>a</t>
    <phoneticPr fontId="28"/>
  </si>
  <si>
    <t>勤務時間数</t>
    <rPh sb="0" eb="2">
      <t>キンム</t>
    </rPh>
    <rPh sb="2" eb="5">
      <t>ジカンスウ</t>
    </rPh>
    <phoneticPr fontId="28"/>
  </si>
  <si>
    <t>計画作成責任者</t>
    <rPh sb="0" eb="2">
      <t>ケイカク</t>
    </rPh>
    <rPh sb="2" eb="4">
      <t>サクセイ</t>
    </rPh>
    <rPh sb="4" eb="7">
      <t>セキニンシャ</t>
    </rPh>
    <phoneticPr fontId="28"/>
  </si>
  <si>
    <t>介護福祉士</t>
    <rPh sb="0" eb="2">
      <t>カイゴ</t>
    </rPh>
    <rPh sb="2" eb="5">
      <t>フクシシ</t>
    </rPh>
    <phoneticPr fontId="28"/>
  </si>
  <si>
    <t>r</t>
    <phoneticPr fontId="28"/>
  </si>
  <si>
    <t>訪問介護員_随時</t>
    <rPh sb="0" eb="2">
      <t>ホウモン</t>
    </rPh>
    <rPh sb="2" eb="4">
      <t>カイゴ</t>
    </rPh>
    <rPh sb="4" eb="5">
      <t>イン</t>
    </rPh>
    <rPh sb="6" eb="8">
      <t>ズイジ</t>
    </rPh>
    <phoneticPr fontId="28"/>
  </si>
  <si>
    <t>オペレーター</t>
  </si>
  <si>
    <t>○○　B子</t>
    <rPh sb="4" eb="5">
      <t>コ</t>
    </rPh>
    <phoneticPr fontId="28"/>
  </si>
  <si>
    <t>b</t>
    <phoneticPr fontId="28"/>
  </si>
  <si>
    <t>c</t>
    <phoneticPr fontId="28"/>
  </si>
  <si>
    <t>d</t>
    <phoneticPr fontId="28"/>
  </si>
  <si>
    <t>准看護師</t>
    <rPh sb="0" eb="4">
      <t>ジュンカンゴシ</t>
    </rPh>
    <phoneticPr fontId="28"/>
  </si>
  <si>
    <t>訪問介護員_定期</t>
    <rPh sb="0" eb="2">
      <t>ホウモン</t>
    </rPh>
    <rPh sb="2" eb="5">
      <t>カイゴイン</t>
    </rPh>
    <rPh sb="6" eb="8">
      <t>テイキ</t>
    </rPh>
    <phoneticPr fontId="28"/>
  </si>
  <si>
    <t>○○　K子</t>
    <rPh sb="4" eb="5">
      <t>コ</t>
    </rPh>
    <phoneticPr fontId="28"/>
  </si>
  <si>
    <t>○○　M子</t>
    <rPh sb="4" eb="5">
      <t>コ</t>
    </rPh>
    <phoneticPr fontId="28"/>
  </si>
  <si>
    <t>○○　P子</t>
    <rPh sb="4" eb="5">
      <t>コ</t>
    </rPh>
    <phoneticPr fontId="28"/>
  </si>
  <si>
    <t>訪問看護員</t>
    <rPh sb="0" eb="2">
      <t>ホウモン</t>
    </rPh>
    <rPh sb="2" eb="4">
      <t>カンゴ</t>
    </rPh>
    <rPh sb="4" eb="5">
      <t>イン</t>
    </rPh>
    <phoneticPr fontId="28"/>
  </si>
  <si>
    <t>看護師</t>
    <rPh sb="0" eb="3">
      <t>カンゴシ</t>
    </rPh>
    <phoneticPr fontId="28"/>
  </si>
  <si>
    <t>理学療法士</t>
    <rPh sb="0" eb="2">
      <t>リガク</t>
    </rPh>
    <rPh sb="2" eb="5">
      <t>リョウホウシ</t>
    </rPh>
    <phoneticPr fontId="28"/>
  </si>
  <si>
    <t>作業療法士</t>
    <rPh sb="0" eb="2">
      <t>サギョウ</t>
    </rPh>
    <rPh sb="2" eb="5">
      <t>リョウホウシ</t>
    </rPh>
    <phoneticPr fontId="28"/>
  </si>
  <si>
    <t>○○　BB子</t>
    <rPh sb="5" eb="6">
      <t>コ</t>
    </rPh>
    <phoneticPr fontId="28"/>
  </si>
  <si>
    <t>言語聴覚士</t>
    <rPh sb="0" eb="2">
      <t>ゲンゴ</t>
    </rPh>
    <rPh sb="2" eb="5">
      <t>チョウカクシ</t>
    </rPh>
    <phoneticPr fontId="28"/>
  </si>
  <si>
    <t>（勤務形態の記号）</t>
    <rPh sb="1" eb="3">
      <t>キンム</t>
    </rPh>
    <rPh sb="3" eb="5">
      <t>ケイタイ</t>
    </rPh>
    <rPh sb="6" eb="8">
      <t>キゴウ</t>
    </rPh>
    <phoneticPr fontId="28"/>
  </si>
  <si>
    <t>勤務形態</t>
    <rPh sb="0" eb="2">
      <t>キンム</t>
    </rPh>
    <rPh sb="2" eb="4">
      <t>ケイタイ</t>
    </rPh>
    <phoneticPr fontId="28"/>
  </si>
  <si>
    <t>勤務時間数合計</t>
    <rPh sb="0" eb="2">
      <t>キンム</t>
    </rPh>
    <rPh sb="2" eb="5">
      <t>ジカンスウ</t>
    </rPh>
    <rPh sb="5" eb="7">
      <t>ゴウケイ</t>
    </rPh>
    <phoneticPr fontId="28"/>
  </si>
  <si>
    <t>常勤換算の対象時間数</t>
    <rPh sb="0" eb="2">
      <t>ジョウキン</t>
    </rPh>
    <rPh sb="2" eb="4">
      <t>カンサン</t>
    </rPh>
    <rPh sb="5" eb="7">
      <t>タイショウ</t>
    </rPh>
    <rPh sb="7" eb="9">
      <t>ジカン</t>
    </rPh>
    <rPh sb="9" eb="10">
      <t>スウ</t>
    </rPh>
    <phoneticPr fontId="28"/>
  </si>
  <si>
    <t>常勤換算方法対象外の</t>
    <rPh sb="0" eb="2">
      <t>ジョウキン</t>
    </rPh>
    <rPh sb="2" eb="4">
      <t>カンサン</t>
    </rPh>
    <rPh sb="4" eb="6">
      <t>ホウホウ</t>
    </rPh>
    <rPh sb="6" eb="9">
      <t>タイショウガイ</t>
    </rPh>
    <phoneticPr fontId="28"/>
  </si>
  <si>
    <t>記号</t>
    <rPh sb="0" eb="2">
      <t>キゴウ</t>
    </rPh>
    <phoneticPr fontId="28"/>
  </si>
  <si>
    <t>区分</t>
    <rPh sb="0" eb="2">
      <t>クブン</t>
    </rPh>
    <phoneticPr fontId="28"/>
  </si>
  <si>
    <t>当月合計</t>
    <rPh sb="0" eb="2">
      <t>トウゲツ</t>
    </rPh>
    <rPh sb="2" eb="4">
      <t>ゴウケイ</t>
    </rPh>
    <phoneticPr fontId="28"/>
  </si>
  <si>
    <t>週平均</t>
    <rPh sb="0" eb="3">
      <t>シュウヘイキン</t>
    </rPh>
    <phoneticPr fontId="28"/>
  </si>
  <si>
    <t>常勤の従業者の人数</t>
    <rPh sb="0" eb="2">
      <t>ジョウキン</t>
    </rPh>
    <rPh sb="3" eb="6">
      <t>ジュウギョウシャ</t>
    </rPh>
    <rPh sb="7" eb="9">
      <t>ニンズウ</t>
    </rPh>
    <phoneticPr fontId="28"/>
  </si>
  <si>
    <t>D</t>
    <phoneticPr fontId="28"/>
  </si>
  <si>
    <t>A</t>
    <phoneticPr fontId="28"/>
  </si>
  <si>
    <t>常勤で専従</t>
    <rPh sb="0" eb="2">
      <t>ジョウキン</t>
    </rPh>
    <rPh sb="3" eb="5">
      <t>センジュウ</t>
    </rPh>
    <phoneticPr fontId="28"/>
  </si>
  <si>
    <t>B</t>
    <phoneticPr fontId="28"/>
  </si>
  <si>
    <t>常勤で兼務</t>
    <rPh sb="0" eb="2">
      <t>ジョウキン</t>
    </rPh>
    <rPh sb="3" eb="5">
      <t>ケンム</t>
    </rPh>
    <phoneticPr fontId="28"/>
  </si>
  <si>
    <t>非常勤で専従</t>
    <rPh sb="0" eb="3">
      <t>ヒジョウキン</t>
    </rPh>
    <rPh sb="4" eb="6">
      <t>センジュウ</t>
    </rPh>
    <phoneticPr fontId="28"/>
  </si>
  <si>
    <t>-</t>
    <phoneticPr fontId="28"/>
  </si>
  <si>
    <t>非常勤で兼務</t>
    <rPh sb="0" eb="3">
      <t>ヒジョウキン</t>
    </rPh>
    <rPh sb="4" eb="6">
      <t>ケンム</t>
    </rPh>
    <phoneticPr fontId="28"/>
  </si>
  <si>
    <t>合計</t>
    <rPh sb="0" eb="2">
      <t>ゴウケイ</t>
    </rPh>
    <phoneticPr fontId="28"/>
  </si>
  <si>
    <t>■ 常勤換算方法による人数</t>
    <rPh sb="2" eb="4">
      <t>ジョウキン</t>
    </rPh>
    <rPh sb="4" eb="6">
      <t>カンサン</t>
    </rPh>
    <rPh sb="6" eb="8">
      <t>ホウホウ</t>
    </rPh>
    <rPh sb="11" eb="13">
      <t>ニンズウ</t>
    </rPh>
    <phoneticPr fontId="28"/>
  </si>
  <si>
    <t>基準：</t>
    <rPh sb="0" eb="2">
      <t>キジュン</t>
    </rPh>
    <phoneticPr fontId="28"/>
  </si>
  <si>
    <t>週</t>
  </si>
  <si>
    <t>常勤換算の</t>
    <rPh sb="0" eb="2">
      <t>ジョウキン</t>
    </rPh>
    <rPh sb="2" eb="4">
      <t>カンサン</t>
    </rPh>
    <phoneticPr fontId="28"/>
  </si>
  <si>
    <t>常勤の従業者が</t>
    <rPh sb="0" eb="2">
      <t>ジョウキン</t>
    </rPh>
    <rPh sb="3" eb="6">
      <t>ジュウギョウシャ</t>
    </rPh>
    <phoneticPr fontId="28"/>
  </si>
  <si>
    <t>常勤換算後の人数</t>
    <rPh sb="0" eb="2">
      <t>ジョウキン</t>
    </rPh>
    <rPh sb="2" eb="4">
      <t>カンサン</t>
    </rPh>
    <rPh sb="4" eb="5">
      <t>ゴ</t>
    </rPh>
    <rPh sb="6" eb="8">
      <t>ニンズウ</t>
    </rPh>
    <phoneticPr fontId="28"/>
  </si>
  <si>
    <t>÷</t>
    <phoneticPr fontId="28"/>
  </si>
  <si>
    <t>（小数点第2位以下切り捨て）</t>
    <rPh sb="1" eb="4">
      <t>ショウスウテン</t>
    </rPh>
    <rPh sb="4" eb="5">
      <t>ダイ</t>
    </rPh>
    <rPh sb="6" eb="7">
      <t>イ</t>
    </rPh>
    <rPh sb="7" eb="9">
      <t>イカ</t>
    </rPh>
    <rPh sb="9" eb="10">
      <t>キ</t>
    </rPh>
    <rPh sb="11" eb="12">
      <t>ス</t>
    </rPh>
    <phoneticPr fontId="28"/>
  </si>
  <si>
    <t>常勤の従業者の人数</t>
  </si>
  <si>
    <t>常勤換算方法による人数</t>
    <rPh sb="0" eb="2">
      <t>ジョウキン</t>
    </rPh>
    <rPh sb="2" eb="4">
      <t>カンサン</t>
    </rPh>
    <rPh sb="4" eb="6">
      <t>ホウホウ</t>
    </rPh>
    <rPh sb="9" eb="11">
      <t>ニンズウ</t>
    </rPh>
    <phoneticPr fontId="28"/>
  </si>
  <si>
    <t>＋</t>
    <phoneticPr fontId="28"/>
  </si>
  <si>
    <t>■シフト記号表（勤務時間帯）</t>
    <rPh sb="4" eb="6">
      <t>キゴウ</t>
    </rPh>
    <rPh sb="6" eb="7">
      <t>ヒョウ</t>
    </rPh>
    <rPh sb="8" eb="10">
      <t>キンム</t>
    </rPh>
    <rPh sb="10" eb="13">
      <t>ジカンタイ</t>
    </rPh>
    <phoneticPr fontId="28"/>
  </si>
  <si>
    <t>※24時間表記</t>
    <rPh sb="3" eb="5">
      <t>ジカン</t>
    </rPh>
    <rPh sb="5" eb="7">
      <t>ヒョウキ</t>
    </rPh>
    <phoneticPr fontId="28"/>
  </si>
  <si>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8"/>
  </si>
  <si>
    <t>うち、休憩時間</t>
    <rPh sb="3" eb="5">
      <t>キュウケイ</t>
    </rPh>
    <rPh sb="5" eb="7">
      <t>ジカン</t>
    </rPh>
    <phoneticPr fontId="28"/>
  </si>
  <si>
    <t>勤務時間</t>
    <rPh sb="0" eb="2">
      <t>キンム</t>
    </rPh>
    <rPh sb="2" eb="4">
      <t>ジカン</t>
    </rPh>
    <phoneticPr fontId="28"/>
  </si>
  <si>
    <t>：</t>
    <phoneticPr fontId="28"/>
  </si>
  <si>
    <t>～</t>
    <phoneticPr fontId="28"/>
  </si>
  <si>
    <t>e</t>
    <phoneticPr fontId="28"/>
  </si>
  <si>
    <t>f</t>
    <phoneticPr fontId="28"/>
  </si>
  <si>
    <t>g</t>
    <phoneticPr fontId="28"/>
  </si>
  <si>
    <t>h</t>
    <phoneticPr fontId="28"/>
  </si>
  <si>
    <t>i</t>
    <phoneticPr fontId="28"/>
  </si>
  <si>
    <t>j</t>
    <phoneticPr fontId="28"/>
  </si>
  <si>
    <t>k</t>
    <phoneticPr fontId="28"/>
  </si>
  <si>
    <t>l</t>
    <phoneticPr fontId="28"/>
  </si>
  <si>
    <t>m</t>
    <phoneticPr fontId="28"/>
  </si>
  <si>
    <t>n</t>
    <phoneticPr fontId="28"/>
  </si>
  <si>
    <t>p</t>
    <phoneticPr fontId="28"/>
  </si>
  <si>
    <t>q</t>
    <phoneticPr fontId="28"/>
  </si>
  <si>
    <t>t</t>
    <phoneticPr fontId="28"/>
  </si>
  <si>
    <t>v</t>
    <phoneticPr fontId="28"/>
  </si>
  <si>
    <t>x</t>
    <phoneticPr fontId="28"/>
  </si>
  <si>
    <t>y</t>
    <phoneticPr fontId="28"/>
  </si>
  <si>
    <t>z</t>
    <phoneticPr fontId="28"/>
  </si>
  <si>
    <t>・・・直接入力する必要がある箇所です。</t>
    <rPh sb="3" eb="5">
      <t>チョクセツ</t>
    </rPh>
    <rPh sb="5" eb="7">
      <t>ニュウリョク</t>
    </rPh>
    <rPh sb="9" eb="11">
      <t>ヒツヨウ</t>
    </rPh>
    <rPh sb="14" eb="16">
      <t>カショ</t>
    </rPh>
    <phoneticPr fontId="28"/>
  </si>
  <si>
    <t>下記の記入方法に従って、入力してください。</t>
    <phoneticPr fontId="28"/>
  </si>
  <si>
    <t>・・・プルダウンから選択して入力する必要がある箇所です。</t>
    <rPh sb="10" eb="12">
      <t>センタク</t>
    </rPh>
    <rPh sb="14" eb="16">
      <t>ニュウリョク</t>
    </rPh>
    <rPh sb="18" eb="20">
      <t>ヒツヨウ</t>
    </rPh>
    <rPh sb="23" eb="25">
      <t>カショ</t>
    </rPh>
    <phoneticPr fontId="28"/>
  </si>
  <si>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</si>
  <si>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8"/>
  </si>
  <si>
    <t>No</t>
    <phoneticPr fontId="28"/>
  </si>
  <si>
    <t>職種名</t>
    <rPh sb="0" eb="2">
      <t>ショクシュ</t>
    </rPh>
    <rPh sb="2" eb="3">
      <t>メイ</t>
    </rPh>
    <phoneticPr fontId="28"/>
  </si>
  <si>
    <t>備考</t>
    <rPh sb="0" eb="2">
      <t>ビコウ</t>
    </rPh>
    <phoneticPr fontId="28"/>
  </si>
  <si>
    <t>オペレーター</t>
    <phoneticPr fontId="28"/>
  </si>
  <si>
    <t>訪問介護員等_定期巡回</t>
    <rPh sb="0" eb="2">
      <t>ホウモン</t>
    </rPh>
    <rPh sb="2" eb="4">
      <t>カイゴ</t>
    </rPh>
    <rPh sb="4" eb="6">
      <t>インナド</t>
    </rPh>
    <rPh sb="7" eb="9">
      <t>テイキ</t>
    </rPh>
    <rPh sb="9" eb="11">
      <t>ジュンカイ</t>
    </rPh>
    <phoneticPr fontId="28"/>
  </si>
  <si>
    <t>定期巡回サービスを行う訪問介護員等</t>
    <rPh sb="0" eb="2">
      <t>テイキ</t>
    </rPh>
    <rPh sb="2" eb="4">
      <t>ジュンカイ</t>
    </rPh>
    <rPh sb="9" eb="10">
      <t>オコナ</t>
    </rPh>
    <rPh sb="11" eb="13">
      <t>ホウモン</t>
    </rPh>
    <rPh sb="13" eb="15">
      <t>カイゴ</t>
    </rPh>
    <rPh sb="15" eb="16">
      <t>イン</t>
    </rPh>
    <rPh sb="16" eb="17">
      <t>ナド</t>
    </rPh>
    <phoneticPr fontId="28"/>
  </si>
  <si>
    <t>訪問介護員等_随時訪問</t>
    <rPh sb="0" eb="2">
      <t>ホウモン</t>
    </rPh>
    <rPh sb="2" eb="4">
      <t>カイゴ</t>
    </rPh>
    <rPh sb="4" eb="6">
      <t>インナド</t>
    </rPh>
    <rPh sb="7" eb="9">
      <t>ズイジ</t>
    </rPh>
    <rPh sb="9" eb="11">
      <t>ホウモン</t>
    </rPh>
    <phoneticPr fontId="28"/>
  </si>
  <si>
    <t>随時訪問サービスを行う訪問介護員等</t>
    <rPh sb="0" eb="2">
      <t>ズイジ</t>
    </rPh>
    <rPh sb="2" eb="4">
      <t>ホウモン</t>
    </rPh>
    <rPh sb="9" eb="10">
      <t>オコナ</t>
    </rPh>
    <rPh sb="11" eb="13">
      <t>ホウモン</t>
    </rPh>
    <rPh sb="13" eb="15">
      <t>カイゴ</t>
    </rPh>
    <rPh sb="15" eb="16">
      <t>イン</t>
    </rPh>
    <rPh sb="16" eb="17">
      <t>ナド</t>
    </rPh>
    <phoneticPr fontId="28"/>
  </si>
  <si>
    <t>ここでは、訪問看護サービスを行う看護師等のうち、登録看護職員以外の看護師等を指します。</t>
    <rPh sb="5" eb="7">
      <t>ホウモン</t>
    </rPh>
    <rPh sb="7" eb="9">
      <t>カンゴ</t>
    </rPh>
    <rPh sb="14" eb="15">
      <t>オコナ</t>
    </rPh>
    <rPh sb="16" eb="19">
      <t>カンゴシ</t>
    </rPh>
    <rPh sb="19" eb="20">
      <t>トウ</t>
    </rPh>
    <rPh sb="24" eb="26">
      <t>トウロク</t>
    </rPh>
    <rPh sb="26" eb="28">
      <t>カンゴ</t>
    </rPh>
    <rPh sb="28" eb="30">
      <t>ショクイン</t>
    </rPh>
    <rPh sb="30" eb="32">
      <t>イガイ</t>
    </rPh>
    <rPh sb="33" eb="36">
      <t>カンゴシ</t>
    </rPh>
    <rPh sb="36" eb="37">
      <t>トウ</t>
    </rPh>
    <rPh sb="38" eb="39">
      <t>サ</t>
    </rPh>
    <phoneticPr fontId="28"/>
  </si>
  <si>
    <t>登録看護職員</t>
    <rPh sb="0" eb="2">
      <t>トウロク</t>
    </rPh>
    <rPh sb="2" eb="4">
      <t>カンゴ</t>
    </rPh>
    <rPh sb="4" eb="6">
      <t>ショクイン</t>
    </rPh>
    <phoneticPr fontId="28"/>
  </si>
  <si>
    <t>勤務日及び勤務時間が不定期な訪問看護員を指します。</t>
    <rPh sb="0" eb="3">
      <t>キンムビ</t>
    </rPh>
    <rPh sb="3" eb="4">
      <t>オヨ</t>
    </rPh>
    <rPh sb="5" eb="7">
      <t>キンム</t>
    </rPh>
    <rPh sb="7" eb="9">
      <t>ジカン</t>
    </rPh>
    <rPh sb="10" eb="13">
      <t>フテイキ</t>
    </rPh>
    <rPh sb="14" eb="16">
      <t>ホウモン</t>
    </rPh>
    <rPh sb="16" eb="18">
      <t>カンゴ</t>
    </rPh>
    <rPh sb="18" eb="19">
      <t>イン</t>
    </rPh>
    <rPh sb="20" eb="21">
      <t>サ</t>
    </rPh>
    <phoneticPr fontId="28"/>
  </si>
  <si>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8"/>
  </si>
  <si>
    <t>（注）常勤・非常勤の区分について</t>
    <rPh sb="1" eb="2">
      <t>チュウ</t>
    </rPh>
    <rPh sb="3" eb="5">
      <t>ジョウキン</t>
    </rPh>
    <rPh sb="6" eb="9">
      <t>ヒジョウキン</t>
    </rPh>
    <rPh sb="10" eb="12">
      <t>クブン</t>
    </rPh>
    <phoneticPr fontId="28"/>
  </si>
  <si>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8"/>
  </si>
  <si>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8"/>
  </si>
  <si>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8"/>
  </si>
  <si>
    <t>　　　 登録看護職員1人当たりの勤務時間数は、当該事業所の登録看護職員の前年度の週当たりの平均稼働時間（サービス提供時間及び移動時間をいいます。）とします。</t>
    <rPh sb="4" eb="6">
      <t>トウロク</t>
    </rPh>
    <rPh sb="6" eb="8">
      <t>カンゴ</t>
    </rPh>
    <rPh sb="8" eb="10">
      <t>ショクイン</t>
    </rPh>
    <rPh sb="10" eb="12">
      <t>ヒトリ</t>
    </rPh>
    <rPh sb="12" eb="13">
      <t>ア</t>
    </rPh>
    <rPh sb="16" eb="18">
      <t>キンム</t>
    </rPh>
    <rPh sb="18" eb="20">
      <t>ジカン</t>
    </rPh>
    <rPh sb="20" eb="21">
      <t>スウ</t>
    </rPh>
    <rPh sb="23" eb="25">
      <t>トウガイ</t>
    </rPh>
    <rPh sb="25" eb="28">
      <t>ジギョウショ</t>
    </rPh>
    <rPh sb="29" eb="31">
      <t>トウロク</t>
    </rPh>
    <rPh sb="31" eb="33">
      <t>カンゴ</t>
    </rPh>
    <rPh sb="33" eb="35">
      <t>ショクイン</t>
    </rPh>
    <rPh sb="36" eb="39">
      <t>ゼンネンド</t>
    </rPh>
    <rPh sb="40" eb="41">
      <t>シュウ</t>
    </rPh>
    <rPh sb="41" eb="42">
      <t>ア</t>
    </rPh>
    <rPh sb="45" eb="47">
      <t>ヘイキン</t>
    </rPh>
    <rPh sb="47" eb="49">
      <t>カドウ</t>
    </rPh>
    <rPh sb="49" eb="51">
      <t>ジカン</t>
    </rPh>
    <rPh sb="56" eb="58">
      <t>テイキョウ</t>
    </rPh>
    <rPh sb="58" eb="60">
      <t>ジカン</t>
    </rPh>
    <rPh sb="60" eb="61">
      <t>オヨ</t>
    </rPh>
    <rPh sb="62" eb="64">
      <t>イドウ</t>
    </rPh>
    <rPh sb="64" eb="66">
      <t>ジカン</t>
    </rPh>
    <phoneticPr fontId="28"/>
  </si>
  <si>
    <t>　　　 登録看護職員1人当たりの勤務時間数と登録看護職員の人数を乗じて得た値を、常勤換算の対象時間数の欄に入力してください。</t>
    <rPh sb="4" eb="6">
      <t>トウロク</t>
    </rPh>
    <rPh sb="6" eb="8">
      <t>カンゴ</t>
    </rPh>
    <rPh sb="8" eb="10">
      <t>ショクイン</t>
    </rPh>
    <rPh sb="10" eb="12">
      <t>ヒトリ</t>
    </rPh>
    <rPh sb="12" eb="13">
      <t>ア</t>
    </rPh>
    <rPh sb="16" eb="18">
      <t>キンム</t>
    </rPh>
    <rPh sb="18" eb="20">
      <t>ジカン</t>
    </rPh>
    <rPh sb="20" eb="21">
      <t>スウ</t>
    </rPh>
    <rPh sb="22" eb="24">
      <t>トウロク</t>
    </rPh>
    <rPh sb="24" eb="26">
      <t>カンゴ</t>
    </rPh>
    <rPh sb="26" eb="28">
      <t>ショクイン</t>
    </rPh>
    <rPh sb="29" eb="31">
      <t>ニンズウ</t>
    </rPh>
    <rPh sb="32" eb="33">
      <t>ジョウ</t>
    </rPh>
    <rPh sb="35" eb="36">
      <t>エ</t>
    </rPh>
    <rPh sb="37" eb="38">
      <t>アタイ</t>
    </rPh>
    <rPh sb="40" eb="42">
      <t>ジョウキン</t>
    </rPh>
    <rPh sb="42" eb="44">
      <t>カンサン</t>
    </rPh>
    <rPh sb="45" eb="47">
      <t>タイショウ</t>
    </rPh>
    <rPh sb="47" eb="49">
      <t>ジカン</t>
    </rPh>
    <rPh sb="49" eb="50">
      <t>スウ</t>
    </rPh>
    <rPh sb="51" eb="52">
      <t>ラン</t>
    </rPh>
    <rPh sb="53" eb="55">
      <t>ニュウリョク</t>
    </rPh>
    <phoneticPr fontId="28"/>
  </si>
  <si>
    <t>　　　 登録看護職員によるサービス提供の実績がない事業所又は極めて短期の実績しかない等のため、上記の方法によって勤務延時間数の算定を行うことが適当ではない</t>
    <rPh sb="4" eb="6">
      <t>トウロク</t>
    </rPh>
    <rPh sb="6" eb="8">
      <t>カンゴ</t>
    </rPh>
    <rPh sb="8" eb="10">
      <t>ショクイン</t>
    </rPh>
    <rPh sb="17" eb="19">
      <t>テイキョウ</t>
    </rPh>
    <rPh sb="20" eb="22">
      <t>ジッセキ</t>
    </rPh>
    <rPh sb="25" eb="28">
      <t>ジギョウショ</t>
    </rPh>
    <rPh sb="28" eb="29">
      <t>マタ</t>
    </rPh>
    <rPh sb="30" eb="31">
      <t>キワ</t>
    </rPh>
    <rPh sb="33" eb="35">
      <t>タンキ</t>
    </rPh>
    <rPh sb="36" eb="38">
      <t>ジッセキ</t>
    </rPh>
    <rPh sb="42" eb="43">
      <t>トウ</t>
    </rPh>
    <rPh sb="47" eb="49">
      <t>ジョウキ</t>
    </rPh>
    <rPh sb="50" eb="52">
      <t>ホウホウ</t>
    </rPh>
    <rPh sb="56" eb="58">
      <t>キンム</t>
    </rPh>
    <rPh sb="58" eb="59">
      <t>ノ</t>
    </rPh>
    <rPh sb="59" eb="62">
      <t>ジカンスウ</t>
    </rPh>
    <rPh sb="63" eb="65">
      <t>サンテイ</t>
    </rPh>
    <rPh sb="66" eb="67">
      <t>オコナ</t>
    </rPh>
    <rPh sb="71" eb="73">
      <t>テキトウ</t>
    </rPh>
    <phoneticPr fontId="28"/>
  </si>
  <si>
    <t>　　　 と認められる事業所については、当該登録看護職員が確実に稼働できるものとして勤務表に明記されている時間のみを勤務延時間数に算入しますので、</t>
    <rPh sb="5" eb="6">
      <t>ミト</t>
    </rPh>
    <rPh sb="10" eb="13">
      <t>ジギョウショ</t>
    </rPh>
    <rPh sb="19" eb="21">
      <t>トウガイ</t>
    </rPh>
    <rPh sb="21" eb="23">
      <t>トウロク</t>
    </rPh>
    <rPh sb="23" eb="25">
      <t>カンゴ</t>
    </rPh>
    <rPh sb="25" eb="27">
      <t>ショクイン</t>
    </rPh>
    <rPh sb="28" eb="30">
      <t>カクジツ</t>
    </rPh>
    <rPh sb="31" eb="33">
      <t>カドウ</t>
    </rPh>
    <rPh sb="41" eb="43">
      <t>キンム</t>
    </rPh>
    <rPh sb="43" eb="44">
      <t>ヒョウ</t>
    </rPh>
    <rPh sb="45" eb="47">
      <t>メイキ</t>
    </rPh>
    <rPh sb="52" eb="54">
      <t>ジカン</t>
    </rPh>
    <rPh sb="57" eb="59">
      <t>キンム</t>
    </rPh>
    <rPh sb="59" eb="60">
      <t>ノブ</t>
    </rPh>
    <rPh sb="60" eb="63">
      <t>ジカンスウ</t>
    </rPh>
    <rPh sb="64" eb="66">
      <t>サンニュウ</t>
    </rPh>
    <phoneticPr fontId="28"/>
  </si>
  <si>
    <t>　　　 その時間数を常勤換算の対象時間数の欄に入力してください。</t>
    <rPh sb="6" eb="9">
      <t>ジカンスウ</t>
    </rPh>
    <rPh sb="10" eb="12">
      <t>ジョウキン</t>
    </rPh>
    <rPh sb="12" eb="14">
      <t>カンサン</t>
    </rPh>
    <rPh sb="15" eb="17">
      <t>タイショウ</t>
    </rPh>
    <rPh sb="17" eb="19">
      <t>ジカン</t>
    </rPh>
    <rPh sb="19" eb="20">
      <t>スウ</t>
    </rPh>
    <rPh sb="21" eb="22">
      <t>ラン</t>
    </rPh>
    <rPh sb="23" eb="25">
      <t>ニュウリョク</t>
    </rPh>
    <phoneticPr fontId="28"/>
  </si>
  <si>
    <t>１．サービス種別</t>
    <rPh sb="6" eb="8">
      <t>シュベツ</t>
    </rPh>
    <phoneticPr fontId="28"/>
  </si>
  <si>
    <t>サービス種別名</t>
    <rPh sb="4" eb="6">
      <t>シュベツ</t>
    </rPh>
    <rPh sb="6" eb="7">
      <t>メイ</t>
    </rPh>
    <phoneticPr fontId="28"/>
  </si>
  <si>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28"/>
  </si>
  <si>
    <t>２．職種名・資格名称</t>
    <rPh sb="2" eb="4">
      <t>ショクシュ</t>
    </rPh>
    <rPh sb="4" eb="5">
      <t>メイ</t>
    </rPh>
    <rPh sb="6" eb="8">
      <t>シカク</t>
    </rPh>
    <rPh sb="8" eb="10">
      <t>メイショウ</t>
    </rPh>
    <phoneticPr fontId="28"/>
  </si>
  <si>
    <t>資格</t>
    <rPh sb="0" eb="2">
      <t>シカク</t>
    </rPh>
    <phoneticPr fontId="28"/>
  </si>
  <si>
    <t>ー</t>
    <phoneticPr fontId="28"/>
  </si>
  <si>
    <t>保健師</t>
    <rPh sb="0" eb="3">
      <t>ホケンシ</t>
    </rPh>
    <phoneticPr fontId="28"/>
  </si>
  <si>
    <t>医師</t>
    <rPh sb="0" eb="2">
      <t>イシ</t>
    </rPh>
    <phoneticPr fontId="28"/>
  </si>
  <si>
    <t>実務者研修修了者</t>
    <rPh sb="0" eb="3">
      <t>ジツムシャ</t>
    </rPh>
    <rPh sb="3" eb="5">
      <t>ケンシュウ</t>
    </rPh>
    <rPh sb="5" eb="8">
      <t>シュウリョウシャ</t>
    </rPh>
    <phoneticPr fontId="28"/>
  </si>
  <si>
    <t>介護職員初任者研修修了者</t>
    <rPh sb="0" eb="2">
      <t>カイゴ</t>
    </rPh>
    <rPh sb="2" eb="4">
      <t>ショクイン</t>
    </rPh>
    <rPh sb="4" eb="7">
      <t>ショニンシャ</t>
    </rPh>
    <rPh sb="7" eb="9">
      <t>ケンシュウ</t>
    </rPh>
    <rPh sb="9" eb="12">
      <t>シュウリョウシャ</t>
    </rPh>
    <phoneticPr fontId="28"/>
  </si>
  <si>
    <t>社会福祉士</t>
    <rPh sb="0" eb="2">
      <t>シャカイ</t>
    </rPh>
    <rPh sb="2" eb="5">
      <t>フクシシ</t>
    </rPh>
    <phoneticPr fontId="28"/>
  </si>
  <si>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28"/>
  </si>
  <si>
    <t>介護支援専門員</t>
    <rPh sb="0" eb="2">
      <t>カイゴ</t>
    </rPh>
    <rPh sb="2" eb="4">
      <t>シエン</t>
    </rPh>
    <rPh sb="4" eb="7">
      <t>センモンイン</t>
    </rPh>
    <phoneticPr fontId="28"/>
  </si>
  <si>
    <t>旧ホームヘルパー1級課程修了者</t>
    <rPh sb="0" eb="1">
      <t>キュウ</t>
    </rPh>
    <rPh sb="9" eb="10">
      <t>キュウ</t>
    </rPh>
    <rPh sb="10" eb="12">
      <t>カテイ</t>
    </rPh>
    <rPh sb="12" eb="15">
      <t>シュウリョウシャ</t>
    </rPh>
    <phoneticPr fontId="28"/>
  </si>
  <si>
    <t>一定期間のサービス提供責任者経験</t>
    <rPh sb="0" eb="2">
      <t>イッテイ</t>
    </rPh>
    <rPh sb="2" eb="4">
      <t>キカン</t>
    </rPh>
    <rPh sb="9" eb="11">
      <t>テイキョウ</t>
    </rPh>
    <rPh sb="11" eb="14">
      <t>セキニンシャ</t>
    </rPh>
    <rPh sb="14" eb="16">
      <t>ケイケン</t>
    </rPh>
    <phoneticPr fontId="28"/>
  </si>
  <si>
    <t>旧ホームヘルパー2級課程修了者</t>
    <rPh sb="0" eb="1">
      <t>キュウ</t>
    </rPh>
    <rPh sb="9" eb="10">
      <t>キュウ</t>
    </rPh>
    <rPh sb="10" eb="12">
      <t>カテイ</t>
    </rPh>
    <rPh sb="12" eb="15">
      <t>シュウリョウシャ</t>
    </rPh>
    <phoneticPr fontId="28"/>
  </si>
  <si>
    <t>ー</t>
    <phoneticPr fontId="28"/>
  </si>
  <si>
    <t>【自治体の皆様へ】</t>
    <rPh sb="1" eb="4">
      <t>ジチタイ</t>
    </rPh>
    <rPh sb="5" eb="7">
      <t>ミナサマ</t>
    </rPh>
    <phoneticPr fontId="28"/>
  </si>
  <si>
    <t>※ INDIRECT関数使用のため、以下のとおりセルに「名前の定義」をしています。</t>
    <rPh sb="10" eb="12">
      <t>カンスウ</t>
    </rPh>
    <rPh sb="12" eb="14">
      <t>シヨウ</t>
    </rPh>
    <rPh sb="18" eb="20">
      <t>イカ</t>
    </rPh>
    <rPh sb="28" eb="30">
      <t>ナマエ</t>
    </rPh>
    <rPh sb="31" eb="33">
      <t>テイギ</t>
    </rPh>
    <phoneticPr fontId="28"/>
  </si>
  <si>
    <t>　12行目・・・「職種」</t>
    <rPh sb="3" eb="5">
      <t>ギョウメ</t>
    </rPh>
    <rPh sb="9" eb="11">
      <t>ショクシュ</t>
    </rPh>
    <phoneticPr fontId="28"/>
  </si>
  <si>
    <t>　C列・・・「管理者」</t>
    <rPh sb="2" eb="3">
      <t>レツ</t>
    </rPh>
    <rPh sb="7" eb="10">
      <t>カンリシャ</t>
    </rPh>
    <phoneticPr fontId="28"/>
  </si>
  <si>
    <t>　D列・・・「オペレーター」</t>
    <rPh sb="2" eb="3">
      <t>レツ</t>
    </rPh>
    <phoneticPr fontId="28"/>
  </si>
  <si>
    <t>　E列・・・「訪問介護員_定期」</t>
    <rPh sb="2" eb="3">
      <t>レツ</t>
    </rPh>
    <rPh sb="7" eb="9">
      <t>ホウモン</t>
    </rPh>
    <rPh sb="9" eb="11">
      <t>カイゴ</t>
    </rPh>
    <rPh sb="11" eb="12">
      <t>イン</t>
    </rPh>
    <rPh sb="13" eb="15">
      <t>テイキ</t>
    </rPh>
    <phoneticPr fontId="28"/>
  </si>
  <si>
    <t>　F列・・・「訪問介護員_随時」</t>
    <rPh sb="2" eb="3">
      <t>レツ</t>
    </rPh>
    <rPh sb="7" eb="9">
      <t>ホウモン</t>
    </rPh>
    <rPh sb="9" eb="11">
      <t>カイゴ</t>
    </rPh>
    <rPh sb="11" eb="12">
      <t>イン</t>
    </rPh>
    <rPh sb="13" eb="15">
      <t>ズイジ</t>
    </rPh>
    <phoneticPr fontId="28"/>
  </si>
  <si>
    <t>　G列・・・「訪問看護員」</t>
    <rPh sb="2" eb="3">
      <t>レツ</t>
    </rPh>
    <rPh sb="7" eb="9">
      <t>ホウモン</t>
    </rPh>
    <rPh sb="9" eb="11">
      <t>カンゴ</t>
    </rPh>
    <rPh sb="11" eb="12">
      <t>イン</t>
    </rPh>
    <phoneticPr fontId="28"/>
  </si>
  <si>
    <t>　H列・・・「登録看護職員」</t>
    <rPh sb="2" eb="3">
      <t>レツ</t>
    </rPh>
    <rPh sb="7" eb="9">
      <t>トウロク</t>
    </rPh>
    <rPh sb="9" eb="11">
      <t>カンゴ</t>
    </rPh>
    <rPh sb="11" eb="13">
      <t>ショクイン</t>
    </rPh>
    <phoneticPr fontId="28"/>
  </si>
  <si>
    <t>　I列・・・「理学療法士」</t>
    <rPh sb="2" eb="3">
      <t>レツ</t>
    </rPh>
    <rPh sb="7" eb="9">
      <t>リガク</t>
    </rPh>
    <rPh sb="9" eb="12">
      <t>リョウホウシ</t>
    </rPh>
    <phoneticPr fontId="28"/>
  </si>
  <si>
    <t>　J列・・・「作業療法士」</t>
    <rPh sb="2" eb="3">
      <t>レツ</t>
    </rPh>
    <rPh sb="7" eb="9">
      <t>サギョウ</t>
    </rPh>
    <rPh sb="9" eb="12">
      <t>リョウホウシ</t>
    </rPh>
    <phoneticPr fontId="28"/>
  </si>
  <si>
    <t>　K列・・・「言語聴覚士」</t>
    <rPh sb="2" eb="3">
      <t>レツ</t>
    </rPh>
    <rPh sb="7" eb="9">
      <t>ゲンゴ</t>
    </rPh>
    <rPh sb="9" eb="12">
      <t>チョウカクシ</t>
    </rPh>
    <phoneticPr fontId="28"/>
  </si>
  <si>
    <t>　L列・・・「計画作成責任者」</t>
    <rPh sb="2" eb="3">
      <t>レツ</t>
    </rPh>
    <rPh sb="7" eb="9">
      <t>ケイカク</t>
    </rPh>
    <rPh sb="9" eb="11">
      <t>サクセイ</t>
    </rPh>
    <rPh sb="11" eb="14">
      <t>セキニンシャ</t>
    </rPh>
    <phoneticPr fontId="28"/>
  </si>
  <si>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8"/>
  </si>
  <si>
    <t>　行が足りない場合は、適宜追加してください。</t>
    <rPh sb="1" eb="2">
      <t>ギョウ</t>
    </rPh>
    <rPh sb="3" eb="4">
      <t>タ</t>
    </rPh>
    <rPh sb="7" eb="9">
      <t>バアイ</t>
    </rPh>
    <rPh sb="11" eb="13">
      <t>テキギ</t>
    </rPh>
    <rPh sb="13" eb="15">
      <t>ツイカ</t>
    </rPh>
    <phoneticPr fontId="28"/>
  </si>
  <si>
    <t>※職種を追加したい場合は、M12に職種名を追加し、それぞれの列に必要資格を入力してください。</t>
    <rPh sb="1" eb="3">
      <t>ショクシュ</t>
    </rPh>
    <rPh sb="4" eb="6">
      <t>ツイカ</t>
    </rPh>
    <rPh sb="9" eb="11">
      <t>バアイ</t>
    </rPh>
    <rPh sb="17" eb="19">
      <t>ショクシュ</t>
    </rPh>
    <rPh sb="19" eb="20">
      <t>メイ</t>
    </rPh>
    <rPh sb="21" eb="23">
      <t>ツイカ</t>
    </rPh>
    <rPh sb="30" eb="31">
      <t>レツ</t>
    </rPh>
    <rPh sb="32" eb="34">
      <t>ヒツヨウ</t>
    </rPh>
    <rPh sb="34" eb="36">
      <t>シカク</t>
    </rPh>
    <rPh sb="37" eb="39">
      <t>ニュウリョク</t>
    </rPh>
    <phoneticPr fontId="28"/>
  </si>
  <si>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8"/>
  </si>
  <si>
    <t>　・「数式」タブ　⇒　「名前の定義」を選択</t>
    <rPh sb="3" eb="5">
      <t>スウシキ</t>
    </rPh>
    <rPh sb="12" eb="14">
      <t>ナマエ</t>
    </rPh>
    <rPh sb="15" eb="17">
      <t>テイギ</t>
    </rPh>
    <rPh sb="19" eb="21">
      <t>センタク</t>
    </rPh>
    <phoneticPr fontId="28"/>
  </si>
  <si>
    <t>　・「名前」に職種名を入力</t>
    <rPh sb="3" eb="5">
      <t>ナマエ</t>
    </rPh>
    <rPh sb="7" eb="9">
      <t>ショクシュ</t>
    </rPh>
    <rPh sb="9" eb="10">
      <t>メイ</t>
    </rPh>
    <rPh sb="11" eb="13">
      <t>ニュウリョク</t>
    </rPh>
    <phoneticPr fontId="28"/>
  </si>
  <si>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8"/>
  </si>
  <si>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8"/>
  </si>
  <si>
    <t>　看護師等の資格者を定期巡回サービスや随時訪問サービスを行う訪問介護員等として雇用する場合は、診療補助や療養上の世話は行っていない。</t>
    <rPh sb="1" eb="4">
      <t>カンゴシ</t>
    </rPh>
    <rPh sb="4" eb="5">
      <t>トウ</t>
    </rPh>
    <rPh sb="6" eb="9">
      <t>シカクシャ</t>
    </rPh>
    <rPh sb="10" eb="12">
      <t>テイキ</t>
    </rPh>
    <rPh sb="12" eb="14">
      <t>ジュンカイ</t>
    </rPh>
    <rPh sb="19" eb="21">
      <t>ズイジ</t>
    </rPh>
    <rPh sb="21" eb="23">
      <t>ホウモン</t>
    </rPh>
    <rPh sb="28" eb="29">
      <t>オコナ</t>
    </rPh>
    <rPh sb="30" eb="32">
      <t>ホウモン</t>
    </rPh>
    <rPh sb="32" eb="34">
      <t>カイゴ</t>
    </rPh>
    <rPh sb="34" eb="35">
      <t>イン</t>
    </rPh>
    <rPh sb="35" eb="36">
      <t>トウ</t>
    </rPh>
    <rPh sb="39" eb="41">
      <t>コヨウ</t>
    </rPh>
    <rPh sb="43" eb="45">
      <t>バアイ</t>
    </rPh>
    <rPh sb="47" eb="49">
      <t>シンリョウ</t>
    </rPh>
    <rPh sb="49" eb="51">
      <t>ホジョ</t>
    </rPh>
    <rPh sb="52" eb="54">
      <t>リョウヨウ</t>
    </rPh>
    <rPh sb="54" eb="55">
      <t>ジョウ</t>
    </rPh>
    <rPh sb="56" eb="58">
      <t>セワ</t>
    </rPh>
    <rPh sb="59" eb="60">
      <t>オコナ</t>
    </rPh>
    <phoneticPr fontId="3"/>
  </si>
  <si>
    <t>　訪問看護サービス利用者に係る定期巡回・随時対応型訪問介護看護費（Ⅰ）は、主治医からの指示書の有効期間内に行ったサービスについて算定している（有効期間外の場合は算定していない）。</t>
    <rPh sb="1" eb="3">
      <t>ホウモン</t>
    </rPh>
    <rPh sb="3" eb="5">
      <t>カンゴ</t>
    </rPh>
    <rPh sb="9" eb="12">
      <t>リヨウシャ</t>
    </rPh>
    <rPh sb="13" eb="14">
      <t>カカ</t>
    </rPh>
    <rPh sb="15" eb="19">
      <t>テイキジュンカイ</t>
    </rPh>
    <rPh sb="20" eb="31">
      <t>ズイジタイオウガタホウモンカイゴカンゴ</t>
    </rPh>
    <rPh sb="31" eb="32">
      <t>ヒ</t>
    </rPh>
    <rPh sb="37" eb="40">
      <t>シュジイ</t>
    </rPh>
    <rPh sb="43" eb="45">
      <t>シジ</t>
    </rPh>
    <rPh sb="45" eb="46">
      <t>ショ</t>
    </rPh>
    <rPh sb="47" eb="49">
      <t>ユウコウ</t>
    </rPh>
    <rPh sb="49" eb="52">
      <t>キカンナイ</t>
    </rPh>
    <rPh sb="53" eb="54">
      <t>オコナ</t>
    </rPh>
    <rPh sb="64" eb="66">
      <t>サンテイ</t>
    </rPh>
    <rPh sb="71" eb="73">
      <t>ユウコウ</t>
    </rPh>
    <rPh sb="73" eb="75">
      <t>キカン</t>
    </rPh>
    <rPh sb="75" eb="76">
      <t>ガイ</t>
    </rPh>
    <rPh sb="77" eb="79">
      <t>バアイ</t>
    </rPh>
    <rPh sb="80" eb="82">
      <t>サンテイ</t>
    </rPh>
    <phoneticPr fontId="3"/>
  </si>
  <si>
    <t>　・</t>
    <phoneticPr fontId="3"/>
  </si>
  <si>
    <t>多発性硬化症、重症筋無力症、スモン、筋萎縮性側索硬化症、脊髄小脳変性症、ハンチントン病、進行性筋ジストロフィー症、パーキンソン病関連疾病（進行性核上性麻痺、大脳皮質基底核変性症及びパーキンソン病（ホーエン・ヤールの重症度分類がステージ３以上であって生活機能障害度がⅡ度又はⅢ度のものに限る。）をいう。）、多系統委縮症（線条体黒質変性症、オリーブ橋小脳委縮症及びシャイ・ドレーガー症候群をいう。）、プリオン病、亜急性硬化性全脳炎、ライソゾーム病、副腎白質ジストロフィー、脊髄性筋萎縮症、球脊髄性筋萎縮症、慢性炎症性脱髄性多発神経炎、後天性免疫不全症候群、頚髄損傷及び人工呼吸器を使用している状態</t>
    <phoneticPr fontId="3"/>
  </si>
  <si>
    <t>　一つの事業所で、医療保険と介護保険の給付の対象となる訪問看護をそれぞれ１日以上実施した場合には、最後に実施した保険制度でこの加算を算定している。</t>
    <rPh sb="1" eb="2">
      <t>ヒト</t>
    </rPh>
    <rPh sb="4" eb="7">
      <t>ジギョウショ</t>
    </rPh>
    <rPh sb="9" eb="11">
      <t>イリョウ</t>
    </rPh>
    <rPh sb="11" eb="13">
      <t>ホケン</t>
    </rPh>
    <rPh sb="14" eb="16">
      <t>カイゴ</t>
    </rPh>
    <rPh sb="16" eb="18">
      <t>ホケン</t>
    </rPh>
    <rPh sb="19" eb="21">
      <t>キュウフ</t>
    </rPh>
    <rPh sb="22" eb="24">
      <t>タイショウ</t>
    </rPh>
    <rPh sb="27" eb="29">
      <t>ホウモン</t>
    </rPh>
    <rPh sb="29" eb="31">
      <t>カンゴ</t>
    </rPh>
    <rPh sb="37" eb="40">
      <t>ニチイジョウ</t>
    </rPh>
    <rPh sb="40" eb="42">
      <t>ジッシ</t>
    </rPh>
    <rPh sb="44" eb="46">
      <t>バアイ</t>
    </rPh>
    <rPh sb="49" eb="51">
      <t>サイゴ</t>
    </rPh>
    <rPh sb="52" eb="54">
      <t>ジッシ</t>
    </rPh>
    <rPh sb="56" eb="58">
      <t>ホケン</t>
    </rPh>
    <rPh sb="58" eb="60">
      <t>セイド</t>
    </rPh>
    <rPh sb="63" eb="65">
      <t>カサン</t>
    </rPh>
    <rPh sb="66" eb="68">
      <t>サンテイ</t>
    </rPh>
    <phoneticPr fontId="3"/>
  </si>
  <si>
    <t>　複数の事業所が退院時共同指導を行う場合には、主治医の所属する保険医療機関、介護老人保健施設若しくは介護医療院に対し、他の訪問看護ステーション等における退院時共同指導の実施の有無について確認している。</t>
    <rPh sb="4" eb="7">
      <t>ジギョウショ</t>
    </rPh>
    <rPh sb="46" eb="47">
      <t>モ</t>
    </rPh>
    <rPh sb="50" eb="52">
      <t>カイゴ</t>
    </rPh>
    <rPh sb="52" eb="54">
      <t>イリョウ</t>
    </rPh>
    <rPh sb="54" eb="55">
      <t>イン</t>
    </rPh>
    <phoneticPr fontId="3"/>
  </si>
  <si>
    <t xml:space="preserve">　定期巡回・随時対応型訪問介護看護計画の作成に当たっては、指定通所リハビリテーション事業所等の理学療法士等が利用者の居宅を訪問する際に計画作成責任者が同行する又は当該理学療法士等及び計画作成責任者が利用者の居宅を訪問した後に共同してカンファレンス（サービス担当者会議を除く。）を行い、当該利用者のＡＤＬ（寝返り、起き上がり、移乗、歩行、着衣、入浴、排せつ等）及びＩＡＤＬ（調理、掃除、買物、金銭管理、服薬状況等）に関する利用者の状況につき、理学療法士等と計画作成責任者が共同して、現在の状況及びその改善可能性の評価（「生活機能アセスメント」という。）を行っている。
</t>
    <rPh sb="29" eb="33">
      <t>シテイツウショ</t>
    </rPh>
    <rPh sb="42" eb="45">
      <t>ジギョウショ</t>
    </rPh>
    <rPh sb="45" eb="46">
      <t>トウ</t>
    </rPh>
    <phoneticPr fontId="3"/>
  </si>
  <si>
    <t>（Ⅱ）
　認知症介護の指導に係る専門的な研修を修了している者を1名以上配置し、施設全体の認知症ケアの指導等を実施している。</t>
    <rPh sb="5" eb="10">
      <t>ニンチショウカイゴ</t>
    </rPh>
    <rPh sb="11" eb="13">
      <t>シドウ</t>
    </rPh>
    <rPh sb="14" eb="15">
      <t>カカ</t>
    </rPh>
    <rPh sb="16" eb="19">
      <t>センモンテキ</t>
    </rPh>
    <rPh sb="20" eb="22">
      <t>ケンシュウ</t>
    </rPh>
    <rPh sb="23" eb="25">
      <t>シュウリョウ</t>
    </rPh>
    <rPh sb="29" eb="30">
      <t>モノ</t>
    </rPh>
    <rPh sb="32" eb="35">
      <t>メイイジョウ</t>
    </rPh>
    <rPh sb="35" eb="37">
      <t>ハイチ</t>
    </rPh>
    <rPh sb="39" eb="41">
      <t>シセツ</t>
    </rPh>
    <rPh sb="41" eb="43">
      <t>ゼンタイ</t>
    </rPh>
    <rPh sb="44" eb="47">
      <t>ニンチショウ</t>
    </rPh>
    <rPh sb="50" eb="52">
      <t>シドウ</t>
    </rPh>
    <rPh sb="52" eb="53">
      <t>トウ</t>
    </rPh>
    <rPh sb="54" eb="56">
      <t>ジッシ</t>
    </rPh>
    <phoneticPr fontId="3"/>
  </si>
  <si>
    <t>　身体的拘束等を行う場合には、その態様及び時間、その際の利用者の心身の状況並びに緊急やむを得ない理由を記録している。</t>
    <phoneticPr fontId="3"/>
  </si>
  <si>
    <t>　当該利用者又は他の利用者等の生命又は身体を保護するため緊急やむを得ない場合を除き、身体的拘束その他利用者の行動を制限する行為（身体的拘束等）を行っていない。</t>
    <phoneticPr fontId="3"/>
  </si>
  <si>
    <t>定期巡回・随時対応型訪問介護看護計画</t>
    <phoneticPr fontId="3"/>
  </si>
  <si>
    <t>提供した具体的なサービスの内容等の記録</t>
    <phoneticPr fontId="3"/>
  </si>
  <si>
    <t>主治の医師による指示の文書</t>
    <phoneticPr fontId="3"/>
  </si>
  <si>
    <t>訪問看護報告書</t>
    <phoneticPr fontId="3"/>
  </si>
  <si>
    <t>苦情の内容等の記録</t>
    <phoneticPr fontId="3"/>
  </si>
  <si>
    <t>事故の状況及び事故に際して採った処置についての記録</t>
    <phoneticPr fontId="3"/>
  </si>
  <si>
    <t>介護給付費の請求、受領等に係る書類</t>
    <phoneticPr fontId="3"/>
  </si>
  <si>
    <t>利用者から支払を受ける利用料の請求、受領等に係る書類</t>
    <phoneticPr fontId="3"/>
  </si>
  <si>
    <t>従業者の勤務の実績に関する記録</t>
    <phoneticPr fontId="3"/>
  </si>
  <si>
    <t>　キャリアパス要件Ⅰ（任用要件・賃金体系の整備等）の内容を書面で整備し、全ての介護職員に周知している。</t>
    <phoneticPr fontId="3"/>
  </si>
  <si>
    <t>　キャリアパス要件Ⅱ（研修の実施等）を全ての介護職員に周知している。</t>
    <phoneticPr fontId="3"/>
  </si>
  <si>
    <t>　キャリアパス要件Ⅲ（昇給の仕組みの整備等）の内容を書面で整備し、全ての介護職員に周知している。</t>
    <phoneticPr fontId="3"/>
  </si>
  <si>
    <t>　キャリアパス要件Ⅴ（介護福祉士等の配置要件）として、サービス種類ごとに、「サービス提供体制強化加算」、「特定事業所加算」、「入居継続支援加算」又は「日常生活支援加算」の各区分の届出を行っている。</t>
    <phoneticPr fontId="3"/>
  </si>
  <si>
    <t>　職場環境要件として、従前（旧３加算）の職場環境等の改善に係る取組を実施し、その内容を全ての介護職員に周知しており、当該取組についてホームページへの掲載等により公表している。</t>
    <phoneticPr fontId="3"/>
  </si>
  <si>
    <t>①介護職員等処遇改善加算(Ⅰ)</t>
    <phoneticPr fontId="3"/>
  </si>
  <si>
    <t>②介護職員等処遇改善加算(Ⅱ)</t>
    <phoneticPr fontId="3"/>
  </si>
  <si>
    <t>　キャリアパス要件Ⅰ（任用要件・賃金体系の整備等）の内容を書面で整備し、全ての介護職員に周知している。</t>
    <phoneticPr fontId="3"/>
  </si>
  <si>
    <t>　キャリアパス要件Ⅱ（研修の実施等）を全ての介護職員に周知している。</t>
    <phoneticPr fontId="3"/>
  </si>
  <si>
    <t>　キャリアパス要件Ⅲ（昇給の仕組みの整備等）の内容を書面で整備し、全ての介護職員に周知している。</t>
    <phoneticPr fontId="3"/>
  </si>
  <si>
    <t>　職場環境要件として、従前（旧３加算）の職場環境等の改善に係る取組を実施し、その内容を全ての介護職員に周知しており、当該取組についてホームページへの掲載等により公表している。</t>
    <phoneticPr fontId="3"/>
  </si>
  <si>
    <t>③介護職員等処遇改善加算(Ⅲ)</t>
    <phoneticPr fontId="3"/>
  </si>
  <si>
    <t>④介護職員等処遇改善加算(Ⅳ)</t>
    <phoneticPr fontId="3"/>
  </si>
  <si>
    <t>　感染症や非常災害の発生時において、利用者に対するサービスの提供を継続的に実施するための、及び非常時の体制で早期の業務再開を図るための計画（業務継続計画）を策定している。</t>
    <phoneticPr fontId="3"/>
  </si>
  <si>
    <t>　業務継続計画に従い必要な措置を講じている。</t>
    <phoneticPr fontId="3"/>
  </si>
  <si>
    <t>　虐待の防止のための対策を検討する委員会（テレビ電話装置等の活用可能）を定期的に開催するとともに、その結果について、従業者に周知徹底を図っている。</t>
    <phoneticPr fontId="3"/>
  </si>
  <si>
    <t>　虐待の防止のための指針を整備している。</t>
    <phoneticPr fontId="3"/>
  </si>
  <si>
    <t>　従業者に対し、虐待の防止のための研修を定期的に実施している。</t>
    <phoneticPr fontId="3"/>
  </si>
  <si>
    <t>　高齢者虐待防止措置を実施するための担当者を設置している。</t>
    <phoneticPr fontId="3"/>
  </si>
  <si>
    <t>ア</t>
  </si>
  <si>
    <t>イ</t>
  </si>
  <si>
    <t>ウ</t>
  </si>
  <si>
    <t>エ</t>
  </si>
  <si>
    <t>オ</t>
  </si>
  <si>
    <t>夜間対応した翌日の勤務間隔の確保</t>
    <phoneticPr fontId="3"/>
  </si>
  <si>
    <t>夜間対応に係る勤務の連続回数が２連続（２回）まで</t>
    <phoneticPr fontId="3"/>
  </si>
  <si>
    <t>夜間対応後の暦日の休日確保</t>
    <phoneticPr fontId="3"/>
  </si>
  <si>
    <t>夜間勤務のニーズを踏まえた勤務体制の工夫</t>
    <phoneticPr fontId="3"/>
  </si>
  <si>
    <t>カ</t>
  </si>
  <si>
    <t>ＩＣＴ、ＡＩ、ＩｏＴ等の活用による業務負担軽減</t>
    <phoneticPr fontId="3"/>
  </si>
  <si>
    <t>電話等による連絡及び相談を担当する者に対する支援体制の確保</t>
    <phoneticPr fontId="3"/>
  </si>
  <si>
    <t>（Ⅰ）
　地域住民等との連携により、地域資源を効果的に活用し、利用者の状態に応じた支援を行っている。</t>
    <rPh sb="5" eb="7">
      <t>チイキ</t>
    </rPh>
    <rPh sb="7" eb="9">
      <t>ジュウミン</t>
    </rPh>
    <rPh sb="9" eb="10">
      <t>トウ</t>
    </rPh>
    <rPh sb="12" eb="14">
      <t>レンケイ</t>
    </rPh>
    <rPh sb="18" eb="20">
      <t>チイキ</t>
    </rPh>
    <rPh sb="20" eb="22">
      <t>シゲン</t>
    </rPh>
    <rPh sb="23" eb="26">
      <t>コウカテキ</t>
    </rPh>
    <rPh sb="27" eb="29">
      <t>カツヨウ</t>
    </rPh>
    <rPh sb="31" eb="34">
      <t>リヨウシャ</t>
    </rPh>
    <rPh sb="35" eb="37">
      <t>ジョウタイ</t>
    </rPh>
    <rPh sb="38" eb="39">
      <t>オウ</t>
    </rPh>
    <rPh sb="41" eb="43">
      <t>シエン</t>
    </rPh>
    <rPh sb="44" eb="45">
      <t>オコナ</t>
    </rPh>
    <phoneticPr fontId="3"/>
  </si>
  <si>
    <t>（Ⅰ）
　日常的に利用者と関わりのある地域住民等の相談に対応する体制を確保している。</t>
    <rPh sb="5" eb="8">
      <t>ニチジョウテキ</t>
    </rPh>
    <rPh sb="9" eb="12">
      <t>リヨウシャ</t>
    </rPh>
    <rPh sb="13" eb="14">
      <t>カカ</t>
    </rPh>
    <rPh sb="19" eb="21">
      <t>チイキ</t>
    </rPh>
    <rPh sb="21" eb="23">
      <t>ジュウミン</t>
    </rPh>
    <rPh sb="23" eb="24">
      <t>トウ</t>
    </rPh>
    <rPh sb="25" eb="27">
      <t>ソウダン</t>
    </rPh>
    <rPh sb="28" eb="30">
      <t>タイオウ</t>
    </rPh>
    <rPh sb="32" eb="34">
      <t>タイセイ</t>
    </rPh>
    <rPh sb="35" eb="37">
      <t>カクホ</t>
    </rPh>
    <phoneticPr fontId="3"/>
  </si>
  <si>
    <t>(1)</t>
    <phoneticPr fontId="3"/>
  </si>
  <si>
    <t>(2)</t>
  </si>
  <si>
    <t>(3)</t>
  </si>
  <si>
    <t>(4)</t>
  </si>
  <si>
    <t>障害福祉サービス事業所、児童福祉施設等と協働し、地域において世代間の交流を行っている。</t>
    <phoneticPr fontId="3"/>
  </si>
  <si>
    <t>地域住民等、他の指定居宅サービス事業者が当該事業を行う事業所、他の指定地域密着型サービス事業者が当該事業を行う事業所等と共同で事例検討会、研修会等を実施している。</t>
    <phoneticPr fontId="3"/>
  </si>
  <si>
    <t>市町村が実施する通いの場や在宅医療・介護連携推進事業等の地域支援事業等に参加している。</t>
    <phoneticPr fontId="3"/>
  </si>
  <si>
    <t>地域住民及び利用者の住まいに関する相談に応じ、必要な支援を行っている。</t>
    <phoneticPr fontId="3"/>
  </si>
  <si>
    <t>　事業所の従業者が、口腔の健康状態の評価を実施した場合において、利用者の同意を得て、歯科医療機関及び介護支援専門員に対し、当該評価の結果を情報提供した場合に、1月に1回に限り算定している。</t>
    <phoneticPr fontId="3"/>
  </si>
  <si>
    <t>　利用者の口腔の健康状態に係る評価を行うに当たって、診療報酬の点数表区分番号C000に掲げる歯科訪問診療科の算定の実績のある歯科医療機関の歯科医師又は歯科医師の指示を受けた歯科衛生士が、当該従業者からの相談等に対応する体制を確保し、その旨を文書で取り決めている。</t>
    <phoneticPr fontId="3"/>
  </si>
  <si>
    <t>　口腔の健康状態の評価をそれぞれ利用者について行い、評価した情報を歯科医療機関及び当該利用者を担当する介護支援専門員に対し、提供している。　</t>
    <phoneticPr fontId="3"/>
  </si>
  <si>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6"/>
  </si>
  <si>
    <t>　(1) 「４週」・「暦月」のいずれかを選択してください。</t>
    <rPh sb="7" eb="8">
      <t>シュウ</t>
    </rPh>
    <rPh sb="11" eb="12">
      <t>レキ</t>
    </rPh>
    <rPh sb="12" eb="13">
      <t>ツキ</t>
    </rPh>
    <rPh sb="20" eb="22">
      <t>センタク</t>
    </rPh>
    <phoneticPr fontId="28"/>
  </si>
  <si>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8"/>
  </si>
  <si>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8"/>
  </si>
  <si>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8"/>
  </si>
  <si>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8"/>
  </si>
  <si>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6"/>
  </si>
  <si>
    <t>C</t>
    <phoneticPr fontId="28"/>
  </si>
  <si>
    <t>非常勤で兼務</t>
    <rPh sb="0" eb="1">
      <t>ヒ</t>
    </rPh>
    <rPh sb="1" eb="3">
      <t>ジョウキン</t>
    </rPh>
    <rPh sb="4" eb="6">
      <t>ケンム</t>
    </rPh>
    <phoneticPr fontId="28"/>
  </si>
  <si>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8"/>
  </si>
  <si>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8"/>
  </si>
  <si>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8"/>
  </si>
  <si>
    <t>　(7) 従業者の氏名を記入してください。</t>
    <rPh sb="5" eb="8">
      <t>ジュウギョウシャ</t>
    </rPh>
    <rPh sb="9" eb="11">
      <t>シメイ</t>
    </rPh>
    <rPh sb="12" eb="14">
      <t>キニュウ</t>
    </rPh>
    <phoneticPr fontId="28"/>
  </si>
  <si>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8"/>
  </si>
  <si>
    <t>　　  ※ 指定基準の確認に際しては、４週分の入力で差し支えありません。</t>
  </si>
  <si>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8"/>
  </si>
  <si>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8"/>
  </si>
  <si>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8"/>
  </si>
  <si>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8"/>
  </si>
  <si>
    <t>　　　 その他、特記事項欄としてもご活用ください。</t>
    <rPh sb="6" eb="7">
      <t>タ</t>
    </rPh>
    <rPh sb="8" eb="10">
      <t>トッキ</t>
    </rPh>
    <rPh sb="10" eb="12">
      <t>ジコウ</t>
    </rPh>
    <rPh sb="12" eb="13">
      <t>ラン</t>
    </rPh>
    <rPh sb="18" eb="20">
      <t>カツヨウ</t>
    </rPh>
    <phoneticPr fontId="28"/>
  </si>
  <si>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8"/>
  </si>
  <si>
    <t>　　　　○ 常勤換算方法とは、非常勤の従業者について「事業所の従業者の勤務延時間数を当該事業所において常勤の従業者が勤務すべき時間数で除することにより、</t>
    <phoneticPr fontId="28"/>
  </si>
  <si>
    <t>　　　　　常勤の従業者の員数に換算する方法」であるため、常勤の従業者については常勤換算方法によらず、実人数で計算する。</t>
    <phoneticPr fontId="28"/>
  </si>
  <si>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28"/>
  </si>
  <si>
    <t>　　　　　手入力すること。</t>
    <phoneticPr fontId="28"/>
  </si>
  <si>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8"/>
  </si>
  <si>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8"/>
  </si>
  <si>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8"/>
  </si>
  <si>
    <t>　(13) 登録看護職員について、各欄に該当する数字を入力し、常勤換算後の人数を算出してください。</t>
    <rPh sb="6" eb="8">
      <t>トウロク</t>
    </rPh>
    <rPh sb="8" eb="10">
      <t>カンゴ</t>
    </rPh>
    <rPh sb="10" eb="12">
      <t>ショクイン</t>
    </rPh>
    <rPh sb="17" eb="18">
      <t>カク</t>
    </rPh>
    <rPh sb="18" eb="19">
      <t>ラン</t>
    </rPh>
    <rPh sb="20" eb="22">
      <t>ガイトウ</t>
    </rPh>
    <rPh sb="24" eb="26">
      <t>スウジ</t>
    </rPh>
    <rPh sb="27" eb="29">
      <t>ニュウリョク</t>
    </rPh>
    <rPh sb="31" eb="33">
      <t>ジョウキン</t>
    </rPh>
    <rPh sb="33" eb="35">
      <t>カンサン</t>
    </rPh>
    <rPh sb="35" eb="36">
      <t>ゴ</t>
    </rPh>
    <rPh sb="37" eb="39">
      <t>ニンズウ</t>
    </rPh>
    <rPh sb="40" eb="42">
      <t>サンシュツ</t>
    </rPh>
    <phoneticPr fontId="28"/>
  </si>
  <si>
    <t>（標準様式1）</t>
    <rPh sb="1" eb="3">
      <t>ヒョウジュン</t>
    </rPh>
    <rPh sb="3" eb="5">
      <t>ヨウシキ</t>
    </rPh>
    <phoneticPr fontId="6"/>
  </si>
  <si>
    <t>従業者の勤務の体制及び勤務形態一覧表　</t>
  </si>
  <si>
    <t>サービス種別（</t>
    <rPh sb="4" eb="6">
      <t>シュベツ</t>
    </rPh>
    <phoneticPr fontId="28"/>
  </si>
  <si>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30"/>
  </si>
  <si>
    <t>）</t>
    <phoneticPr fontId="28"/>
  </si>
  <si>
    <t>(</t>
    <phoneticPr fontId="28"/>
  </si>
  <si>
    <t>)</t>
    <phoneticPr fontId="28"/>
  </si>
  <si>
    <t>事業所名（</t>
    <rPh sb="0" eb="3">
      <t>ジギョウショ</t>
    </rPh>
    <rPh sb="3" eb="4">
      <t>メイ</t>
    </rPh>
    <phoneticPr fontId="28"/>
  </si>
  <si>
    <t>○○○○</t>
    <phoneticPr fontId="28"/>
  </si>
  <si>
    <t>(1)</t>
    <phoneticPr fontId="28"/>
  </si>
  <si>
    <t>４週</t>
  </si>
  <si>
    <t>(2)</t>
    <phoneticPr fontId="28"/>
  </si>
  <si>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</si>
  <si>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8"/>
  </si>
  <si>
    <t>No</t>
    <phoneticPr fontId="28"/>
  </si>
  <si>
    <t>(4) 
職種</t>
    <phoneticPr fontId="6"/>
  </si>
  <si>
    <t>(5)
勤務
形態</t>
    <phoneticPr fontId="6"/>
  </si>
  <si>
    <t>(6) 資格</t>
    <rPh sb="4" eb="6">
      <t>シカク</t>
    </rPh>
    <phoneticPr fontId="28"/>
  </si>
  <si>
    <t>(7) 氏　名</t>
    <phoneticPr fontId="6"/>
  </si>
  <si>
    <t>(8)</t>
    <phoneticPr fontId="28"/>
  </si>
  <si>
    <r>
      <t xml:space="preserve">(10)
</t>
    </r>
    <r>
      <rPr>
        <sz val="11"/>
        <rFont val="HGSｺﾞｼｯｸM"/>
        <family val="3"/>
        <charset val="128"/>
      </rPr>
      <t>週平均
勤務時間数</t>
    </r>
    <rPh sb="6" eb="8">
      <t>ヘイキン</t>
    </rPh>
    <rPh sb="9" eb="11">
      <t>キンム</t>
    </rPh>
    <rPh sb="11" eb="13">
      <t>ジカン</t>
    </rPh>
    <rPh sb="13" eb="14">
      <t>スウ</t>
    </rPh>
    <phoneticPr fontId="6"/>
  </si>
  <si>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6"/>
  </si>
  <si>
    <t>シフト記号</t>
    <rPh sb="3" eb="5">
      <t>キゴウ</t>
    </rPh>
    <phoneticPr fontId="41"/>
  </si>
  <si>
    <t>a</t>
    <phoneticPr fontId="28"/>
  </si>
  <si>
    <t>a</t>
    <phoneticPr fontId="28"/>
  </si>
  <si>
    <t>a</t>
    <phoneticPr fontId="28"/>
  </si>
  <si>
    <t>a</t>
    <phoneticPr fontId="28"/>
  </si>
  <si>
    <t>社会福祉士</t>
    <rPh sb="0" eb="2">
      <t>シャカイ</t>
    </rPh>
    <rPh sb="2" eb="5">
      <t>フクシシ</t>
    </rPh>
    <phoneticPr fontId="30"/>
  </si>
  <si>
    <t>○○　A男</t>
    <rPh sb="4" eb="5">
      <t>オトコ</t>
    </rPh>
    <phoneticPr fontId="28"/>
  </si>
  <si>
    <t>b</t>
    <phoneticPr fontId="28"/>
  </si>
  <si>
    <t>b</t>
    <phoneticPr fontId="28"/>
  </si>
  <si>
    <t>（オペレーター）</t>
    <phoneticPr fontId="28"/>
  </si>
  <si>
    <t>准看護師</t>
    <rPh sb="0" eb="4">
      <t>ジュンカンゴシ</t>
    </rPh>
    <phoneticPr fontId="30"/>
  </si>
  <si>
    <t>b</t>
  </si>
  <si>
    <t>（オペレーター）</t>
    <phoneticPr fontId="28"/>
  </si>
  <si>
    <t>○○　C太</t>
    <rPh sb="4" eb="5">
      <t>タ</t>
    </rPh>
    <phoneticPr fontId="28"/>
  </si>
  <si>
    <t>d</t>
    <phoneticPr fontId="28"/>
  </si>
  <si>
    <t>d</t>
    <phoneticPr fontId="28"/>
  </si>
  <si>
    <t>d</t>
    <phoneticPr fontId="28"/>
  </si>
  <si>
    <t>○○　D美</t>
    <rPh sb="4" eb="5">
      <t>ウツク</t>
    </rPh>
    <phoneticPr fontId="28"/>
  </si>
  <si>
    <t>c</t>
    <phoneticPr fontId="28"/>
  </si>
  <si>
    <t>c</t>
    <phoneticPr fontId="28"/>
  </si>
  <si>
    <t>○○　D太</t>
    <phoneticPr fontId="28"/>
  </si>
  <si>
    <t>訪問介護員</t>
    <rPh sb="0" eb="2">
      <t>ホウモン</t>
    </rPh>
    <rPh sb="2" eb="5">
      <t>カイゴイン</t>
    </rPh>
    <phoneticPr fontId="30"/>
  </si>
  <si>
    <t>介護福祉士</t>
    <rPh sb="0" eb="2">
      <t>カイゴ</t>
    </rPh>
    <rPh sb="2" eb="5">
      <t>フクシシ</t>
    </rPh>
    <phoneticPr fontId="30"/>
  </si>
  <si>
    <t>○○　E夫</t>
    <rPh sb="4" eb="5">
      <t>オット</t>
    </rPh>
    <phoneticPr fontId="28"/>
  </si>
  <si>
    <t>b</t>
    <phoneticPr fontId="28"/>
  </si>
  <si>
    <t>○○　F子</t>
    <rPh sb="4" eb="5">
      <t>コ</t>
    </rPh>
    <phoneticPr fontId="28"/>
  </si>
  <si>
    <t>c</t>
    <phoneticPr fontId="28"/>
  </si>
  <si>
    <t>○○　G太</t>
    <rPh sb="4" eb="5">
      <t>タ</t>
    </rPh>
    <phoneticPr fontId="28"/>
  </si>
  <si>
    <t>d</t>
    <phoneticPr fontId="28"/>
  </si>
  <si>
    <t>○○　H美</t>
    <rPh sb="4" eb="5">
      <t>ミ</t>
    </rPh>
    <phoneticPr fontId="28"/>
  </si>
  <si>
    <t>b</t>
    <phoneticPr fontId="28"/>
  </si>
  <si>
    <t>○○　J太郎</t>
    <rPh sb="4" eb="6">
      <t>タロウ</t>
    </rPh>
    <phoneticPr fontId="28"/>
  </si>
  <si>
    <t>○○　L太</t>
    <rPh sb="4" eb="5">
      <t>タ</t>
    </rPh>
    <phoneticPr fontId="28"/>
  </si>
  <si>
    <t>b</t>
    <phoneticPr fontId="28"/>
  </si>
  <si>
    <t>○○　N男</t>
    <rPh sb="4" eb="5">
      <t>オトコ</t>
    </rPh>
    <phoneticPr fontId="28"/>
  </si>
  <si>
    <t>d</t>
    <phoneticPr fontId="28"/>
  </si>
  <si>
    <t>d</t>
    <phoneticPr fontId="28"/>
  </si>
  <si>
    <t>d</t>
    <phoneticPr fontId="28"/>
  </si>
  <si>
    <t>b</t>
    <phoneticPr fontId="28"/>
  </si>
  <si>
    <t>b</t>
    <phoneticPr fontId="28"/>
  </si>
  <si>
    <t>b</t>
    <phoneticPr fontId="28"/>
  </si>
  <si>
    <t>○○　R次郎</t>
    <rPh sb="4" eb="6">
      <t>ジロウ</t>
    </rPh>
    <phoneticPr fontId="28"/>
  </si>
  <si>
    <t>c</t>
    <phoneticPr fontId="28"/>
  </si>
  <si>
    <t>c</t>
    <phoneticPr fontId="28"/>
  </si>
  <si>
    <t>○○　S子</t>
    <rPh sb="4" eb="5">
      <t>コ</t>
    </rPh>
    <phoneticPr fontId="28"/>
  </si>
  <si>
    <t>d</t>
    <phoneticPr fontId="28"/>
  </si>
  <si>
    <t>○○　T太</t>
    <rPh sb="4" eb="5">
      <t>タ</t>
    </rPh>
    <phoneticPr fontId="28"/>
  </si>
  <si>
    <t>c</t>
    <phoneticPr fontId="28"/>
  </si>
  <si>
    <t>看護職員</t>
    <rPh sb="0" eb="2">
      <t>カンゴ</t>
    </rPh>
    <rPh sb="2" eb="4">
      <t>ショクイン</t>
    </rPh>
    <phoneticPr fontId="30"/>
  </si>
  <si>
    <t>看護師</t>
    <rPh sb="0" eb="3">
      <t>カンゴシ</t>
    </rPh>
    <phoneticPr fontId="30"/>
  </si>
  <si>
    <t>○○　U子</t>
    <rPh sb="4" eb="5">
      <t>コ</t>
    </rPh>
    <phoneticPr fontId="28"/>
  </si>
  <si>
    <t>b</t>
    <phoneticPr fontId="28"/>
  </si>
  <si>
    <t>保健師</t>
    <rPh sb="0" eb="3">
      <t>ホケンシ</t>
    </rPh>
    <phoneticPr fontId="30"/>
  </si>
  <si>
    <t>○○　V男</t>
    <rPh sb="4" eb="5">
      <t>オトコ</t>
    </rPh>
    <phoneticPr fontId="28"/>
  </si>
  <si>
    <t>c</t>
    <phoneticPr fontId="28"/>
  </si>
  <si>
    <t>○○　W子</t>
    <rPh sb="4" eb="5">
      <t>コ</t>
    </rPh>
    <phoneticPr fontId="28"/>
  </si>
  <si>
    <t>○○　X太郎</t>
    <rPh sb="4" eb="6">
      <t>タロウ</t>
    </rPh>
    <phoneticPr fontId="28"/>
  </si>
  <si>
    <t>b</t>
    <phoneticPr fontId="28"/>
  </si>
  <si>
    <t>○○　Y子</t>
    <rPh sb="4" eb="5">
      <t>コ</t>
    </rPh>
    <phoneticPr fontId="28"/>
  </si>
  <si>
    <t>c</t>
    <phoneticPr fontId="28"/>
  </si>
  <si>
    <t>○○　Z男</t>
    <rPh sb="4" eb="5">
      <t>オトコ</t>
    </rPh>
    <phoneticPr fontId="28"/>
  </si>
  <si>
    <t>d</t>
    <phoneticPr fontId="28"/>
  </si>
  <si>
    <t>理学療法士</t>
    <rPh sb="0" eb="2">
      <t>リガク</t>
    </rPh>
    <rPh sb="2" eb="5">
      <t>リョウホウシ</t>
    </rPh>
    <phoneticPr fontId="30"/>
  </si>
  <si>
    <t>○○　AA三郎</t>
    <rPh sb="5" eb="7">
      <t>サブロウ</t>
    </rPh>
    <phoneticPr fontId="28"/>
  </si>
  <si>
    <t>a</t>
    <phoneticPr fontId="28"/>
  </si>
  <si>
    <t>作業療法士</t>
    <rPh sb="0" eb="2">
      <t>サギョウ</t>
    </rPh>
    <rPh sb="2" eb="5">
      <t>リョウホウシ</t>
    </rPh>
    <phoneticPr fontId="30"/>
  </si>
  <si>
    <t>言語聴覚士</t>
    <rPh sb="0" eb="2">
      <t>ゲンゴ</t>
    </rPh>
    <rPh sb="2" eb="5">
      <t>チョウカクシ</t>
    </rPh>
    <phoneticPr fontId="30"/>
  </si>
  <si>
    <t>○○　CC次郎</t>
    <rPh sb="5" eb="7">
      <t>ジロウ</t>
    </rPh>
    <phoneticPr fontId="28"/>
  </si>
  <si>
    <t>a</t>
    <phoneticPr fontId="28"/>
  </si>
  <si>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8"/>
  </si>
  <si>
    <t>A</t>
    <phoneticPr fontId="28"/>
  </si>
  <si>
    <t>B</t>
    <phoneticPr fontId="28"/>
  </si>
  <si>
    <t>A</t>
    <phoneticPr fontId="28"/>
  </si>
  <si>
    <t>C</t>
    <phoneticPr fontId="28"/>
  </si>
  <si>
    <t>B</t>
    <phoneticPr fontId="28"/>
  </si>
  <si>
    <t>D</t>
    <phoneticPr fontId="28"/>
  </si>
  <si>
    <t>C</t>
    <phoneticPr fontId="28"/>
  </si>
  <si>
    <t>-</t>
    <phoneticPr fontId="28"/>
  </si>
  <si>
    <t>＝</t>
    <phoneticPr fontId="28"/>
  </si>
  <si>
    <t>■ 看護職員の常勤換算方法による人数</t>
    <rPh sb="2" eb="4">
      <t>カンゴ</t>
    </rPh>
    <rPh sb="4" eb="6">
      <t>ショクイン</t>
    </rPh>
    <rPh sb="7" eb="9">
      <t>ジョウキン</t>
    </rPh>
    <rPh sb="9" eb="11">
      <t>カンサン</t>
    </rPh>
    <rPh sb="11" eb="13">
      <t>ホウホウ</t>
    </rPh>
    <rPh sb="16" eb="18">
      <t>ニンズウ</t>
    </rPh>
    <phoneticPr fontId="28"/>
  </si>
  <si>
    <t>＝</t>
    <phoneticPr fontId="28"/>
  </si>
  <si>
    <t>自由記載欄</t>
    <rPh sb="0" eb="2">
      <t>ジユウ</t>
    </rPh>
    <rPh sb="2" eb="4">
      <t>キサイ</t>
    </rPh>
    <rPh sb="4" eb="5">
      <t>ラン</t>
    </rPh>
    <phoneticPr fontId="28"/>
  </si>
  <si>
    <t>No</t>
    <phoneticPr fontId="28"/>
  </si>
  <si>
    <t>始業時刻</t>
    <rPh sb="0" eb="2">
      <t>シギョウ</t>
    </rPh>
    <rPh sb="2" eb="4">
      <t>ジコク</t>
    </rPh>
    <phoneticPr fontId="28"/>
  </si>
  <si>
    <t>終業時刻</t>
    <rPh sb="0" eb="2">
      <t>シュウギョウ</t>
    </rPh>
    <rPh sb="2" eb="4">
      <t>ジコク</t>
    </rPh>
    <phoneticPr fontId="28"/>
  </si>
  <si>
    <t>a</t>
    <phoneticPr fontId="28"/>
  </si>
  <si>
    <t>：</t>
    <phoneticPr fontId="28"/>
  </si>
  <si>
    <t>（</t>
    <phoneticPr fontId="28"/>
  </si>
  <si>
    <t>（</t>
    <phoneticPr fontId="28"/>
  </si>
  <si>
    <t>～</t>
    <phoneticPr fontId="28"/>
  </si>
  <si>
    <t>（</t>
    <phoneticPr fontId="28"/>
  </si>
  <si>
    <t>：</t>
    <phoneticPr fontId="28"/>
  </si>
  <si>
    <t>（</t>
    <phoneticPr fontId="28"/>
  </si>
  <si>
    <t>）</t>
    <phoneticPr fontId="28"/>
  </si>
  <si>
    <t>e</t>
    <phoneticPr fontId="28"/>
  </si>
  <si>
    <t>：</t>
    <phoneticPr fontId="28"/>
  </si>
  <si>
    <t>：</t>
    <phoneticPr fontId="28"/>
  </si>
  <si>
    <t>g</t>
    <phoneticPr fontId="28"/>
  </si>
  <si>
    <t>～</t>
    <phoneticPr fontId="28"/>
  </si>
  <si>
    <t>（</t>
    <phoneticPr fontId="28"/>
  </si>
  <si>
    <t>）</t>
    <phoneticPr fontId="28"/>
  </si>
  <si>
    <t>h</t>
    <phoneticPr fontId="28"/>
  </si>
  <si>
    <t>）</t>
    <phoneticPr fontId="28"/>
  </si>
  <si>
    <t>i</t>
    <phoneticPr fontId="28"/>
  </si>
  <si>
    <t>～</t>
    <phoneticPr fontId="28"/>
  </si>
  <si>
    <t>：</t>
    <phoneticPr fontId="28"/>
  </si>
  <si>
    <t>l</t>
    <phoneticPr fontId="28"/>
  </si>
  <si>
    <t>～</t>
    <phoneticPr fontId="28"/>
  </si>
  <si>
    <t>n</t>
    <phoneticPr fontId="28"/>
  </si>
  <si>
    <t>o</t>
    <phoneticPr fontId="28"/>
  </si>
  <si>
    <t>）</t>
    <phoneticPr fontId="28"/>
  </si>
  <si>
    <t>p</t>
    <phoneticPr fontId="28"/>
  </si>
  <si>
    <t>q</t>
    <phoneticPr fontId="28"/>
  </si>
  <si>
    <t>r</t>
    <phoneticPr fontId="28"/>
  </si>
  <si>
    <t>s</t>
    <phoneticPr fontId="28"/>
  </si>
  <si>
    <t>u</t>
    <phoneticPr fontId="28"/>
  </si>
  <si>
    <t>w</t>
    <phoneticPr fontId="28"/>
  </si>
  <si>
    <t>x</t>
    <phoneticPr fontId="28"/>
  </si>
  <si>
    <t>y</t>
    <phoneticPr fontId="28"/>
  </si>
  <si>
    <t>z</t>
    <phoneticPr fontId="28"/>
  </si>
  <si>
    <t>x</t>
    <phoneticPr fontId="28"/>
  </si>
  <si>
    <t>aa</t>
    <phoneticPr fontId="28"/>
  </si>
  <si>
    <t>ab</t>
    <phoneticPr fontId="28"/>
  </si>
  <si>
    <t>ac</t>
    <phoneticPr fontId="28"/>
  </si>
  <si>
    <t>ad</t>
    <phoneticPr fontId="28"/>
  </si>
  <si>
    <t>ae</t>
    <phoneticPr fontId="28"/>
  </si>
  <si>
    <t>af</t>
    <phoneticPr fontId="28"/>
  </si>
  <si>
    <t>ag</t>
    <phoneticPr fontId="28"/>
  </si>
  <si>
    <t>（</t>
    <phoneticPr fontId="28"/>
  </si>
  <si>
    <t>-</t>
    <phoneticPr fontId="28"/>
  </si>
  <si>
    <t>1日に2回勤務する場合</t>
    <rPh sb="1" eb="2">
      <t>ニチ</t>
    </rPh>
    <rPh sb="4" eb="5">
      <t>カイ</t>
    </rPh>
    <rPh sb="5" eb="7">
      <t>キンム</t>
    </rPh>
    <rPh sb="9" eb="11">
      <t>バアイ</t>
    </rPh>
    <phoneticPr fontId="28"/>
  </si>
  <si>
    <t>ah</t>
    <phoneticPr fontId="28"/>
  </si>
  <si>
    <t>-</t>
    <phoneticPr fontId="28"/>
  </si>
  <si>
    <t>（</t>
    <phoneticPr fontId="28"/>
  </si>
  <si>
    <t>1日に2回勤務する場合</t>
    <phoneticPr fontId="28"/>
  </si>
  <si>
    <t>ai</t>
    <phoneticPr fontId="28"/>
  </si>
  <si>
    <t>：</t>
    <phoneticPr fontId="28"/>
  </si>
  <si>
    <t>）</t>
    <phoneticPr fontId="28"/>
  </si>
  <si>
    <t>1日に2回勤務する場合</t>
    <phoneticPr fontId="28"/>
  </si>
  <si>
    <t>・職種ごとの勤務時間を「○：○○～○：○○」と表記することが困難な場合は、No18～33を活用し、勤務時間数のみを入力してください。</t>
    <rPh sb="45" eb="47">
      <t>カツヨウ</t>
    </rPh>
    <phoneticPr fontId="28"/>
  </si>
  <si>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8"/>
  </si>
  <si>
    <t>・シフト記号が足りない場合は、適宜、行を追加してください。</t>
    <rPh sb="4" eb="6">
      <t>キゴウ</t>
    </rPh>
    <rPh sb="7" eb="8">
      <t>タ</t>
    </rPh>
    <rPh sb="11" eb="13">
      <t>バアイ</t>
    </rPh>
    <rPh sb="15" eb="17">
      <t>テキギ</t>
    </rPh>
    <rPh sb="18" eb="19">
      <t>ギョウ</t>
    </rPh>
    <rPh sb="20" eb="22">
      <t>ツイカ</t>
    </rPh>
    <phoneticPr fontId="28"/>
  </si>
  <si>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8"/>
  </si>
  <si>
    <t>(</t>
    <phoneticPr fontId="28"/>
  </si>
  <si>
    <t>)</t>
    <phoneticPr fontId="28"/>
  </si>
  <si>
    <t>）</t>
    <phoneticPr fontId="28"/>
  </si>
  <si>
    <t>(2)</t>
    <phoneticPr fontId="28"/>
  </si>
  <si>
    <t>No</t>
    <phoneticPr fontId="28"/>
  </si>
  <si>
    <t>(4) 
職種</t>
    <phoneticPr fontId="6"/>
  </si>
  <si>
    <t>(5)
勤務
形態</t>
    <phoneticPr fontId="6"/>
  </si>
  <si>
    <t>(7) 氏　名</t>
    <phoneticPr fontId="6"/>
  </si>
  <si>
    <t>(8)</t>
    <phoneticPr fontId="28"/>
  </si>
  <si>
    <t>A</t>
    <phoneticPr fontId="28"/>
  </si>
  <si>
    <t>B</t>
    <phoneticPr fontId="28"/>
  </si>
  <si>
    <t>B</t>
    <phoneticPr fontId="28"/>
  </si>
  <si>
    <t>C</t>
    <phoneticPr fontId="28"/>
  </si>
  <si>
    <t>-</t>
    <phoneticPr fontId="28"/>
  </si>
  <si>
    <t>D</t>
    <phoneticPr fontId="28"/>
  </si>
  <si>
    <t>÷</t>
    <phoneticPr fontId="28"/>
  </si>
  <si>
    <t>＝</t>
    <phoneticPr fontId="28"/>
  </si>
  <si>
    <t>＋</t>
    <phoneticPr fontId="28"/>
  </si>
  <si>
    <t>＝</t>
    <phoneticPr fontId="28"/>
  </si>
  <si>
    <t>b</t>
    <phoneticPr fontId="28"/>
  </si>
  <si>
    <t>～</t>
    <phoneticPr fontId="28"/>
  </si>
  <si>
    <t>（</t>
    <phoneticPr fontId="28"/>
  </si>
  <si>
    <t>o</t>
    <phoneticPr fontId="28"/>
  </si>
  <si>
    <t>s</t>
    <phoneticPr fontId="28"/>
  </si>
  <si>
    <t>u</t>
    <phoneticPr fontId="28"/>
  </si>
  <si>
    <t>w</t>
    <phoneticPr fontId="28"/>
  </si>
  <si>
    <t>aa</t>
    <phoneticPr fontId="28"/>
  </si>
  <si>
    <t>ab</t>
    <phoneticPr fontId="28"/>
  </si>
  <si>
    <t>ac</t>
    <phoneticPr fontId="28"/>
  </si>
  <si>
    <t>ae</t>
    <phoneticPr fontId="28"/>
  </si>
  <si>
    <t>af</t>
    <phoneticPr fontId="28"/>
  </si>
  <si>
    <t>ag</t>
    <phoneticPr fontId="28"/>
  </si>
  <si>
    <t>：</t>
    <phoneticPr fontId="28"/>
  </si>
  <si>
    <t>～</t>
    <phoneticPr fontId="28"/>
  </si>
  <si>
    <t>）</t>
    <phoneticPr fontId="28"/>
  </si>
  <si>
    <t>-</t>
    <phoneticPr fontId="28"/>
  </si>
  <si>
    <t>）</t>
    <phoneticPr fontId="28"/>
  </si>
  <si>
    <t>1日に2回勤務する場合</t>
    <phoneticPr fontId="28"/>
  </si>
  <si>
    <t>ai</t>
    <phoneticPr fontId="28"/>
  </si>
  <si>
    <t>1日に2回勤務する場合</t>
    <phoneticPr fontId="28"/>
  </si>
  <si>
    <t>・職種ごとの勤務時間を「○：○○～○：○○」と表記することが困難な場合は、No18～33を活用し、</t>
    <rPh sb="45" eb="47">
      <t>カツヨウ</t>
    </rPh>
    <phoneticPr fontId="28"/>
  </si>
  <si>
    <t xml:space="preserve">   勤務時間数のみを入力してください。</t>
    <phoneticPr fontId="28"/>
  </si>
  <si>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8"/>
  </si>
  <si>
    <t xml:space="preserve">   入力の補助を目的とするものですので、結果に誤りがないかご確認ください。</t>
    <phoneticPr fontId="28"/>
  </si>
  <si>
    <r>
      <t xml:space="preserve">　常勤専従職員を配置している。
</t>
    </r>
    <r>
      <rPr>
        <sz val="10"/>
        <color theme="1"/>
        <rFont val="ＭＳ Ｐゴシック"/>
        <family val="3"/>
        <charset val="128"/>
      </rPr>
      <t>※問２に該当する場合は兼務が可能。</t>
    </r>
    <phoneticPr fontId="3"/>
  </si>
  <si>
    <t>当該定期巡回・随時対応型訪問介護看護事業所と同一の法人によって設置された他の事業所、施設等の職務</t>
    <phoneticPr fontId="3"/>
  </si>
  <si>
    <t>　オペレーターのうち１人以上は常勤職員である。</t>
    <rPh sb="11" eb="14">
      <t>ニンイジョウ</t>
    </rPh>
    <rPh sb="15" eb="17">
      <t>ジョウキン</t>
    </rPh>
    <rPh sb="17" eb="19">
      <t>ショクイン</t>
    </rPh>
    <phoneticPr fontId="3"/>
  </si>
  <si>
    <t>医科診療報酬点数表に掲げる在宅麻薬等注射指導管理、在宅腫瘍化学療法注射指導管理、在宅強心剤持続投与指導管理若しくは在宅気管切開患者指導管理を受けている状態又は気管カニューレ若しくは留置カテーテルを使用している状態</t>
    <phoneticPr fontId="3"/>
  </si>
  <si>
    <r>
      <t xml:space="preserve">看取りを含めたターミナルケアの各プロセスにおいて利用者及び家族の意向を把握し、それに基づくアセスメント及び対応の経過の記録
</t>
    </r>
    <r>
      <rPr>
        <sz val="9"/>
        <color theme="1"/>
        <rFont val="ＭＳ Ｐゴシック"/>
        <family val="3"/>
        <charset val="128"/>
      </rPr>
      <t>※厚生労働省「人生の最終段階における医療・ケアの決定プロセスに関するガイドライン」等の内容を踏まえ、利用者本人及びその家族等と話し合いを行い、利用者本人の意思決定を基本に、他の関係者との連携の上対応すること。</t>
    </r>
    <phoneticPr fontId="3"/>
  </si>
  <si>
    <t>令和６年度～令和８年度運営状況点検書</t>
    <rPh sb="0" eb="2">
      <t>レイワ</t>
    </rPh>
    <rPh sb="3" eb="5">
      <t>ネンド</t>
    </rPh>
    <rPh sb="6" eb="8">
      <t>レイワ</t>
    </rPh>
    <rPh sb="9" eb="11">
      <t>ネンド</t>
    </rPh>
    <rPh sb="11" eb="13">
      <t>ウンエイ</t>
    </rPh>
    <rPh sb="13" eb="15">
      <t>ジョウキョウ</t>
    </rPh>
    <rPh sb="15" eb="17">
      <t>テンケン</t>
    </rPh>
    <rPh sb="17" eb="18">
      <t>ショ</t>
    </rPh>
    <phoneticPr fontId="3"/>
  </si>
  <si>
    <t>１　人員基準について</t>
    <phoneticPr fontId="3"/>
  </si>
  <si>
    <t>問１</t>
    <rPh sb="0" eb="1">
      <t>ト</t>
    </rPh>
    <phoneticPr fontId="3"/>
  </si>
  <si>
    <t>問２</t>
    <rPh sb="0" eb="1">
      <t>ト</t>
    </rPh>
    <phoneticPr fontId="3"/>
  </si>
  <si>
    <t>問３</t>
    <rPh sb="0" eb="1">
      <t>ト</t>
    </rPh>
    <phoneticPr fontId="3"/>
  </si>
  <si>
    <t>問４</t>
    <rPh sb="0" eb="1">
      <t>ト</t>
    </rPh>
    <phoneticPr fontId="3"/>
  </si>
  <si>
    <t>問５</t>
    <rPh sb="0" eb="1">
      <t>ト</t>
    </rPh>
    <phoneticPr fontId="3"/>
  </si>
  <si>
    <t>問６</t>
    <rPh sb="0" eb="1">
      <t>ト</t>
    </rPh>
    <phoneticPr fontId="3"/>
  </si>
  <si>
    <t>　他の職務を兼務している場合、兼務は基準の範囲内である。</t>
    <rPh sb="1" eb="2">
      <t>ホカ</t>
    </rPh>
    <rPh sb="3" eb="5">
      <t>ショクム</t>
    </rPh>
    <rPh sb="6" eb="8">
      <t>ケンム</t>
    </rPh>
    <rPh sb="12" eb="14">
      <t>バアイ</t>
    </rPh>
    <rPh sb="15" eb="17">
      <t>ケンム</t>
    </rPh>
    <rPh sb="18" eb="20">
      <t>キジュン</t>
    </rPh>
    <rPh sb="21" eb="23">
      <t>ハンイ</t>
    </rPh>
    <rPh sb="23" eb="24">
      <t>ナイ</t>
    </rPh>
    <phoneticPr fontId="3"/>
  </si>
  <si>
    <t>２　設備基準について</t>
    <phoneticPr fontId="3"/>
  </si>
  <si>
    <r>
      <t xml:space="preserve">　利用者が援助を必要とする状態になったときに適切にオペレーションセンターに通報できるよう、利用者に対し、通信のための端末機器を配布している。
</t>
    </r>
    <r>
      <rPr>
        <sz val="10"/>
        <color theme="1"/>
        <rFont val="ＭＳ Ｐゴシック"/>
        <family val="3"/>
        <charset val="128"/>
      </rPr>
      <t>※利用者が一般の家庭用電話や携帯電話により適切にオペレーションセンターに随時の通報を行うことができる場合は配布しなくても可。</t>
    </r>
    <rPh sb="77" eb="79">
      <t>イッパン</t>
    </rPh>
    <rPh sb="80" eb="83">
      <t>カテイヨウ</t>
    </rPh>
    <rPh sb="83" eb="85">
      <t>デンワ</t>
    </rPh>
    <rPh sb="86" eb="88">
      <t>ケイタイ</t>
    </rPh>
    <rPh sb="88" eb="90">
      <t>デンワ</t>
    </rPh>
    <phoneticPr fontId="3"/>
  </si>
  <si>
    <t>３　運営基準について</t>
    <phoneticPr fontId="3"/>
  </si>
  <si>
    <t>　サービスの提供の開始に際しては、あらかじめ、利用申込者又はその家族に対し、運営規程の概要、従業者の勤務の体制その他の利用申込者のサービスの選択に資すると認められる重要事項を記した文書（重要事項説明書）を交付して説明を行い、当該サービスの提供の開始について利用申込者の同意を得ている。</t>
    <rPh sb="23" eb="25">
      <t>リヨウ</t>
    </rPh>
    <rPh sb="93" eb="100">
      <t>ジュウヨウジコウセツメイショ</t>
    </rPh>
    <phoneticPr fontId="3"/>
  </si>
  <si>
    <t>　重要事項説明書に、次の項目を記載している。</t>
    <rPh sb="1" eb="3">
      <t>ジュウヨウ</t>
    </rPh>
    <rPh sb="3" eb="5">
      <t>ジコウ</t>
    </rPh>
    <rPh sb="5" eb="8">
      <t>セツメイショ</t>
    </rPh>
    <rPh sb="10" eb="11">
      <t>ツギ</t>
    </rPh>
    <rPh sb="12" eb="14">
      <t>コウモク</t>
    </rPh>
    <rPh sb="15" eb="17">
      <t>キサイ</t>
    </rPh>
    <phoneticPr fontId="3"/>
  </si>
  <si>
    <t>法人及び事業所の概要（法人名、事業所名、事業所番号、併設サービスなど）</t>
    <phoneticPr fontId="3"/>
  </si>
  <si>
    <t>事業所の営業日、営業時間、サービス提供日又はサービス提供時間</t>
    <phoneticPr fontId="3"/>
  </si>
  <si>
    <t>エ</t>
    <phoneticPr fontId="3"/>
  </si>
  <si>
    <t>オ</t>
    <phoneticPr fontId="3"/>
  </si>
  <si>
    <t>従業者の勤務体制</t>
    <phoneticPr fontId="3"/>
  </si>
  <si>
    <t>カ</t>
    <phoneticPr fontId="3"/>
  </si>
  <si>
    <t>事故発生時の対応</t>
    <phoneticPr fontId="3"/>
  </si>
  <si>
    <t>キ</t>
    <phoneticPr fontId="3"/>
  </si>
  <si>
    <t>苦情・相談体制（事業所担当、市町村、国民健康保険団体連合会などの窓口も記載）</t>
    <phoneticPr fontId="3"/>
  </si>
  <si>
    <t>ク</t>
    <phoneticPr fontId="3"/>
  </si>
  <si>
    <t>その他利用申込者がサービスを選択するために必要な重要事項</t>
    <phoneticPr fontId="3"/>
  </si>
  <si>
    <t>ケ</t>
    <phoneticPr fontId="3"/>
  </si>
  <si>
    <t>提供するサービスの第三者評価の実施状況</t>
    <rPh sb="0" eb="2">
      <t>テイキョウ</t>
    </rPh>
    <rPh sb="9" eb="14">
      <t>ダイサンシャヒョウカ</t>
    </rPh>
    <rPh sb="15" eb="19">
      <t>ジッシジョウキョウ</t>
    </rPh>
    <phoneticPr fontId="3"/>
  </si>
  <si>
    <t>指定定期巡回・随時対応型訪問介護看護の内容及び利用料その他の費用の額</t>
    <rPh sb="2" eb="6">
      <t>テイキジュンカイ</t>
    </rPh>
    <rPh sb="7" eb="18">
      <t>ズイジタイオウガタホウモンカイゴカンゴ</t>
    </rPh>
    <phoneticPr fontId="3"/>
  </si>
  <si>
    <t>（１）オペレーター</t>
    <phoneticPr fontId="3"/>
  </si>
  <si>
    <t>（２）訪問介護員等</t>
    <rPh sb="3" eb="5">
      <t>ホウモン</t>
    </rPh>
    <rPh sb="5" eb="7">
      <t>カイゴ</t>
    </rPh>
    <rPh sb="7" eb="9">
      <t>イントウ</t>
    </rPh>
    <phoneticPr fontId="3"/>
  </si>
  <si>
    <t>（３）訪問看護サービスを行う看護師等</t>
    <rPh sb="3" eb="5">
      <t>ホウモン</t>
    </rPh>
    <rPh sb="5" eb="7">
      <t>カンゴ</t>
    </rPh>
    <rPh sb="12" eb="13">
      <t>オコナ</t>
    </rPh>
    <rPh sb="14" eb="17">
      <t>カンゴシ</t>
    </rPh>
    <rPh sb="17" eb="18">
      <t>トウ</t>
    </rPh>
    <phoneticPr fontId="3"/>
  </si>
  <si>
    <t>（４）計画作成責任者</t>
    <rPh sb="3" eb="5">
      <t>ケイカク</t>
    </rPh>
    <rPh sb="5" eb="7">
      <t>サクセイ</t>
    </rPh>
    <rPh sb="7" eb="10">
      <t>セキニンシャ</t>
    </rPh>
    <phoneticPr fontId="3"/>
  </si>
  <si>
    <t>（５）管理者</t>
    <rPh sb="3" eb="6">
      <t>カンリシャ</t>
    </rPh>
    <phoneticPr fontId="3"/>
  </si>
  <si>
    <t>（１）事務所</t>
    <rPh sb="3" eb="5">
      <t>ジム</t>
    </rPh>
    <rPh sb="5" eb="6">
      <t>ショ</t>
    </rPh>
    <phoneticPr fontId="3"/>
  </si>
  <si>
    <t>（２）機器等</t>
    <phoneticPr fontId="3"/>
  </si>
  <si>
    <t>（３）ケアコール端末</t>
    <phoneticPr fontId="3"/>
  </si>
  <si>
    <t>（１）内容及び手続の説明及び同意</t>
    <rPh sb="3" eb="5">
      <t>ナイヨウ</t>
    </rPh>
    <rPh sb="5" eb="6">
      <t>オヨ</t>
    </rPh>
    <rPh sb="7" eb="9">
      <t>テツヅ</t>
    </rPh>
    <rPh sb="10" eb="12">
      <t>セツメイ</t>
    </rPh>
    <rPh sb="12" eb="13">
      <t>オヨ</t>
    </rPh>
    <rPh sb="14" eb="16">
      <t>ドウイ</t>
    </rPh>
    <phoneticPr fontId="3"/>
  </si>
  <si>
    <t>　事業所の通常の事業の実施地域等を勘案し、利用申込者に対し自ら適切なサービスを提供することが困難であると認めた場合は、当該利用申込者に係る居宅介護支援事業者への連絡、適当な他の指定定期巡回・随時対応型訪問介護看護事業者等の紹介その他の必要な措置を速やかに講じている。</t>
    <rPh sb="88" eb="90">
      <t>シテイ</t>
    </rPh>
    <rPh sb="90" eb="94">
      <t>テイキジュンカイ</t>
    </rPh>
    <rPh sb="95" eb="106">
      <t>ズイジタイオウガタホウモンカイゴカンゴ</t>
    </rPh>
    <phoneticPr fontId="3"/>
  </si>
  <si>
    <t>（２）提供拒否の禁止</t>
    <rPh sb="3" eb="5">
      <t>テイキョウ</t>
    </rPh>
    <rPh sb="5" eb="7">
      <t>キョヒ</t>
    </rPh>
    <rPh sb="8" eb="10">
      <t>キンシ</t>
    </rPh>
    <phoneticPr fontId="3"/>
  </si>
  <si>
    <t>（３）サービス提供困難時の対応</t>
    <rPh sb="7" eb="9">
      <t>テイキョウ</t>
    </rPh>
    <rPh sb="9" eb="11">
      <t>コンナン</t>
    </rPh>
    <rPh sb="11" eb="12">
      <t>ジ</t>
    </rPh>
    <rPh sb="13" eb="15">
      <t>タイオウ</t>
    </rPh>
    <phoneticPr fontId="3"/>
  </si>
  <si>
    <t>（４）受給資格等の確認</t>
    <rPh sb="3" eb="5">
      <t>ジュキュウ</t>
    </rPh>
    <rPh sb="5" eb="7">
      <t>シカク</t>
    </rPh>
    <rPh sb="7" eb="8">
      <t>トウ</t>
    </rPh>
    <rPh sb="9" eb="11">
      <t>カクニン</t>
    </rPh>
    <phoneticPr fontId="3"/>
  </si>
  <si>
    <t>　サービスの提供を求められた場合は、その者の提示する負担割合証によって、利用者負担の割合を確認している。</t>
    <phoneticPr fontId="3"/>
  </si>
  <si>
    <t>（５）要介護認定の申請に係る援助</t>
    <rPh sb="3" eb="4">
      <t>ヨウ</t>
    </rPh>
    <rPh sb="4" eb="6">
      <t>カイゴ</t>
    </rPh>
    <rPh sb="6" eb="8">
      <t>ニンテイ</t>
    </rPh>
    <rPh sb="9" eb="11">
      <t>シンセイ</t>
    </rPh>
    <rPh sb="12" eb="13">
      <t>カカ</t>
    </rPh>
    <rPh sb="14" eb="16">
      <t>エンジョ</t>
    </rPh>
    <phoneticPr fontId="3"/>
  </si>
  <si>
    <t>（６）心身の状況等の把握</t>
    <rPh sb="3" eb="5">
      <t>シンシン</t>
    </rPh>
    <rPh sb="6" eb="9">
      <t>ジョウキョウトウ</t>
    </rPh>
    <rPh sb="10" eb="12">
      <t>ハアク</t>
    </rPh>
    <phoneticPr fontId="3"/>
  </si>
  <si>
    <t>（７）居宅介護支援事業者等との連携</t>
    <rPh sb="3" eb="5">
      <t>キョタク</t>
    </rPh>
    <rPh sb="5" eb="7">
      <t>カイゴ</t>
    </rPh>
    <rPh sb="7" eb="9">
      <t>シエン</t>
    </rPh>
    <rPh sb="9" eb="13">
      <t>ジギョウシャトウ</t>
    </rPh>
    <rPh sb="15" eb="17">
      <t>レンケイ</t>
    </rPh>
    <phoneticPr fontId="3"/>
  </si>
  <si>
    <t>　サービスを提供するに当たっては、指定居宅介護支援事業者その他保健医療サービス又は福祉サービスを提供する者との密接な連携に努めている。</t>
    <rPh sb="17" eb="19">
      <t>シテイ</t>
    </rPh>
    <phoneticPr fontId="3"/>
  </si>
  <si>
    <t>（８）法定代理受領サービスの提供を受けるための援助</t>
    <phoneticPr fontId="3"/>
  </si>
  <si>
    <t>※「介護保険法施行規則第６５条の４各号のいずれにも該当しないとき」とは、償還払いとなる利用予定者等が該当します。
　通常、利用者は法定代理受領サービスとしてサービスを受け、自己負担分を事業所へ支払いますが、例えば、自己作成プランで予め市町村に届け出ていない場合などは償還払い（一旦全額自己負担した後に保険者負担分の還付を受けること）となります。事業所に該当者がいない場合、回答欄に斜線を引いてください。</t>
    <phoneticPr fontId="3"/>
  </si>
  <si>
    <t>（９）居宅サービス計画に沿ったサービス提供</t>
    <rPh sb="3" eb="5">
      <t>キョタク</t>
    </rPh>
    <rPh sb="9" eb="11">
      <t>ケイカク</t>
    </rPh>
    <rPh sb="12" eb="13">
      <t>ソ</t>
    </rPh>
    <rPh sb="19" eb="21">
      <t>テイキョウ</t>
    </rPh>
    <phoneticPr fontId="3"/>
  </si>
  <si>
    <t>（１０）居宅サービス計画等の変更の援助</t>
    <phoneticPr fontId="3"/>
  </si>
  <si>
    <t>（１１）身分を証する書類の携行</t>
    <rPh sb="4" eb="6">
      <t>ミブン</t>
    </rPh>
    <rPh sb="7" eb="8">
      <t>ショウ</t>
    </rPh>
    <rPh sb="10" eb="12">
      <t>ショルイ</t>
    </rPh>
    <rPh sb="13" eb="15">
      <t>ケイコウ</t>
    </rPh>
    <phoneticPr fontId="3"/>
  </si>
  <si>
    <t>　従事者に身分を証する書類を携行させ、面接時や初回訪問時、利用者又はその家族から求められた時には、これを提示すべき旨を指導している。</t>
    <rPh sb="1" eb="4">
      <t>ジュウジシャ</t>
    </rPh>
    <rPh sb="5" eb="7">
      <t>ミブン</t>
    </rPh>
    <rPh sb="8" eb="9">
      <t>ショウ</t>
    </rPh>
    <rPh sb="11" eb="13">
      <t>ショルイ</t>
    </rPh>
    <rPh sb="14" eb="16">
      <t>ケイコウ</t>
    </rPh>
    <rPh sb="19" eb="21">
      <t>メンセツ</t>
    </rPh>
    <rPh sb="21" eb="22">
      <t>ジ</t>
    </rPh>
    <rPh sb="23" eb="25">
      <t>ショカイ</t>
    </rPh>
    <rPh sb="25" eb="27">
      <t>ホウモン</t>
    </rPh>
    <rPh sb="27" eb="28">
      <t>ジ</t>
    </rPh>
    <rPh sb="29" eb="32">
      <t>リヨウシャ</t>
    </rPh>
    <rPh sb="32" eb="33">
      <t>マタ</t>
    </rPh>
    <rPh sb="36" eb="38">
      <t>カゾク</t>
    </rPh>
    <rPh sb="40" eb="41">
      <t>モト</t>
    </rPh>
    <rPh sb="45" eb="46">
      <t>トキ</t>
    </rPh>
    <phoneticPr fontId="3"/>
  </si>
  <si>
    <t>（１２）サービスの提供の記録</t>
    <phoneticPr fontId="3"/>
  </si>
  <si>
    <t xml:space="preserve">　サービスを提供した際には、当該サービスの提供日及び内容、居宅介護サービス費の額その他必要な事項を、利用者の居宅サービス計画を記載した書面又はこれに準ずる書面に記載している。 </t>
    <rPh sb="29" eb="31">
      <t>キョタク</t>
    </rPh>
    <phoneticPr fontId="3"/>
  </si>
  <si>
    <t>（１３）利用料等の受領</t>
    <phoneticPr fontId="3"/>
  </si>
  <si>
    <t>　法定代理受領サービスに該当しない指定定期巡回・随時対応型訪問介護看護を提供した際にその利用者から支払を受ける利用料の額と、指定定期巡回・随時対応型訪問介護看護に係る地域密着型介護サービス費用基準額との間に、不合理な差額が生じないようにしている。</t>
    <rPh sb="19" eb="23">
      <t>テイキジュンカイ</t>
    </rPh>
    <rPh sb="24" eb="35">
      <t>ズイジタイオウガタホウモンカイゴカンゴ</t>
    </rPh>
    <rPh sb="64" eb="68">
      <t>テイキジュンカイ</t>
    </rPh>
    <rPh sb="69" eb="80">
      <t>ズイジタイオウガタホウモンカイゴカンゴ</t>
    </rPh>
    <rPh sb="83" eb="85">
      <t>チイキ</t>
    </rPh>
    <rPh sb="85" eb="87">
      <t>ミッチャク</t>
    </rPh>
    <rPh sb="87" eb="88">
      <t>カタ</t>
    </rPh>
    <phoneticPr fontId="3"/>
  </si>
  <si>
    <t>　利用者の選定により通常の事業の実施地域以外の地域の居宅において指定定期巡回・随時対応型訪問介護看護を行う場合は、それに要した交通費の額の支払いを利用者から受けている。</t>
    <rPh sb="1" eb="4">
      <t>リヨウシャ</t>
    </rPh>
    <rPh sb="5" eb="7">
      <t>センテイ</t>
    </rPh>
    <rPh sb="10" eb="12">
      <t>ツウジョウ</t>
    </rPh>
    <rPh sb="13" eb="15">
      <t>ジギョウ</t>
    </rPh>
    <rPh sb="16" eb="18">
      <t>ジッシ</t>
    </rPh>
    <rPh sb="18" eb="20">
      <t>チイキ</t>
    </rPh>
    <rPh sb="20" eb="22">
      <t>イガイ</t>
    </rPh>
    <rPh sb="23" eb="25">
      <t>チイキ</t>
    </rPh>
    <rPh sb="26" eb="28">
      <t>キョタク</t>
    </rPh>
    <rPh sb="32" eb="34">
      <t>シテイ</t>
    </rPh>
    <rPh sb="34" eb="38">
      <t>テイキジュンカイ</t>
    </rPh>
    <rPh sb="39" eb="50">
      <t>ズイジタイオウガタホウモンカイゴカンゴ</t>
    </rPh>
    <rPh sb="51" eb="52">
      <t>オコナ</t>
    </rPh>
    <rPh sb="53" eb="55">
      <t>バアイ</t>
    </rPh>
    <rPh sb="60" eb="61">
      <t>ヨウ</t>
    </rPh>
    <rPh sb="63" eb="66">
      <t>コウツウヒ</t>
    </rPh>
    <rPh sb="67" eb="68">
      <t>ガク</t>
    </rPh>
    <rPh sb="69" eb="71">
      <t>シハラ</t>
    </rPh>
    <rPh sb="73" eb="76">
      <t>リヨウシャ</t>
    </rPh>
    <rPh sb="78" eb="79">
      <t>ウ</t>
    </rPh>
    <phoneticPr fontId="3"/>
  </si>
  <si>
    <t>　問３に掲げる費用の支払いを受けるに当たっては、あらかじめ利用者又はその家族に対してその額等に関して説明を行い、利用者の同意を得ている。</t>
    <rPh sb="1" eb="2">
      <t>トイ</t>
    </rPh>
    <rPh sb="4" eb="5">
      <t>カカ</t>
    </rPh>
    <rPh sb="10" eb="12">
      <t>シハライ</t>
    </rPh>
    <rPh sb="14" eb="15">
      <t>ウ</t>
    </rPh>
    <rPh sb="44" eb="46">
      <t>ガクトウ</t>
    </rPh>
    <rPh sb="47" eb="48">
      <t>カン</t>
    </rPh>
    <phoneticPr fontId="3"/>
  </si>
  <si>
    <t>（１４）保険給付の請求のための証明書の交付</t>
    <phoneticPr fontId="3"/>
  </si>
  <si>
    <t>問７</t>
    <rPh sb="0" eb="1">
      <t>ト</t>
    </rPh>
    <phoneticPr fontId="3"/>
  </si>
  <si>
    <t>問８</t>
    <rPh sb="0" eb="1">
      <t>ト</t>
    </rPh>
    <phoneticPr fontId="3"/>
  </si>
  <si>
    <t>問９</t>
    <rPh sb="0" eb="1">
      <t>ト</t>
    </rPh>
    <phoneticPr fontId="3"/>
  </si>
  <si>
    <t>問１０</t>
    <rPh sb="0" eb="1">
      <t>ト</t>
    </rPh>
    <phoneticPr fontId="3"/>
  </si>
  <si>
    <t>問１１</t>
    <rPh sb="0" eb="1">
      <t>ト</t>
    </rPh>
    <phoneticPr fontId="3"/>
  </si>
  <si>
    <t>（１５）指定定期巡回・随時対応型訪問介護看護の基本取扱方針</t>
    <rPh sb="6" eb="10">
      <t>テイキジュンカイ</t>
    </rPh>
    <rPh sb="11" eb="22">
      <t>ズイジタイオウガタホウモンカイゴカンゴ</t>
    </rPh>
    <phoneticPr fontId="3"/>
  </si>
  <si>
    <t>　利用者の要介護状態の軽減又は悪化の防止に資するよう、その目標を設定し、計画的に行うとともに、随時対応サービスって及び随時訪問サービスについては、利用者からの随時の通報に適切に対応し、利用者が安心してその居宅において生活を送ることができるようにしている。</t>
    <rPh sb="47" eb="49">
      <t>ズイジ</t>
    </rPh>
    <rPh sb="49" eb="51">
      <t>タイオウ</t>
    </rPh>
    <rPh sb="57" eb="58">
      <t>オヨ</t>
    </rPh>
    <rPh sb="59" eb="63">
      <t>ズイジホウモン</t>
    </rPh>
    <rPh sb="73" eb="76">
      <t>リヨウシャ</t>
    </rPh>
    <rPh sb="79" eb="81">
      <t>ズイジ</t>
    </rPh>
    <rPh sb="82" eb="84">
      <t>ツウホウ</t>
    </rPh>
    <rPh sb="85" eb="87">
      <t>テキセツ</t>
    </rPh>
    <rPh sb="88" eb="90">
      <t>タイオウ</t>
    </rPh>
    <rPh sb="92" eb="95">
      <t>リヨウシャ</t>
    </rPh>
    <rPh sb="96" eb="98">
      <t>アンシン</t>
    </rPh>
    <rPh sb="102" eb="104">
      <t>キョタク</t>
    </rPh>
    <rPh sb="108" eb="110">
      <t>セイカツ</t>
    </rPh>
    <rPh sb="111" eb="112">
      <t>オク</t>
    </rPh>
    <phoneticPr fontId="3"/>
  </si>
  <si>
    <t xml:space="preserve">  自ら提供するサービスの質の評価を行い、その結果を公表し、常にその改善を図っている。</t>
    <rPh sb="2" eb="3">
      <t>ミズカ</t>
    </rPh>
    <rPh sb="4" eb="6">
      <t>テイキョウ</t>
    </rPh>
    <rPh sb="13" eb="14">
      <t>シツ</t>
    </rPh>
    <rPh sb="15" eb="17">
      <t>ヒョウカ</t>
    </rPh>
    <rPh sb="18" eb="19">
      <t>オコナ</t>
    </rPh>
    <rPh sb="23" eb="25">
      <t>ケッカ</t>
    </rPh>
    <rPh sb="26" eb="28">
      <t>コウヒョウ</t>
    </rPh>
    <rPh sb="30" eb="31">
      <t>ツネ</t>
    </rPh>
    <rPh sb="34" eb="36">
      <t>カイゼン</t>
    </rPh>
    <rPh sb="37" eb="38">
      <t>ハカ</t>
    </rPh>
    <phoneticPr fontId="3"/>
  </si>
  <si>
    <t>（１６）指定定期巡回・随時対応型訪問介護看護の具体的取扱方針</t>
    <rPh sb="6" eb="10">
      <t>テイキジュンカイ</t>
    </rPh>
    <rPh sb="11" eb="22">
      <t>ズイジタイオウガタホウモンカイゴカンゴ</t>
    </rPh>
    <rPh sb="23" eb="26">
      <t>グタイテキ</t>
    </rPh>
    <rPh sb="26" eb="28">
      <t>トリアツカイ</t>
    </rPh>
    <phoneticPr fontId="3"/>
  </si>
  <si>
    <t>　随時訪問サービスの提供にあたっては、定期巡回・随時対応型訪問介護看護計画に基づき、利用者からの随時の通報に迅速に対応し、必要な援助を行っている。</t>
    <rPh sb="1" eb="3">
      <t>ズイジ</t>
    </rPh>
    <rPh sb="3" eb="5">
      <t>ホウモン</t>
    </rPh>
    <rPh sb="10" eb="12">
      <t>テイキョウ</t>
    </rPh>
    <rPh sb="42" eb="44">
      <t>リヨウ</t>
    </rPh>
    <rPh sb="44" eb="45">
      <t>シャ</t>
    </rPh>
    <rPh sb="48" eb="50">
      <t>ズイジ</t>
    </rPh>
    <rPh sb="51" eb="53">
      <t>ツウホウ</t>
    </rPh>
    <rPh sb="54" eb="56">
      <t>ジンソク</t>
    </rPh>
    <rPh sb="57" eb="59">
      <t>タイオウ</t>
    </rPh>
    <rPh sb="61" eb="63">
      <t>ヒツヨウ</t>
    </rPh>
    <rPh sb="64" eb="66">
      <t>エンジョ</t>
    </rPh>
    <rPh sb="67" eb="68">
      <t>オコナ</t>
    </rPh>
    <phoneticPr fontId="3"/>
  </si>
  <si>
    <t>　随時訪問サービスを適切に行うため、オペレーターは、計画作成責任者及び定期巡回サービスを行う訪問介護員等と密接に連携し、利用者の心身の状況、その置かれている環境等の的確な把握に努め、利用者又はその家族に対し、適切な相談及び助言を行っている。</t>
    <rPh sb="1" eb="5">
      <t>ズイジホウモン</t>
    </rPh>
    <rPh sb="10" eb="12">
      <t>テキセツ</t>
    </rPh>
    <rPh sb="13" eb="14">
      <t>オコナ</t>
    </rPh>
    <rPh sb="26" eb="28">
      <t>ケイカク</t>
    </rPh>
    <rPh sb="28" eb="30">
      <t>サクセイ</t>
    </rPh>
    <rPh sb="30" eb="33">
      <t>セキニンシャ</t>
    </rPh>
    <rPh sb="33" eb="34">
      <t>オヨ</t>
    </rPh>
    <rPh sb="35" eb="37">
      <t>テイキ</t>
    </rPh>
    <rPh sb="37" eb="39">
      <t>ジュンカイ</t>
    </rPh>
    <rPh sb="44" eb="45">
      <t>オコナ</t>
    </rPh>
    <rPh sb="46" eb="48">
      <t>ホウモン</t>
    </rPh>
    <rPh sb="48" eb="50">
      <t>カイゴ</t>
    </rPh>
    <rPh sb="50" eb="51">
      <t>イン</t>
    </rPh>
    <rPh sb="51" eb="52">
      <t>トウ</t>
    </rPh>
    <rPh sb="53" eb="55">
      <t>ミッセツ</t>
    </rPh>
    <rPh sb="56" eb="58">
      <t>レンケイ</t>
    </rPh>
    <rPh sb="60" eb="63">
      <t>リヨウシャ</t>
    </rPh>
    <rPh sb="64" eb="66">
      <t>シンシン</t>
    </rPh>
    <rPh sb="67" eb="69">
      <t>ジョウキョウ</t>
    </rPh>
    <rPh sb="72" eb="73">
      <t>オ</t>
    </rPh>
    <rPh sb="78" eb="80">
      <t>カンキョウ</t>
    </rPh>
    <rPh sb="80" eb="81">
      <t>トウ</t>
    </rPh>
    <rPh sb="82" eb="84">
      <t>テキカク</t>
    </rPh>
    <rPh sb="85" eb="87">
      <t>ハアク</t>
    </rPh>
    <rPh sb="88" eb="89">
      <t>ツト</t>
    </rPh>
    <rPh sb="91" eb="93">
      <t>リヨウ</t>
    </rPh>
    <rPh sb="93" eb="94">
      <t>シャ</t>
    </rPh>
    <rPh sb="94" eb="95">
      <t>マタ</t>
    </rPh>
    <rPh sb="98" eb="100">
      <t>カゾク</t>
    </rPh>
    <rPh sb="101" eb="102">
      <t>タイ</t>
    </rPh>
    <rPh sb="104" eb="106">
      <t>テキセツ</t>
    </rPh>
    <rPh sb="107" eb="109">
      <t>ソウダン</t>
    </rPh>
    <rPh sb="109" eb="110">
      <t>オヨ</t>
    </rPh>
    <rPh sb="111" eb="113">
      <t>ジョゲン</t>
    </rPh>
    <rPh sb="114" eb="115">
      <t>オコナ</t>
    </rPh>
    <phoneticPr fontId="3"/>
  </si>
  <si>
    <t>　訪問看護サービスの提供にあたっては、常に利用者の病状、心身の状況及びその置かれている環境の的確な把握に努め、利用者又はその家族に対し、適切な指導等を行っている。</t>
    <rPh sb="1" eb="3">
      <t>ホウモン</t>
    </rPh>
    <rPh sb="3" eb="5">
      <t>カンゴ</t>
    </rPh>
    <rPh sb="10" eb="12">
      <t>テイキョウ</t>
    </rPh>
    <rPh sb="19" eb="20">
      <t>ツネ</t>
    </rPh>
    <rPh sb="21" eb="24">
      <t>リヨウシャ</t>
    </rPh>
    <rPh sb="25" eb="27">
      <t>ビョウジョウ</t>
    </rPh>
    <rPh sb="28" eb="30">
      <t>シンシン</t>
    </rPh>
    <rPh sb="31" eb="33">
      <t>ジョウキョウ</t>
    </rPh>
    <rPh sb="33" eb="34">
      <t>オヨ</t>
    </rPh>
    <rPh sb="37" eb="38">
      <t>オ</t>
    </rPh>
    <rPh sb="43" eb="45">
      <t>カンキョウ</t>
    </rPh>
    <rPh sb="46" eb="48">
      <t>テキカク</t>
    </rPh>
    <rPh sb="49" eb="51">
      <t>ハアク</t>
    </rPh>
    <rPh sb="52" eb="53">
      <t>ツト</t>
    </rPh>
    <rPh sb="55" eb="58">
      <t>リヨウシャ</t>
    </rPh>
    <rPh sb="58" eb="59">
      <t>マタ</t>
    </rPh>
    <rPh sb="62" eb="64">
      <t>カゾク</t>
    </rPh>
    <rPh sb="65" eb="66">
      <t>タイ</t>
    </rPh>
    <rPh sb="68" eb="70">
      <t>テキセツ</t>
    </rPh>
    <rPh sb="71" eb="73">
      <t>シドウ</t>
    </rPh>
    <rPh sb="73" eb="74">
      <t>トウ</t>
    </rPh>
    <rPh sb="75" eb="76">
      <t>オコナ</t>
    </rPh>
    <phoneticPr fontId="3"/>
  </si>
  <si>
    <t>　定期巡回・随時対応型訪問介護看護計画及び訪問看護報告書を主治医に提出し、訪問看護サービスの提供に当たって主治医との密接な連携を図っている。</t>
    <rPh sb="1" eb="5">
      <t>テイキジュンカイ</t>
    </rPh>
    <rPh sb="6" eb="17">
      <t>ズイジタイオウガタホウモンカイゴカンゴ</t>
    </rPh>
    <rPh sb="17" eb="19">
      <t>ケイカク</t>
    </rPh>
    <rPh sb="19" eb="20">
      <t>オヨ</t>
    </rPh>
    <rPh sb="21" eb="23">
      <t>ホウモン</t>
    </rPh>
    <rPh sb="23" eb="25">
      <t>カンゴ</t>
    </rPh>
    <rPh sb="25" eb="28">
      <t>ホウコクショ</t>
    </rPh>
    <rPh sb="29" eb="32">
      <t>シュジイ</t>
    </rPh>
    <rPh sb="33" eb="35">
      <t>テイシュツ</t>
    </rPh>
    <rPh sb="37" eb="41">
      <t>ホウモンカンゴ</t>
    </rPh>
    <rPh sb="46" eb="48">
      <t>テイキョウ</t>
    </rPh>
    <rPh sb="49" eb="50">
      <t>ア</t>
    </rPh>
    <rPh sb="53" eb="56">
      <t>シュジイ</t>
    </rPh>
    <rPh sb="58" eb="60">
      <t>ミッセツ</t>
    </rPh>
    <rPh sb="61" eb="63">
      <t>レンケイ</t>
    </rPh>
    <rPh sb="64" eb="65">
      <t>ハカ</t>
    </rPh>
    <phoneticPr fontId="3"/>
  </si>
  <si>
    <t>（１７）主治の医師との関係</t>
    <rPh sb="4" eb="5">
      <t>シュ</t>
    </rPh>
    <rPh sb="5" eb="6">
      <t>チ</t>
    </rPh>
    <rPh sb="7" eb="9">
      <t>イシ</t>
    </rPh>
    <rPh sb="11" eb="13">
      <t>カンケイ</t>
    </rPh>
    <phoneticPr fontId="3"/>
  </si>
  <si>
    <t>（１８）定期巡回・随時対応型訪問介護看護計画の作成</t>
    <rPh sb="4" eb="8">
      <t>テイキジュンカイ</t>
    </rPh>
    <rPh sb="9" eb="20">
      <t>ズイジタイオウガタホウモンカイゴカンゴ</t>
    </rPh>
    <rPh sb="20" eb="22">
      <t>ケイカク</t>
    </rPh>
    <rPh sb="23" eb="25">
      <t>サクセイ</t>
    </rPh>
    <phoneticPr fontId="3"/>
  </si>
  <si>
    <t>※　医療機関が運営する指定定期巡回・随時対応型訪問介護看護事業所にあっては、主治医の文書による指示、定期巡回・随時対応型訪問介護看護計画及び訪問看護報告書の提出は、診療記録への記載をもって代えることがことができる。</t>
    <rPh sb="2" eb="6">
      <t>イリョウキカン</t>
    </rPh>
    <rPh sb="7" eb="9">
      <t>ウンエイ</t>
    </rPh>
    <rPh sb="11" eb="13">
      <t>シテイ</t>
    </rPh>
    <rPh sb="13" eb="17">
      <t>テイキジュンカイ</t>
    </rPh>
    <rPh sb="18" eb="29">
      <t>ズイジタイオウガタホウモンカイゴカンゴ</t>
    </rPh>
    <rPh sb="29" eb="32">
      <t>ジギョウショ</t>
    </rPh>
    <rPh sb="38" eb="41">
      <t>シュジイ</t>
    </rPh>
    <rPh sb="42" eb="44">
      <t>ブンショ</t>
    </rPh>
    <rPh sb="47" eb="49">
      <t>シジ</t>
    </rPh>
    <rPh sb="50" eb="54">
      <t>テイキジュンカイ</t>
    </rPh>
    <rPh sb="55" eb="66">
      <t>ズイジタイオウガタホウモンカイゴカンゴ</t>
    </rPh>
    <rPh sb="66" eb="68">
      <t>ケイカク</t>
    </rPh>
    <rPh sb="68" eb="69">
      <t>オヨ</t>
    </rPh>
    <rPh sb="70" eb="74">
      <t>ホウモンカンゴ</t>
    </rPh>
    <rPh sb="74" eb="77">
      <t>ホウコクショ</t>
    </rPh>
    <rPh sb="78" eb="80">
      <t>テイシュツ</t>
    </rPh>
    <rPh sb="82" eb="86">
      <t>シンリョウキロク</t>
    </rPh>
    <rPh sb="88" eb="90">
      <t>キサイ</t>
    </rPh>
    <rPh sb="94" eb="95">
      <t>カ</t>
    </rPh>
    <phoneticPr fontId="3"/>
  </si>
  <si>
    <t>　計画作成責任者は、利用者の日常生活全般の状況及び希望を踏まえて、定期巡回サービス及び随時訪問サービスの目標、当該目標を達成するための具体的な定期巡回サービス及び随時訪問サービスの内容等を記載した定期巡回・随時対応型訪問介護看護計画を作成している。</t>
    <rPh sb="14" eb="16">
      <t>ニチジョウ</t>
    </rPh>
    <rPh sb="16" eb="18">
      <t>セイカツ</t>
    </rPh>
    <rPh sb="18" eb="20">
      <t>ゼンパン</t>
    </rPh>
    <rPh sb="21" eb="23">
      <t>ジョウキョウ</t>
    </rPh>
    <rPh sb="23" eb="24">
      <t>オヨ</t>
    </rPh>
    <rPh sb="25" eb="27">
      <t>キボウ</t>
    </rPh>
    <rPh sb="28" eb="29">
      <t>フ</t>
    </rPh>
    <rPh sb="33" eb="35">
      <t>テイキ</t>
    </rPh>
    <rPh sb="35" eb="37">
      <t>ジュンカイ</t>
    </rPh>
    <rPh sb="41" eb="42">
      <t>オヨ</t>
    </rPh>
    <rPh sb="43" eb="45">
      <t>ズイジ</t>
    </rPh>
    <rPh sb="45" eb="47">
      <t>ホウモン</t>
    </rPh>
    <rPh sb="52" eb="54">
      <t>モクヒョウ</t>
    </rPh>
    <rPh sb="92" eb="93">
      <t>トウ</t>
    </rPh>
    <rPh sb="98" eb="102">
      <t>テイキジュンカイ</t>
    </rPh>
    <rPh sb="103" eb="114">
      <t>ズイジタイオウガタホウモンカイゴカンゴ</t>
    </rPh>
    <rPh sb="117" eb="119">
      <t>サクセイ</t>
    </rPh>
    <phoneticPr fontId="3"/>
  </si>
  <si>
    <r>
      <t>　看護職員はすべての利用者の居宅を定期的（概ね1月に1回程度）訪問し、アセスメント及びモニタリングを行っている。</t>
    </r>
    <r>
      <rPr>
        <sz val="10"/>
        <color theme="1"/>
        <rFont val="ＭＳ Ｐゴシック"/>
        <family val="3"/>
        <charset val="128"/>
      </rPr>
      <t xml:space="preserve">
※　訪問看護サービスを利用しない者であっても、アセスメント及びモニタリングは保健師、看護師、准看護師のいずれかが行わなければなりません。</t>
    </r>
    <rPh sb="1" eb="3">
      <t>カンゴ</t>
    </rPh>
    <rPh sb="3" eb="5">
      <t>ショクイン</t>
    </rPh>
    <rPh sb="10" eb="13">
      <t>リヨウシャ</t>
    </rPh>
    <rPh sb="14" eb="16">
      <t>キョタク</t>
    </rPh>
    <rPh sb="17" eb="20">
      <t>テイキテキ</t>
    </rPh>
    <rPh sb="21" eb="22">
      <t>オオム</t>
    </rPh>
    <rPh sb="24" eb="25">
      <t>ツキ</t>
    </rPh>
    <rPh sb="27" eb="28">
      <t>カイ</t>
    </rPh>
    <rPh sb="28" eb="30">
      <t>テイド</t>
    </rPh>
    <rPh sb="31" eb="33">
      <t>ホウモン</t>
    </rPh>
    <rPh sb="41" eb="42">
      <t>オヨ</t>
    </rPh>
    <rPh sb="50" eb="51">
      <t>オコナ</t>
    </rPh>
    <phoneticPr fontId="3"/>
  </si>
  <si>
    <t>　訪問看護サービスに係る定期巡回・随時対応型訪問介護看護計画については、問１の事項に加え、当該利用者の希望、心身の状況、主治医の指示等を踏まえて、療養上の目標、当該目標を達成するための具体的なサービスの内容等を記載している。</t>
    <rPh sb="1" eb="5">
      <t>ホウモンカンゴ</t>
    </rPh>
    <rPh sb="10" eb="11">
      <t>カカ</t>
    </rPh>
    <rPh sb="12" eb="16">
      <t>テイキジュンカイ</t>
    </rPh>
    <rPh sb="17" eb="28">
      <t>ズイジタイオウガタホウモンカイゴカンゴ</t>
    </rPh>
    <rPh sb="36" eb="37">
      <t>トイ</t>
    </rPh>
    <rPh sb="39" eb="41">
      <t>ジコウ</t>
    </rPh>
    <rPh sb="42" eb="43">
      <t>クワ</t>
    </rPh>
    <rPh sb="45" eb="50">
      <t>トウガイリヨウシャ</t>
    </rPh>
    <rPh sb="51" eb="53">
      <t>キボウ</t>
    </rPh>
    <rPh sb="54" eb="56">
      <t>シンシン</t>
    </rPh>
    <rPh sb="57" eb="59">
      <t>ジョウキョウ</t>
    </rPh>
    <rPh sb="60" eb="63">
      <t>シュジイ</t>
    </rPh>
    <phoneticPr fontId="3"/>
  </si>
  <si>
    <t>　計画作成責任者が常勤看護師等でない場合には、常勤看護師等は、問５の計画の記載に際し、必要な指導及び管理を行うとともに、利用者又はその家族に対する当該計画の説明を行う際には、計画作成責任者に対し、必要な協力を行っている。</t>
    <rPh sb="1" eb="3">
      <t>ケイカク</t>
    </rPh>
    <rPh sb="3" eb="5">
      <t>サクセイ</t>
    </rPh>
    <rPh sb="5" eb="8">
      <t>セキニンシャ</t>
    </rPh>
    <rPh sb="9" eb="11">
      <t>ジョウキン</t>
    </rPh>
    <rPh sb="11" eb="14">
      <t>カンゴシ</t>
    </rPh>
    <rPh sb="14" eb="15">
      <t>トウ</t>
    </rPh>
    <rPh sb="18" eb="20">
      <t>バアイ</t>
    </rPh>
    <rPh sb="31" eb="32">
      <t>トイ</t>
    </rPh>
    <rPh sb="34" eb="36">
      <t>ケイカク</t>
    </rPh>
    <rPh sb="37" eb="39">
      <t>キサイ</t>
    </rPh>
    <rPh sb="40" eb="41">
      <t>サイ</t>
    </rPh>
    <rPh sb="43" eb="45">
      <t>ヒツヨウ</t>
    </rPh>
    <rPh sb="46" eb="48">
      <t>シドウ</t>
    </rPh>
    <rPh sb="48" eb="49">
      <t>オヨ</t>
    </rPh>
    <rPh sb="50" eb="52">
      <t>カンリ</t>
    </rPh>
    <rPh sb="53" eb="54">
      <t>オコナ</t>
    </rPh>
    <rPh sb="60" eb="63">
      <t>リヨウシャ</t>
    </rPh>
    <rPh sb="63" eb="64">
      <t>マタ</t>
    </rPh>
    <rPh sb="67" eb="69">
      <t>カゾク</t>
    </rPh>
    <rPh sb="70" eb="71">
      <t>タイ</t>
    </rPh>
    <rPh sb="73" eb="75">
      <t>トウガイ</t>
    </rPh>
    <rPh sb="78" eb="80">
      <t>セツメイ</t>
    </rPh>
    <rPh sb="81" eb="82">
      <t>オコナ</t>
    </rPh>
    <rPh sb="83" eb="84">
      <t>サイ</t>
    </rPh>
    <rPh sb="87" eb="89">
      <t>ケイカク</t>
    </rPh>
    <rPh sb="89" eb="91">
      <t>サクセイ</t>
    </rPh>
    <rPh sb="91" eb="94">
      <t>セキニンシャ</t>
    </rPh>
    <rPh sb="95" eb="96">
      <t>タイ</t>
    </rPh>
    <rPh sb="98" eb="100">
      <t>ヒツヨウ</t>
    </rPh>
    <rPh sb="101" eb="103">
      <t>キョウリョク</t>
    </rPh>
    <rPh sb="104" eb="105">
      <t>オコナ</t>
    </rPh>
    <phoneticPr fontId="3"/>
  </si>
  <si>
    <t>　定期巡回・随時対応型訪問介護看護計画の作成後においても、計画の実施状況の把握を行い、必要に応じて計画の変更を行っている。</t>
    <rPh sb="1" eb="5">
      <t>テイキジュンカイ</t>
    </rPh>
    <rPh sb="6" eb="17">
      <t>ズイジタイオウガタホウモンカイゴカンゴ</t>
    </rPh>
    <rPh sb="29" eb="31">
      <t>ケイカク</t>
    </rPh>
    <rPh sb="37" eb="39">
      <t>ハアク</t>
    </rPh>
    <phoneticPr fontId="3"/>
  </si>
  <si>
    <t>　訪問看護サービスを行う保健師又は看護師は、訪問看護サービスを行った日や提供した看護内容等を記載した訪問看護報告書を作成している。</t>
    <rPh sb="1" eb="3">
      <t>ホウモン</t>
    </rPh>
    <rPh sb="3" eb="5">
      <t>カンゴ</t>
    </rPh>
    <rPh sb="10" eb="11">
      <t>オコナ</t>
    </rPh>
    <rPh sb="12" eb="15">
      <t>ホケンシ</t>
    </rPh>
    <rPh sb="15" eb="16">
      <t>マタ</t>
    </rPh>
    <rPh sb="17" eb="20">
      <t>カンゴシ</t>
    </rPh>
    <rPh sb="22" eb="24">
      <t>ホウモン</t>
    </rPh>
    <rPh sb="24" eb="26">
      <t>カンゴ</t>
    </rPh>
    <rPh sb="31" eb="32">
      <t>オコナ</t>
    </rPh>
    <rPh sb="34" eb="35">
      <t>ヒ</t>
    </rPh>
    <rPh sb="36" eb="38">
      <t>テイキョウ</t>
    </rPh>
    <rPh sb="40" eb="42">
      <t>カンゴ</t>
    </rPh>
    <rPh sb="42" eb="44">
      <t>ナイヨウ</t>
    </rPh>
    <rPh sb="44" eb="45">
      <t>トウ</t>
    </rPh>
    <rPh sb="46" eb="48">
      <t>キサイ</t>
    </rPh>
    <rPh sb="50" eb="52">
      <t>ホウモン</t>
    </rPh>
    <rPh sb="52" eb="54">
      <t>カンゴ</t>
    </rPh>
    <rPh sb="54" eb="57">
      <t>ホウコクショ</t>
    </rPh>
    <rPh sb="58" eb="60">
      <t>サクセイ</t>
    </rPh>
    <phoneticPr fontId="3"/>
  </si>
  <si>
    <t>　常勤看護師等は、訪問看護報告書の作成に関し、必要な指導及び管理を行っている。</t>
    <rPh sb="1" eb="7">
      <t>ジョウキンカンゴシトウ</t>
    </rPh>
    <rPh sb="9" eb="13">
      <t>ホウモンカンゴ</t>
    </rPh>
    <rPh sb="13" eb="16">
      <t>ホウコクショ</t>
    </rPh>
    <rPh sb="17" eb="19">
      <t>サクセイ</t>
    </rPh>
    <rPh sb="20" eb="21">
      <t>カン</t>
    </rPh>
    <rPh sb="23" eb="25">
      <t>ヒツヨウ</t>
    </rPh>
    <rPh sb="26" eb="28">
      <t>シドウ</t>
    </rPh>
    <rPh sb="28" eb="29">
      <t>オヨ</t>
    </rPh>
    <rPh sb="30" eb="32">
      <t>カンリ</t>
    </rPh>
    <rPh sb="33" eb="34">
      <t>オコナ</t>
    </rPh>
    <phoneticPr fontId="3"/>
  </si>
  <si>
    <t>（１９）同居家族に対するサービス提供の禁止</t>
    <rPh sb="4" eb="6">
      <t>ドウキョ</t>
    </rPh>
    <rPh sb="6" eb="8">
      <t>カゾク</t>
    </rPh>
    <rPh sb="9" eb="10">
      <t>タイ</t>
    </rPh>
    <rPh sb="16" eb="18">
      <t>テイキョウ</t>
    </rPh>
    <rPh sb="19" eb="21">
      <t>キンシ</t>
    </rPh>
    <phoneticPr fontId="3"/>
  </si>
  <si>
    <t>（２０）利用者に関する市町村への通知</t>
    <phoneticPr fontId="3"/>
  </si>
  <si>
    <t>正当な理由なしにサービスの利用に関する指示に従わないことにより、要介護状態の程度を増進させたと認められるとき。</t>
    <rPh sb="35" eb="37">
      <t>ジョウタイ</t>
    </rPh>
    <phoneticPr fontId="3"/>
  </si>
  <si>
    <t>（２１）緊急時等の対応</t>
    <phoneticPr fontId="3"/>
  </si>
  <si>
    <t>※　定期巡回・随時対応型訪問介護看護計画は利用者全員について作成していなければなりません。</t>
    <rPh sb="21" eb="24">
      <t>リヨウシャ</t>
    </rPh>
    <rPh sb="24" eb="26">
      <t>ゼンイン</t>
    </rPh>
    <rPh sb="30" eb="32">
      <t>サクセイ</t>
    </rPh>
    <phoneticPr fontId="3"/>
  </si>
  <si>
    <t>（２２）管理者等の責務</t>
    <rPh sb="4" eb="7">
      <t>カンリシャ</t>
    </rPh>
    <rPh sb="7" eb="8">
      <t>トウ</t>
    </rPh>
    <rPh sb="9" eb="11">
      <t>セキム</t>
    </rPh>
    <phoneticPr fontId="3"/>
  </si>
  <si>
    <t>　管理者は、従業者及び業務の管理を一元的に行っている。</t>
    <rPh sb="9" eb="10">
      <t>オヨ</t>
    </rPh>
    <rPh sb="11" eb="13">
      <t>ギョウム</t>
    </rPh>
    <phoneticPr fontId="3"/>
  </si>
  <si>
    <t>（２３）運営規程</t>
    <rPh sb="4" eb="6">
      <t>ウンエイ</t>
    </rPh>
    <rPh sb="6" eb="8">
      <t>キテイ</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</si>
  <si>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</si>
  <si>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</si>
  <si>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</si>
  <si>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</si>
  <si>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</si>
  <si>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</si>
  <si>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</si>
  <si>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</si>
  <si>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</si>
  <si>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</si>
  <si>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⑪</t>
    <phoneticPr fontId="3"/>
  </si>
  <si>
    <t>⑫</t>
    <phoneticPr fontId="3"/>
  </si>
  <si>
    <t>事業の目的、運営の方針</t>
    <rPh sb="0" eb="2">
      <t>ジギョウ</t>
    </rPh>
    <rPh sb="3" eb="5">
      <t>モクテキ</t>
    </rPh>
    <rPh sb="6" eb="8">
      <t>ウンエイ</t>
    </rPh>
    <rPh sb="9" eb="11">
      <t>ホウシン</t>
    </rPh>
    <phoneticPr fontId="3"/>
  </si>
  <si>
    <t>営業日及び営業時間</t>
    <phoneticPr fontId="3"/>
  </si>
  <si>
    <t>指定定期巡回・随時対応型訪問介護の内容及び利用料その他の費用の額</t>
    <rPh sb="0" eb="6">
      <t>シテイテイキジュンカイ</t>
    </rPh>
    <rPh sb="7" eb="16">
      <t>ズイジタイオウガタホウモンカイゴ</t>
    </rPh>
    <phoneticPr fontId="3"/>
  </si>
  <si>
    <t>利用者の合鍵の管理方法及び紛失した場合の対処方法</t>
    <rPh sb="0" eb="3">
      <t>リヨウシャ</t>
    </rPh>
    <rPh sb="4" eb="6">
      <t>アイカギ</t>
    </rPh>
    <rPh sb="7" eb="9">
      <t>カンリ</t>
    </rPh>
    <rPh sb="9" eb="11">
      <t>ホウホウ</t>
    </rPh>
    <rPh sb="11" eb="12">
      <t>オヨ</t>
    </rPh>
    <rPh sb="13" eb="15">
      <t>フンシツ</t>
    </rPh>
    <rPh sb="17" eb="19">
      <t>バアイ</t>
    </rPh>
    <rPh sb="20" eb="22">
      <t>タイショ</t>
    </rPh>
    <rPh sb="22" eb="24">
      <t>ホウホウ</t>
    </rPh>
    <phoneticPr fontId="3"/>
  </si>
  <si>
    <t>個人情報の管理の方法</t>
    <rPh sb="0" eb="4">
      <t>コジンジョウホウ</t>
    </rPh>
    <rPh sb="5" eb="7">
      <t>カンリ</t>
    </rPh>
    <rPh sb="8" eb="10">
      <t>ホウホウ</t>
    </rPh>
    <phoneticPr fontId="3"/>
  </si>
  <si>
    <t>苦情への対応方法</t>
    <rPh sb="0" eb="2">
      <t>クジョウ</t>
    </rPh>
    <rPh sb="4" eb="6">
      <t>タイオウ</t>
    </rPh>
    <rPh sb="6" eb="8">
      <t>ホウホウ</t>
    </rPh>
    <phoneticPr fontId="3"/>
  </si>
  <si>
    <t>事故発生の防止策及び事故発生時の対応方法</t>
    <rPh sb="0" eb="4">
      <t>ジコハッセイ</t>
    </rPh>
    <rPh sb="5" eb="8">
      <t>ボウシサク</t>
    </rPh>
    <rPh sb="8" eb="9">
      <t>オヨ</t>
    </rPh>
    <rPh sb="10" eb="12">
      <t>ジコ</t>
    </rPh>
    <rPh sb="12" eb="14">
      <t>ハッセイ</t>
    </rPh>
    <rPh sb="14" eb="15">
      <t>ジ</t>
    </rPh>
    <rPh sb="16" eb="18">
      <t>タイオウ</t>
    </rPh>
    <rPh sb="18" eb="20">
      <t>ホウホウ</t>
    </rPh>
    <phoneticPr fontId="3"/>
  </si>
  <si>
    <t>その他事業の運営に関する重要事項</t>
    <rPh sb="2" eb="3">
      <t>タ</t>
    </rPh>
    <rPh sb="3" eb="5">
      <t>ジギョウ</t>
    </rPh>
    <rPh sb="6" eb="8">
      <t>ウンエイ</t>
    </rPh>
    <rPh sb="9" eb="10">
      <t>カン</t>
    </rPh>
    <rPh sb="12" eb="16">
      <t>ジュウヨウジコウ</t>
    </rPh>
    <phoneticPr fontId="3"/>
  </si>
  <si>
    <t>（２４）勤務体制の確保等</t>
    <rPh sb="4" eb="6">
      <t>キンム</t>
    </rPh>
    <rPh sb="6" eb="8">
      <t>タイセイ</t>
    </rPh>
    <rPh sb="9" eb="11">
      <t>カクホ</t>
    </rPh>
    <rPh sb="11" eb="12">
      <t>トウ</t>
    </rPh>
    <phoneticPr fontId="3"/>
  </si>
  <si>
    <t>問４</t>
    <phoneticPr fontId="3"/>
  </si>
  <si>
    <t>　管理者を含む従業者全員の雇用契約書等の写しを事業所に保管している。</t>
    <rPh sb="1" eb="4">
      <t>カンリシャ</t>
    </rPh>
    <rPh sb="5" eb="6">
      <t>フク</t>
    </rPh>
    <rPh sb="7" eb="10">
      <t>ジュ</t>
    </rPh>
    <rPh sb="10" eb="12">
      <t>ゼンイン</t>
    </rPh>
    <rPh sb="13" eb="15">
      <t>コヨウ</t>
    </rPh>
    <rPh sb="15" eb="17">
      <t>ケイヤク</t>
    </rPh>
    <rPh sb="17" eb="18">
      <t>ショ</t>
    </rPh>
    <rPh sb="18" eb="19">
      <t>トウ</t>
    </rPh>
    <rPh sb="20" eb="21">
      <t>ウツ</t>
    </rPh>
    <rPh sb="23" eb="26">
      <t>ジギョウショ</t>
    </rPh>
    <rPh sb="27" eb="29">
      <t>ホカン</t>
    </rPh>
    <phoneticPr fontId="3"/>
  </si>
  <si>
    <t>問５</t>
    <phoneticPr fontId="3"/>
  </si>
  <si>
    <t>　資格要件のある従業者について、採用時に資格の有無を確認するとともに、資格を証明する書面の写しを事業所に保管している。</t>
    <rPh sb="1" eb="3">
      <t>シカク</t>
    </rPh>
    <rPh sb="3" eb="5">
      <t>ヨウケン</t>
    </rPh>
    <rPh sb="8" eb="11">
      <t>ジュウギョウシャ</t>
    </rPh>
    <rPh sb="16" eb="19">
      <t>サイヨウジ</t>
    </rPh>
    <rPh sb="20" eb="22">
      <t>シカク</t>
    </rPh>
    <rPh sb="23" eb="25">
      <t>ウム</t>
    </rPh>
    <rPh sb="26" eb="28">
      <t>カクニン</t>
    </rPh>
    <rPh sb="35" eb="37">
      <t>シカク</t>
    </rPh>
    <rPh sb="38" eb="40">
      <t>ショウメイ</t>
    </rPh>
    <rPh sb="42" eb="44">
      <t>ショメン</t>
    </rPh>
    <rPh sb="45" eb="46">
      <t>ウツ</t>
    </rPh>
    <rPh sb="48" eb="51">
      <t>ジギョウショ</t>
    </rPh>
    <rPh sb="52" eb="54">
      <t>ホカン</t>
    </rPh>
    <phoneticPr fontId="3"/>
  </si>
  <si>
    <t>　全ての従業者について、タイムカード、出勤簿等により、毎日の勤務実績が確認できる。</t>
    <rPh sb="1" eb="2">
      <t>ゼン</t>
    </rPh>
    <rPh sb="4" eb="7">
      <t>ジュ</t>
    </rPh>
    <rPh sb="19" eb="22">
      <t>シュッキンボ</t>
    </rPh>
    <rPh sb="22" eb="23">
      <t>トウ</t>
    </rPh>
    <rPh sb="27" eb="29">
      <t>マイニチ</t>
    </rPh>
    <rPh sb="30" eb="32">
      <t>キンム</t>
    </rPh>
    <rPh sb="32" eb="34">
      <t>ジッセキ</t>
    </rPh>
    <rPh sb="35" eb="37">
      <t>カクニン</t>
    </rPh>
    <phoneticPr fontId="1"/>
  </si>
  <si>
    <t>　適切な指定定期巡回・随時対応型訪問介護看護の提供を確保する観点から、職場におけるセクシャルハラスメントやパワーハラスメントにより定期巡回・随時対応型訪問介護看護従業者の就業環境が害されることを防止するための方針の明確化等の必要な措置を講じている。</t>
    <rPh sb="1" eb="3">
      <t>テキセツ</t>
    </rPh>
    <rPh sb="4" eb="6">
      <t>シテイ</t>
    </rPh>
    <rPh sb="6" eb="8">
      <t>テイキ</t>
    </rPh>
    <rPh sb="8" eb="10">
      <t>ジュンカイ</t>
    </rPh>
    <rPh sb="11" eb="13">
      <t>ズイジ</t>
    </rPh>
    <rPh sb="13" eb="16">
      <t>タイオウガタ</t>
    </rPh>
    <rPh sb="16" eb="22">
      <t>ホウモンカイゴカンゴ</t>
    </rPh>
    <rPh sb="23" eb="25">
      <t>テイキョウ</t>
    </rPh>
    <rPh sb="26" eb="28">
      <t>カクホ</t>
    </rPh>
    <rPh sb="30" eb="32">
      <t>カンテン</t>
    </rPh>
    <rPh sb="35" eb="37">
      <t>ショクバ</t>
    </rPh>
    <rPh sb="65" eb="67">
      <t>テイキ</t>
    </rPh>
    <rPh sb="67" eb="69">
      <t>ジュンカイ</t>
    </rPh>
    <rPh sb="70" eb="72">
      <t>ズイジ</t>
    </rPh>
    <rPh sb="72" eb="75">
      <t>タイオウガタ</t>
    </rPh>
    <rPh sb="75" eb="81">
      <t>ホウモンカイゴカンゴ</t>
    </rPh>
    <rPh sb="81" eb="84">
      <t>ジュウギョウシャ</t>
    </rPh>
    <rPh sb="97" eb="99">
      <t>ボウシ</t>
    </rPh>
    <rPh sb="118" eb="119">
      <t>コウ</t>
    </rPh>
    <phoneticPr fontId="3"/>
  </si>
  <si>
    <t>（２５）業務継続計画の策定等</t>
    <rPh sb="4" eb="10">
      <t>ギョウムケイゾクケイカク</t>
    </rPh>
    <rPh sb="11" eb="13">
      <t>サクテイ</t>
    </rPh>
    <rPh sb="13" eb="14">
      <t>トウ</t>
    </rPh>
    <phoneticPr fontId="3"/>
  </si>
  <si>
    <t>　従業者に対し、業務継続計画について周知するとともに、必要な研修及び訓練を定期的（年１回以上）に実施している。</t>
    <rPh sb="1" eb="4">
      <t>ジュウギョウシャ</t>
    </rPh>
    <rPh sb="5" eb="6">
      <t>タイ</t>
    </rPh>
    <rPh sb="8" eb="14">
      <t>ギョウムケイゾクケイカク</t>
    </rPh>
    <rPh sb="18" eb="20">
      <t>シュウチ</t>
    </rPh>
    <rPh sb="27" eb="29">
      <t>ヒツヨウ</t>
    </rPh>
    <rPh sb="30" eb="33">
      <t>ケンシュウオヨ</t>
    </rPh>
    <rPh sb="34" eb="36">
      <t>クンレン</t>
    </rPh>
    <rPh sb="37" eb="40">
      <t>テイキテキ</t>
    </rPh>
    <rPh sb="41" eb="42">
      <t>ネン</t>
    </rPh>
    <rPh sb="43" eb="44">
      <t>カイ</t>
    </rPh>
    <rPh sb="44" eb="46">
      <t>イジョウ</t>
    </rPh>
    <rPh sb="48" eb="50">
      <t>ジッシ</t>
    </rPh>
    <phoneticPr fontId="3"/>
  </si>
  <si>
    <t>（２６）衛生管理等</t>
    <rPh sb="4" eb="6">
      <t>エイセイ</t>
    </rPh>
    <rPh sb="6" eb="8">
      <t>カンリ</t>
    </rPh>
    <rPh sb="8" eb="9">
      <t>トウ</t>
    </rPh>
    <phoneticPr fontId="3"/>
  </si>
  <si>
    <t>　事業所において、従業者に対し、感染症の予防及びまん延の防止のための研修及び訓練を定期的（年１回以上）に実施している。</t>
    <rPh sb="1" eb="4">
      <t>ジギョウショ</t>
    </rPh>
    <rPh sb="9" eb="12">
      <t>ジュウギョウシャ</t>
    </rPh>
    <rPh sb="13" eb="14">
      <t>タイ</t>
    </rPh>
    <rPh sb="16" eb="19">
      <t>カンセンショウ</t>
    </rPh>
    <rPh sb="20" eb="23">
      <t>ヨボウオヨ</t>
    </rPh>
    <rPh sb="26" eb="27">
      <t>エン</t>
    </rPh>
    <rPh sb="28" eb="30">
      <t>ボウシ</t>
    </rPh>
    <rPh sb="34" eb="37">
      <t>ケンシュウオヨ</t>
    </rPh>
    <rPh sb="38" eb="40">
      <t>クンレン</t>
    </rPh>
    <rPh sb="41" eb="44">
      <t>テイキテキ</t>
    </rPh>
    <rPh sb="45" eb="46">
      <t>ネン</t>
    </rPh>
    <rPh sb="47" eb="50">
      <t>カイイジョウ</t>
    </rPh>
    <rPh sb="52" eb="54">
      <t>ジッシ</t>
    </rPh>
    <phoneticPr fontId="3"/>
  </si>
  <si>
    <t>（２７）掲示</t>
    <rPh sb="4" eb="6">
      <t>ケイジ</t>
    </rPh>
    <phoneticPr fontId="3"/>
  </si>
  <si>
    <r>
      <t>　重要事項を事業所のウェブサイトに掲載している。</t>
    </r>
    <r>
      <rPr>
        <sz val="10"/>
        <color theme="1"/>
        <rFont val="ＭＳ Ｐゴシック"/>
        <family val="3"/>
        <charset val="128"/>
      </rPr>
      <t xml:space="preserve">
　※ウェブサイトとは、法人のホームページ等又は介護サービス情報公表システムのことをいう。
　※令和７年度より義務付け</t>
    </r>
    <phoneticPr fontId="3"/>
  </si>
  <si>
    <t>　事業所の見やすい場所に、運営規程の概要、従業者の勤務の体制その他の利用申込者のサービスの選択に資すると認められる重要事項を掲示している、又は、重要事項を記載した書面を事業所に備え付け、かつ、これをいつでも関係者に自由に閲覧させている。</t>
    <rPh sb="1" eb="4">
      <t>ジギョウショ</t>
    </rPh>
    <rPh sb="21" eb="24">
      <t>ジュウギョウシャ</t>
    </rPh>
    <rPh sb="69" eb="70">
      <t>マタ</t>
    </rPh>
    <rPh sb="72" eb="76">
      <t>ジュウヨウジコウ</t>
    </rPh>
    <rPh sb="77" eb="79">
      <t>キサイ</t>
    </rPh>
    <rPh sb="81" eb="83">
      <t>ショメン</t>
    </rPh>
    <rPh sb="84" eb="87">
      <t>ジギョウショ</t>
    </rPh>
    <rPh sb="88" eb="89">
      <t>ソナ</t>
    </rPh>
    <rPh sb="90" eb="91">
      <t>ツ</t>
    </rPh>
    <rPh sb="103" eb="106">
      <t>カンケイシャ</t>
    </rPh>
    <rPh sb="107" eb="109">
      <t>ジユウ</t>
    </rPh>
    <rPh sb="110" eb="112">
      <t>エツラン</t>
    </rPh>
    <phoneticPr fontId="3"/>
  </si>
  <si>
    <t>（２８）秘密保持等</t>
    <rPh sb="4" eb="6">
      <t>ヒミツ</t>
    </rPh>
    <rPh sb="6" eb="8">
      <t>ホジ</t>
    </rPh>
    <rPh sb="8" eb="9">
      <t>トウ</t>
    </rPh>
    <phoneticPr fontId="3"/>
  </si>
  <si>
    <t xml:space="preserve">  サービス担当者会議等において、利用者やその家族の個人情報を用いる場合は、それぞれの同意を、あらかじめ文書により得ている。 </t>
    <phoneticPr fontId="3"/>
  </si>
  <si>
    <t>（２９）広告</t>
    <rPh sb="4" eb="6">
      <t>コウコク</t>
    </rPh>
    <phoneticPr fontId="3"/>
  </si>
  <si>
    <t>（３０）居宅介護支援事業者に対する利益供与の禁止</t>
    <phoneticPr fontId="3"/>
  </si>
  <si>
    <t>（３１）苦情処理</t>
    <rPh sb="4" eb="6">
      <t>クジョウ</t>
    </rPh>
    <rPh sb="6" eb="8">
      <t>ショリ</t>
    </rPh>
    <phoneticPr fontId="3"/>
  </si>
  <si>
    <t>　提供したサービスに係る利用者及びその家族からの苦情に迅速かつ適切に対応するために、苦情を受け付けるための窓口を設置する等の必要な措置を講じている。</t>
    <phoneticPr fontId="3"/>
  </si>
  <si>
    <t>　提供したサービスに係る利用者からの苦情に関して国民健康保険団体連合会が行う調査に協力するとともに、国民健康保険団体連合会から指導又は助言を受けた場合においては、当該指導又は助言に従って必要な改善を行っている。
　また、国民健康保険団体連合会からの求めがあった場合には、改善の内容を国民健康保険団体連合会に報告している。</t>
    <phoneticPr fontId="3"/>
  </si>
  <si>
    <t>（３２）地域との連携等</t>
    <rPh sb="4" eb="6">
      <t>チイキ</t>
    </rPh>
    <rPh sb="8" eb="11">
      <t>レンケイトウ</t>
    </rPh>
    <phoneticPr fontId="3"/>
  </si>
  <si>
    <t>　利用者、利用者の家族、地域住民の代表者、地域の医療関係者、市職員又は事業所が所在する地域を管轄する地域包括支援センター職員等で構成される「介護・医療連携推進会議」を設置している。</t>
    <rPh sb="1" eb="4">
      <t>リヨウシャ</t>
    </rPh>
    <rPh sb="5" eb="8">
      <t>リヨウシャ</t>
    </rPh>
    <rPh sb="9" eb="11">
      <t>カゾク</t>
    </rPh>
    <rPh sb="21" eb="23">
      <t>チイキ</t>
    </rPh>
    <rPh sb="24" eb="26">
      <t>イリョウ</t>
    </rPh>
    <rPh sb="26" eb="29">
      <t>カンケイシャ</t>
    </rPh>
    <rPh sb="30" eb="33">
      <t>シショクイン</t>
    </rPh>
    <rPh sb="31" eb="33">
      <t>ショクイン</t>
    </rPh>
    <rPh sb="33" eb="34">
      <t>マタ</t>
    </rPh>
    <rPh sb="35" eb="38">
      <t>ジギョウショ</t>
    </rPh>
    <rPh sb="39" eb="41">
      <t>ショザイ</t>
    </rPh>
    <rPh sb="43" eb="45">
      <t>チイキ</t>
    </rPh>
    <rPh sb="46" eb="48">
      <t>カンカツ</t>
    </rPh>
    <rPh sb="50" eb="56">
      <t>チイキホウカツシエン</t>
    </rPh>
    <rPh sb="60" eb="62">
      <t>ショクイン</t>
    </rPh>
    <rPh sb="64" eb="66">
      <t>コウセイ</t>
    </rPh>
    <rPh sb="70" eb="72">
      <t>カイゴ</t>
    </rPh>
    <rPh sb="73" eb="75">
      <t>イリョウ</t>
    </rPh>
    <rPh sb="75" eb="77">
      <t>レンケイ</t>
    </rPh>
    <rPh sb="77" eb="79">
      <t>スイシン</t>
    </rPh>
    <rPh sb="79" eb="81">
      <t>カイギ</t>
    </rPh>
    <rPh sb="83" eb="85">
      <t>セッチ</t>
    </rPh>
    <phoneticPr fontId="3"/>
  </si>
  <si>
    <t>　概ね６か月に１回以上、介護・医療連携推進会議に対しサービス提供状況等を報告し、その評価を受けるとともに、必要な要望、助言等を聴く機会を設けている。</t>
    <rPh sb="1" eb="2">
      <t>オオム</t>
    </rPh>
    <rPh sb="5" eb="6">
      <t>ツキ</t>
    </rPh>
    <rPh sb="8" eb="9">
      <t>カイ</t>
    </rPh>
    <rPh sb="9" eb="11">
      <t>イジョウ</t>
    </rPh>
    <rPh sb="12" eb="14">
      <t>カイゴ</t>
    </rPh>
    <rPh sb="15" eb="19">
      <t>イリョウレンケイ</t>
    </rPh>
    <rPh sb="24" eb="25">
      <t>タイ</t>
    </rPh>
    <rPh sb="30" eb="32">
      <t>テイキョウ</t>
    </rPh>
    <rPh sb="32" eb="34">
      <t>ジョウキョウ</t>
    </rPh>
    <rPh sb="34" eb="35">
      <t>トウ</t>
    </rPh>
    <rPh sb="36" eb="38">
      <t>ホウコク</t>
    </rPh>
    <rPh sb="42" eb="44">
      <t>ヒョウカ</t>
    </rPh>
    <rPh sb="45" eb="46">
      <t>ウ</t>
    </rPh>
    <rPh sb="53" eb="55">
      <t>ヒツヨウ</t>
    </rPh>
    <rPh sb="56" eb="58">
      <t>ヨウボウ</t>
    </rPh>
    <rPh sb="59" eb="61">
      <t>ジョゲン</t>
    </rPh>
    <rPh sb="61" eb="62">
      <t>トウ</t>
    </rPh>
    <rPh sb="63" eb="64">
      <t>キ</t>
    </rPh>
    <rPh sb="65" eb="67">
      <t>キカイ</t>
    </rPh>
    <rPh sb="68" eb="69">
      <t>モウ</t>
    </rPh>
    <phoneticPr fontId="3"/>
  </si>
  <si>
    <t>　介護・医療連携推進会議における評価の結果をもって事業所の自己評価・外部評価とする場合には、問３の記録の写しを、市へ提出している。</t>
    <rPh sb="16" eb="18">
      <t>ヒョウカ</t>
    </rPh>
    <rPh sb="19" eb="21">
      <t>ケッカ</t>
    </rPh>
    <rPh sb="25" eb="28">
      <t>ジギョウショ</t>
    </rPh>
    <rPh sb="29" eb="33">
      <t>ジコヒョウカ</t>
    </rPh>
    <rPh sb="34" eb="39">
      <t>ガイブ</t>
    </rPh>
    <rPh sb="41" eb="43">
      <t>バアイ</t>
    </rPh>
    <rPh sb="46" eb="47">
      <t>トイ</t>
    </rPh>
    <rPh sb="49" eb="51">
      <t>キロク</t>
    </rPh>
    <rPh sb="52" eb="53">
      <t>ウツ</t>
    </rPh>
    <rPh sb="56" eb="57">
      <t>シ</t>
    </rPh>
    <phoneticPr fontId="3"/>
  </si>
  <si>
    <r>
      <t>　年に1回、自ら提供するサービスについて評価・点検（自己評価）を行うとともに、当該自己評価結果について、介護・医療連携推進会議において、第三者の観点からサービスの評価（外部評価）を受けている。
（実施日）令和　　年　　月　　日</t>
    </r>
    <r>
      <rPr>
        <sz val="11"/>
        <rFont val="ＭＳ ゴシック"/>
        <family val="3"/>
        <charset val="128"/>
      </rPr>
      <t/>
    </r>
    <rPh sb="1" eb="2">
      <t>ネン</t>
    </rPh>
    <rPh sb="4" eb="5">
      <t>カイ</t>
    </rPh>
    <rPh sb="39" eb="41">
      <t>トウガイ</t>
    </rPh>
    <rPh sb="41" eb="43">
      <t>ジコ</t>
    </rPh>
    <rPh sb="43" eb="45">
      <t>ヒョウカ</t>
    </rPh>
    <rPh sb="45" eb="47">
      <t>ケッカ</t>
    </rPh>
    <rPh sb="52" eb="54">
      <t>カイゴ</t>
    </rPh>
    <rPh sb="55" eb="57">
      <t>イリョウ</t>
    </rPh>
    <rPh sb="57" eb="59">
      <t>レンケイ</t>
    </rPh>
    <rPh sb="59" eb="61">
      <t>スイシン</t>
    </rPh>
    <rPh sb="61" eb="63">
      <t>カイギ</t>
    </rPh>
    <rPh sb="90" eb="91">
      <t>ウ</t>
    </rPh>
    <rPh sb="98" eb="99">
      <t>ジツ</t>
    </rPh>
    <rPh sb="99" eb="100">
      <t>シ</t>
    </rPh>
    <rPh sb="100" eb="101">
      <t>ヒ</t>
    </rPh>
    <rPh sb="102" eb="104">
      <t>レイワ</t>
    </rPh>
    <rPh sb="106" eb="107">
      <t>ネン</t>
    </rPh>
    <rPh sb="109" eb="110">
      <t>ツキ</t>
    </rPh>
    <rPh sb="112" eb="113">
      <t>ニチ</t>
    </rPh>
    <phoneticPr fontId="3"/>
  </si>
  <si>
    <t>市へ写しを提出している。</t>
    <rPh sb="0" eb="1">
      <t>シ</t>
    </rPh>
    <rPh sb="2" eb="3">
      <t>ウツ</t>
    </rPh>
    <rPh sb="5" eb="7">
      <t>テイシュツ</t>
    </rPh>
    <phoneticPr fontId="3"/>
  </si>
  <si>
    <r>
      <t>　介護・医療連携推進会議における報告、評価、要望、助言等に関する記録を作成し、当該記録を公表するとともに、５</t>
    </r>
    <r>
      <rPr>
        <sz val="11"/>
        <rFont val="ＭＳ Ｐゴシック"/>
        <family val="3"/>
        <charset val="128"/>
      </rPr>
      <t>年間</t>
    </r>
    <r>
      <rPr>
        <sz val="11"/>
        <color theme="1"/>
        <rFont val="ＭＳ Ｐゴシック"/>
        <family val="3"/>
        <charset val="128"/>
      </rPr>
      <t>保存している。</t>
    </r>
    <rPh sb="8" eb="10">
      <t>スイシン</t>
    </rPh>
    <rPh sb="10" eb="12">
      <t>カイギ</t>
    </rPh>
    <rPh sb="16" eb="18">
      <t>ホウコク</t>
    </rPh>
    <rPh sb="19" eb="21">
      <t>ヒョウカ</t>
    </rPh>
    <rPh sb="22" eb="24">
      <t>ヨウボウ</t>
    </rPh>
    <rPh sb="25" eb="27">
      <t>ジョゲン</t>
    </rPh>
    <rPh sb="27" eb="28">
      <t>トウ</t>
    </rPh>
    <rPh sb="29" eb="30">
      <t>カン</t>
    </rPh>
    <rPh sb="32" eb="34">
      <t>キロク</t>
    </rPh>
    <rPh sb="35" eb="37">
      <t>サクセイ</t>
    </rPh>
    <rPh sb="39" eb="43">
      <t>トウガイキロク</t>
    </rPh>
    <rPh sb="44" eb="46">
      <t>コウヒョウ</t>
    </rPh>
    <rPh sb="54" eb="56">
      <t>ネンカン</t>
    </rPh>
    <rPh sb="56" eb="58">
      <t>ホゾン</t>
    </rPh>
    <phoneticPr fontId="3"/>
  </si>
  <si>
    <t>イ</t>
    <phoneticPr fontId="3"/>
  </si>
  <si>
    <t>ロ</t>
    <phoneticPr fontId="3"/>
  </si>
  <si>
    <t>ハ</t>
    <phoneticPr fontId="3"/>
  </si>
  <si>
    <t>ニ</t>
    <phoneticPr fontId="3"/>
  </si>
  <si>
    <t>利用者及び利用者家族については匿名とするなど、個人情報・プライバシーを保護している。</t>
    <phoneticPr fontId="3"/>
  </si>
  <si>
    <t>同一の日常生活圏域内に所在する事業所である。</t>
    <phoneticPr fontId="3"/>
  </si>
  <si>
    <t>外部評価を行う介護・医療連携推進会議は、単独で開催すること。</t>
    <phoneticPr fontId="3"/>
  </si>
  <si>
    <t>　介護・医療連携推進会議の効率化や、事業所間のネットワーク形成の促進等の観点から、複数の事業所の介護・医療連携推進会議を合同で開催する場合には、以下の条件を満たしている。</t>
    <phoneticPr fontId="3"/>
  </si>
  <si>
    <t>合同で開催する回数が、１年度に開催すべき介護・医療連携推進会議の開催回数の半数を超えないこと。</t>
    <phoneticPr fontId="3"/>
  </si>
  <si>
    <t>（３３）事故発生時の対応</t>
    <rPh sb="4" eb="6">
      <t>ジコ</t>
    </rPh>
    <rPh sb="6" eb="8">
      <t>ハッセイ</t>
    </rPh>
    <rPh sb="8" eb="9">
      <t>ジ</t>
    </rPh>
    <rPh sb="10" eb="12">
      <t>タイオウ</t>
    </rPh>
    <phoneticPr fontId="3"/>
  </si>
  <si>
    <t>　利用者に対するサービスの提供により事故が発生した場合は、当該利用者の家族、当該利用者に係る居宅介護支援事業者、市等に連絡を行うとともに、必要な措置を講じている。</t>
    <rPh sb="56" eb="57">
      <t>シ</t>
    </rPh>
    <phoneticPr fontId="3"/>
  </si>
  <si>
    <t>　利用者に対するサービスの提供により賠償すべき事故が発生した場合は、損害賠償を速やかに行うため、損害賠償保険に加入している。</t>
    <rPh sb="48" eb="50">
      <t>ソンガイ</t>
    </rPh>
    <rPh sb="50" eb="52">
      <t>バイショウ</t>
    </rPh>
    <rPh sb="52" eb="54">
      <t>ホケン</t>
    </rPh>
    <rPh sb="55" eb="57">
      <t>カニュウ</t>
    </rPh>
    <phoneticPr fontId="3"/>
  </si>
  <si>
    <t>（３４）虐待の防止</t>
    <rPh sb="4" eb="6">
      <t>ギャクタイ</t>
    </rPh>
    <rPh sb="7" eb="9">
      <t>ボウシ</t>
    </rPh>
    <phoneticPr fontId="3"/>
  </si>
  <si>
    <t>　事業所において、従業者に対し、虐待の防止のための研修を定期的（年１回以上）に実施している。</t>
    <rPh sb="1" eb="4">
      <t>ジギョウショ</t>
    </rPh>
    <rPh sb="9" eb="12">
      <t>ジュウギョウシャ</t>
    </rPh>
    <rPh sb="13" eb="14">
      <t>タイ</t>
    </rPh>
    <rPh sb="16" eb="18">
      <t>ギャクタイノ</t>
    </rPh>
    <rPh sb="18" eb="31">
      <t>ボウシノタメノケンシュウヲテイキテキ</t>
    </rPh>
    <rPh sb="32" eb="33">
      <t>ネン</t>
    </rPh>
    <rPh sb="34" eb="37">
      <t>カイイジョウ</t>
    </rPh>
    <rPh sb="39" eb="41">
      <t>ジッシ</t>
    </rPh>
    <phoneticPr fontId="3"/>
  </si>
  <si>
    <t>　問１～問３に掲げる措置を適切に実施するための担当者を置いている。</t>
    <rPh sb="1" eb="2">
      <t>トイ</t>
    </rPh>
    <rPh sb="4" eb="5">
      <t>トイ</t>
    </rPh>
    <rPh sb="7" eb="8">
      <t>カカ</t>
    </rPh>
    <rPh sb="10" eb="12">
      <t>ソチ</t>
    </rPh>
    <rPh sb="23" eb="26">
      <t>タントウシャ</t>
    </rPh>
    <rPh sb="27" eb="28">
      <t>オ</t>
    </rPh>
    <phoneticPr fontId="3"/>
  </si>
  <si>
    <t>（３５）会計の区分</t>
    <phoneticPr fontId="3"/>
  </si>
  <si>
    <t>　指定定期巡回・随時対応型訪問介護看護事業所ごとに経理を区分するとともに、指定定期巡回・随時対応型訪問介護看護の事業の会計とその他の事業の会計を区分している。</t>
    <rPh sb="19" eb="22">
      <t>ジギョウショ</t>
    </rPh>
    <rPh sb="37" eb="39">
      <t>シテイ</t>
    </rPh>
    <rPh sb="39" eb="43">
      <t>テイキジュンカイ</t>
    </rPh>
    <rPh sb="44" eb="55">
      <t>ズイジタイオウガタホウモンカイゴカンゴ</t>
    </rPh>
    <phoneticPr fontId="3"/>
  </si>
  <si>
    <t>（３６）記録の整備</t>
    <rPh sb="4" eb="6">
      <t>キロク</t>
    </rPh>
    <rPh sb="7" eb="9">
      <t>セイビ</t>
    </rPh>
    <phoneticPr fontId="3"/>
  </si>
  <si>
    <t>　利用者に対する指定定期巡回・随時対応型訪問介護看護の提供に関する次に掲げる記録を整備し、その完結の日から５年間保存している。</t>
    <rPh sb="8" eb="10">
      <t>シテイ</t>
    </rPh>
    <rPh sb="10" eb="14">
      <t>テイキジュンカイ</t>
    </rPh>
    <rPh sb="15" eb="26">
      <t>ズイジタイオウガタホウモンカイゴカンゴ</t>
    </rPh>
    <rPh sb="47" eb="49">
      <t>カンケツ</t>
    </rPh>
    <rPh sb="50" eb="51">
      <t>ヒ</t>
    </rPh>
    <rPh sb="54" eb="56">
      <t>ネンカン</t>
    </rPh>
    <rPh sb="56" eb="58">
      <t>ホゾン</t>
    </rPh>
    <phoneticPr fontId="3"/>
  </si>
  <si>
    <t>④</t>
    <phoneticPr fontId="3"/>
  </si>
  <si>
    <t>⑤</t>
    <phoneticPr fontId="3"/>
  </si>
  <si>
    <t>⑥</t>
    <phoneticPr fontId="3"/>
  </si>
  <si>
    <t>⑦</t>
    <phoneticPr fontId="3"/>
  </si>
  <si>
    <t>⑧</t>
    <phoneticPr fontId="3"/>
  </si>
  <si>
    <t>⑨</t>
    <phoneticPr fontId="3"/>
  </si>
  <si>
    <t>⑩</t>
    <phoneticPr fontId="3"/>
  </si>
  <si>
    <t>身体的拘束等の態様及び時間、その際の利用者の心身の状況並びに緊急やむを得ない理由の記録</t>
    <phoneticPr fontId="3"/>
  </si>
  <si>
    <t>その他市長が特に必要と認める記録</t>
  </si>
  <si>
    <t>（３７）連携型定期巡回・随時対応型訪問介護看護</t>
    <rPh sb="4" eb="7">
      <t>レンケイガタ</t>
    </rPh>
    <rPh sb="7" eb="9">
      <t>テイキ</t>
    </rPh>
    <rPh sb="9" eb="11">
      <t>ジュンカイ</t>
    </rPh>
    <rPh sb="12" eb="14">
      <t>ズイジ</t>
    </rPh>
    <rPh sb="14" eb="17">
      <t>タイオウガタ</t>
    </rPh>
    <rPh sb="17" eb="19">
      <t>ホウモン</t>
    </rPh>
    <rPh sb="19" eb="21">
      <t>カイゴ</t>
    </rPh>
    <rPh sb="21" eb="23">
      <t>カンゴ</t>
    </rPh>
    <phoneticPr fontId="3"/>
  </si>
  <si>
    <t>２４時間３６５日、看護職員による対応が必要な場合に確実に連絡が可能な体制の確保</t>
    <rPh sb="2" eb="4">
      <t>ジカン</t>
    </rPh>
    <rPh sb="7" eb="8">
      <t>ニチ</t>
    </rPh>
    <rPh sb="9" eb="11">
      <t>カンゴ</t>
    </rPh>
    <rPh sb="11" eb="13">
      <t>ショクイン</t>
    </rPh>
    <rPh sb="16" eb="18">
      <t>タイオウ</t>
    </rPh>
    <rPh sb="19" eb="21">
      <t>ヒツヨウ</t>
    </rPh>
    <rPh sb="22" eb="24">
      <t>バアイ</t>
    </rPh>
    <rPh sb="25" eb="27">
      <t>カクジツ</t>
    </rPh>
    <rPh sb="28" eb="30">
      <t>レンラク</t>
    </rPh>
    <rPh sb="31" eb="33">
      <t>カノウ</t>
    </rPh>
    <rPh sb="34" eb="36">
      <t>タイセイ</t>
    </rPh>
    <rPh sb="37" eb="39">
      <t>カクホ</t>
    </rPh>
    <phoneticPr fontId="3"/>
  </si>
  <si>
    <t>　問２の協力に関し、連携先の訪問看護事業所と委託契約を締結している。</t>
    <rPh sb="1" eb="2">
      <t>トイ</t>
    </rPh>
    <rPh sb="4" eb="6">
      <t>キョウリョク</t>
    </rPh>
    <rPh sb="7" eb="8">
      <t>カン</t>
    </rPh>
    <rPh sb="10" eb="12">
      <t>レンケイ</t>
    </rPh>
    <rPh sb="12" eb="13">
      <t>サキ</t>
    </rPh>
    <rPh sb="14" eb="16">
      <t>ホウモン</t>
    </rPh>
    <rPh sb="16" eb="18">
      <t>カンゴ</t>
    </rPh>
    <rPh sb="18" eb="21">
      <t>ジギョウショ</t>
    </rPh>
    <rPh sb="22" eb="24">
      <t>イタク</t>
    </rPh>
    <rPh sb="24" eb="26">
      <t>ケイヤク</t>
    </rPh>
    <rPh sb="27" eb="29">
      <t>テイケツ</t>
    </rPh>
    <phoneticPr fontId="3"/>
  </si>
  <si>
    <t>　問３の委託契約の中で、当該連携に要する経費について定めている。</t>
    <rPh sb="1" eb="2">
      <t>トイ</t>
    </rPh>
    <rPh sb="4" eb="6">
      <t>イタク</t>
    </rPh>
    <rPh sb="6" eb="8">
      <t>ケイヤク</t>
    </rPh>
    <rPh sb="9" eb="10">
      <t>ナカ</t>
    </rPh>
    <rPh sb="12" eb="14">
      <t>トウガイ</t>
    </rPh>
    <rPh sb="14" eb="16">
      <t>レンケイ</t>
    </rPh>
    <rPh sb="17" eb="18">
      <t>ヨウ</t>
    </rPh>
    <rPh sb="20" eb="22">
      <t>ケイヒ</t>
    </rPh>
    <rPh sb="26" eb="27">
      <t>サダ</t>
    </rPh>
    <phoneticPr fontId="3"/>
  </si>
  <si>
    <t>４　介護報酬の算定について</t>
    <phoneticPr fontId="3"/>
  </si>
  <si>
    <t>（１）通所系サービス及び短期入所系サービスを利用した場合</t>
    <rPh sb="3" eb="5">
      <t>ツウショ</t>
    </rPh>
    <rPh sb="5" eb="6">
      <t>ケイ</t>
    </rPh>
    <rPh sb="10" eb="11">
      <t>オヨ</t>
    </rPh>
    <rPh sb="12" eb="14">
      <t>タンキ</t>
    </rPh>
    <rPh sb="14" eb="16">
      <t>ニュウショ</t>
    </rPh>
    <rPh sb="16" eb="17">
      <t>ケイ</t>
    </rPh>
    <rPh sb="22" eb="24">
      <t>リヨウ</t>
    </rPh>
    <rPh sb="26" eb="28">
      <t>バアイ</t>
    </rPh>
    <phoneticPr fontId="3"/>
  </si>
  <si>
    <t>　利用者が、通所介護、通所リハビリテーション、地域密着型通所介護又は認知症対応型通所介護（以下「通所系サービス」という。）を利用した場合は、所定単位数から、当該月の通所系サービスの利用日数に平成１８年厚生労働省告示第１２６号別表１注７に定める単位数を乗じて得た単位数を減算している。</t>
    <rPh sb="1" eb="4">
      <t>リヨウシャ</t>
    </rPh>
    <rPh sb="6" eb="10">
      <t>ツウショカイゴ</t>
    </rPh>
    <rPh sb="11" eb="13">
      <t>ツウショ</t>
    </rPh>
    <rPh sb="23" eb="32">
      <t>チイキミッチャクガタツウショカイゴ</t>
    </rPh>
    <rPh sb="32" eb="33">
      <t>マタ</t>
    </rPh>
    <rPh sb="34" eb="37">
      <t>ニンチショウ</t>
    </rPh>
    <rPh sb="37" eb="40">
      <t>タイオウガタ</t>
    </rPh>
    <rPh sb="40" eb="44">
      <t>ツウショカイゴ</t>
    </rPh>
    <rPh sb="45" eb="47">
      <t>イカ</t>
    </rPh>
    <rPh sb="48" eb="51">
      <t>ツウショケイ</t>
    </rPh>
    <rPh sb="62" eb="64">
      <t>リヨウ</t>
    </rPh>
    <rPh sb="66" eb="68">
      <t>バアイ</t>
    </rPh>
    <rPh sb="70" eb="72">
      <t>ショテイ</t>
    </rPh>
    <rPh sb="72" eb="75">
      <t>タンイスウ</t>
    </rPh>
    <rPh sb="78" eb="80">
      <t>トウガイ</t>
    </rPh>
    <rPh sb="80" eb="81">
      <t>ツキ</t>
    </rPh>
    <rPh sb="82" eb="84">
      <t>ツウショ</t>
    </rPh>
    <rPh sb="84" eb="85">
      <t>ケイ</t>
    </rPh>
    <rPh sb="90" eb="92">
      <t>リヨウ</t>
    </rPh>
    <rPh sb="92" eb="94">
      <t>ニッスウ</t>
    </rPh>
    <rPh sb="95" eb="97">
      <t>ヘイセイ</t>
    </rPh>
    <rPh sb="99" eb="100">
      <t>ネン</t>
    </rPh>
    <rPh sb="100" eb="102">
      <t>コウセイ</t>
    </rPh>
    <rPh sb="102" eb="105">
      <t>ロウドウショウ</t>
    </rPh>
    <rPh sb="105" eb="107">
      <t>コクジ</t>
    </rPh>
    <rPh sb="107" eb="108">
      <t>ダイ</t>
    </rPh>
    <rPh sb="111" eb="112">
      <t>ゴウ</t>
    </rPh>
    <rPh sb="112" eb="113">
      <t>ベツ</t>
    </rPh>
    <rPh sb="113" eb="114">
      <t>ヒョウ</t>
    </rPh>
    <rPh sb="134" eb="136">
      <t>ゲンサン</t>
    </rPh>
    <phoneticPr fontId="3"/>
  </si>
  <si>
    <t>　利用者が、短期入所生活介護、短期入所療養介護のほか、認知症対応型共同生活介護、小規模多機能型居宅介護、特定施設入居者生活介護、地域密着型特定施設入居者生活介護、看護小規模多機能型居宅介護の短期利用サービス（以下「短期入所系サービス」という。）を利用した場合は、当該月の日数から短期入所系サービスの利用日数を減じた日数に、日割り単価を乗じて得た単位数を、当該月の所定単位数としている。</t>
    <rPh sb="1" eb="4">
      <t>リヨウシャ</t>
    </rPh>
    <rPh sb="107" eb="111">
      <t>タンキニュウショ</t>
    </rPh>
    <rPh sb="123" eb="125">
      <t>リヨウ</t>
    </rPh>
    <rPh sb="127" eb="129">
      <t>バアイ</t>
    </rPh>
    <rPh sb="131" eb="133">
      <t>トウガイ</t>
    </rPh>
    <rPh sb="133" eb="134">
      <t>ツキ</t>
    </rPh>
    <rPh sb="135" eb="137">
      <t>ニッスウ</t>
    </rPh>
    <rPh sb="139" eb="141">
      <t>タンキ</t>
    </rPh>
    <rPh sb="141" eb="143">
      <t>ニュウショ</t>
    </rPh>
    <rPh sb="143" eb="144">
      <t>ケイ</t>
    </rPh>
    <rPh sb="149" eb="151">
      <t>リヨウ</t>
    </rPh>
    <rPh sb="151" eb="153">
      <t>ニッスウ</t>
    </rPh>
    <rPh sb="154" eb="155">
      <t>ゲン</t>
    </rPh>
    <rPh sb="157" eb="159">
      <t>ニッスウ</t>
    </rPh>
    <rPh sb="161" eb="163">
      <t>ヒワ</t>
    </rPh>
    <rPh sb="164" eb="166">
      <t>タンカ</t>
    </rPh>
    <rPh sb="167" eb="168">
      <t>ジョウ</t>
    </rPh>
    <rPh sb="170" eb="171">
      <t>エ</t>
    </rPh>
    <rPh sb="172" eb="175">
      <t>タンイスウ</t>
    </rPh>
    <rPh sb="177" eb="179">
      <t>トウガイ</t>
    </rPh>
    <rPh sb="179" eb="180">
      <t>ヅキ</t>
    </rPh>
    <rPh sb="181" eb="183">
      <t>ショテイ</t>
    </rPh>
    <rPh sb="183" eb="186">
      <t>タンイスウ</t>
    </rPh>
    <phoneticPr fontId="3"/>
  </si>
  <si>
    <t>（２）訪問看護サービスを利用した場合</t>
    <rPh sb="3" eb="5">
      <t>ホウモン</t>
    </rPh>
    <rPh sb="5" eb="7">
      <t>カンゴ</t>
    </rPh>
    <rPh sb="12" eb="14">
      <t>リヨウ</t>
    </rPh>
    <rPh sb="16" eb="18">
      <t>バアイ</t>
    </rPh>
    <phoneticPr fontId="3"/>
  </si>
  <si>
    <t>①</t>
    <phoneticPr fontId="3"/>
  </si>
  <si>
    <t>②</t>
    <phoneticPr fontId="3"/>
  </si>
  <si>
    <t>准看護師が訪問予定だったが、正看護師がサービスを行った場合</t>
    <phoneticPr fontId="3"/>
  </si>
  <si>
    <t>正看護師が訪問予定だったが、准看護師がサービスを行った場合</t>
    <phoneticPr fontId="3"/>
  </si>
  <si>
    <t>（３）月途中からの利用開始又は月途中での利用終了の場合</t>
    <rPh sb="13" eb="14">
      <t>マタ</t>
    </rPh>
    <rPh sb="15" eb="16">
      <t>ツキ</t>
    </rPh>
    <rPh sb="16" eb="18">
      <t>トチュウ</t>
    </rPh>
    <rPh sb="20" eb="22">
      <t>リヨウ</t>
    </rPh>
    <rPh sb="22" eb="24">
      <t>シュウリョウ</t>
    </rPh>
    <rPh sb="25" eb="27">
      <t>バアイ</t>
    </rPh>
    <phoneticPr fontId="3"/>
  </si>
  <si>
    <t>　利用者が、短期入所生活介護、短期入所療養介護若しくは特定施設入居者生活介護又は夜間対応型訪問介護、小規模多機能型居宅介護、認知症対応型共同生活介護、地域密着型特定施設入居者生活介護、地域密着型介護老人福祉施設入所者生活介護若しくは看護小規模多機能型居宅介護を受けている間は定期巡回・随時対応型訪問介護看護費を算定していない。</t>
    <rPh sb="1" eb="4">
      <t>リヨウシャ</t>
    </rPh>
    <rPh sb="23" eb="24">
      <t>モ</t>
    </rPh>
    <rPh sb="38" eb="39">
      <t>マタ</t>
    </rPh>
    <rPh sb="40" eb="42">
      <t>ヤカン</t>
    </rPh>
    <rPh sb="42" eb="45">
      <t>タイオウガタ</t>
    </rPh>
    <rPh sb="45" eb="47">
      <t>ホウモン</t>
    </rPh>
    <rPh sb="47" eb="49">
      <t>カイゴ</t>
    </rPh>
    <rPh sb="112" eb="113">
      <t>モ</t>
    </rPh>
    <rPh sb="116" eb="118">
      <t>カンゴ</t>
    </rPh>
    <rPh sb="118" eb="121">
      <t>ショウキボ</t>
    </rPh>
    <rPh sb="121" eb="125">
      <t>タキノウガタ</t>
    </rPh>
    <rPh sb="125" eb="127">
      <t>キョタク</t>
    </rPh>
    <rPh sb="127" eb="129">
      <t>カイゴ</t>
    </rPh>
    <rPh sb="137" eb="139">
      <t>テイキ</t>
    </rPh>
    <rPh sb="139" eb="141">
      <t>ジュンカイ</t>
    </rPh>
    <rPh sb="142" eb="144">
      <t>ズイジ</t>
    </rPh>
    <rPh sb="144" eb="147">
      <t>タイオウガタ</t>
    </rPh>
    <rPh sb="147" eb="149">
      <t>ホウモン</t>
    </rPh>
    <rPh sb="149" eb="151">
      <t>カイゴ</t>
    </rPh>
    <rPh sb="151" eb="153">
      <t>カンゴ</t>
    </rPh>
    <rPh sb="153" eb="154">
      <t>ヒ</t>
    </rPh>
    <phoneticPr fontId="3"/>
  </si>
  <si>
    <t>５　加算（算定している加算のみ回答してください）</t>
    <rPh sb="2" eb="3">
      <t>カ</t>
    </rPh>
    <rPh sb="3" eb="4">
      <t>ザン</t>
    </rPh>
    <rPh sb="5" eb="7">
      <t>サンテイ</t>
    </rPh>
    <rPh sb="11" eb="13">
      <t>カサン</t>
    </rPh>
    <rPh sb="15" eb="17">
      <t>カイトウ</t>
    </rPh>
    <phoneticPr fontId="3"/>
  </si>
  <si>
    <t>（１）中山間地域等に居住する者へのサービス提供加算</t>
    <rPh sb="3" eb="4">
      <t>チュウ</t>
    </rPh>
    <rPh sb="4" eb="5">
      <t>サン</t>
    </rPh>
    <rPh sb="5" eb="6">
      <t>カン</t>
    </rPh>
    <rPh sb="6" eb="9">
      <t>チイキトウ</t>
    </rPh>
    <rPh sb="10" eb="12">
      <t>キョジュウ</t>
    </rPh>
    <rPh sb="14" eb="15">
      <t>モノ</t>
    </rPh>
    <rPh sb="21" eb="23">
      <t>テイキョウ</t>
    </rPh>
    <rPh sb="23" eb="25">
      <t>カサン</t>
    </rPh>
    <phoneticPr fontId="3"/>
  </si>
  <si>
    <t>問１</t>
    <phoneticPr fontId="3"/>
  </si>
  <si>
    <t>問２</t>
    <phoneticPr fontId="3"/>
  </si>
  <si>
    <t>　運営規程で定めている通常の事業の実施地域内の利用者に対してサービス提供を行った場合には当該加算を算定していない。</t>
    <rPh sb="1" eb="3">
      <t>ウンエイ</t>
    </rPh>
    <rPh sb="3" eb="5">
      <t>キテイ</t>
    </rPh>
    <rPh sb="6" eb="7">
      <t>サダ</t>
    </rPh>
    <rPh sb="11" eb="13">
      <t>ツウジョウ</t>
    </rPh>
    <rPh sb="14" eb="16">
      <t>ジギョウ</t>
    </rPh>
    <rPh sb="17" eb="19">
      <t>ジッシ</t>
    </rPh>
    <rPh sb="19" eb="21">
      <t>チイキ</t>
    </rPh>
    <rPh sb="21" eb="22">
      <t>ナイ</t>
    </rPh>
    <rPh sb="23" eb="26">
      <t>リヨウシャ</t>
    </rPh>
    <rPh sb="27" eb="28">
      <t>タイ</t>
    </rPh>
    <rPh sb="34" eb="36">
      <t>テイキョウ</t>
    </rPh>
    <rPh sb="37" eb="38">
      <t>オコナ</t>
    </rPh>
    <rPh sb="40" eb="42">
      <t>バアイ</t>
    </rPh>
    <rPh sb="44" eb="46">
      <t>トウガイ</t>
    </rPh>
    <rPh sb="46" eb="48">
      <t>カサン</t>
    </rPh>
    <rPh sb="49" eb="51">
      <t>サンテイ</t>
    </rPh>
    <phoneticPr fontId="3"/>
  </si>
  <si>
    <t>問３</t>
    <phoneticPr fontId="3"/>
  </si>
  <si>
    <t>　当該加算を算定した場合には交通費を徴収していない。</t>
    <phoneticPr fontId="3"/>
  </si>
  <si>
    <t>（２）緊急時訪問看護加算（Ⅰ）（Ⅱ）</t>
    <phoneticPr fontId="3"/>
  </si>
  <si>
    <t>問８</t>
    <rPh sb="0" eb="1">
      <t>トイ</t>
    </rPh>
    <phoneticPr fontId="3"/>
  </si>
  <si>
    <t>（Ⅰ）（Ⅱ）共通　
　利用者又はその家族等から電話等により看護に関する意見を求められた場合に常時対応できる体制（２４時間連絡体制）にある。</t>
    <rPh sb="6" eb="8">
      <t>キョウツウ</t>
    </rPh>
    <phoneticPr fontId="3"/>
  </si>
  <si>
    <t>（Ⅰ）（Ⅱ）共通　
　計画的に訪問することとなっていない緊急時訪問を必要に応じて行っている。</t>
    <rPh sb="6" eb="8">
      <t>キョウツウ</t>
    </rPh>
    <phoneticPr fontId="3"/>
  </si>
  <si>
    <r>
      <rPr>
        <sz val="11"/>
        <color theme="1"/>
        <rFont val="ＭＳ Ｐゴシック"/>
        <family val="3"/>
        <charset val="128"/>
      </rPr>
      <t>（Ⅰ）（Ⅱ）共通　</t>
    </r>
    <r>
      <rPr>
        <sz val="10"/>
        <color theme="1"/>
        <rFont val="ＭＳ Ｐゴシック"/>
        <family val="3"/>
        <charset val="128"/>
      </rPr>
      <t xml:space="preserve">
　</t>
    </r>
    <r>
      <rPr>
        <sz val="11"/>
        <color theme="1"/>
        <rFont val="ＭＳ Ｐゴシック"/>
        <family val="3"/>
        <charset val="128"/>
      </rPr>
      <t>利用者に対して、24時間連絡体制にある旨及び計画的に訪問することとなっていない緊急時訪問を行う体制にある場合には、この加算を算定する旨を説明し、その同意を得ている。</t>
    </r>
    <rPh sb="6" eb="8">
      <t>キョウツウ</t>
    </rPh>
    <phoneticPr fontId="3"/>
  </si>
  <si>
    <t>（Ⅰ）（Ⅱ）共通　　
　随時の訪問看護サービスのみの利用者については、この加算は算定していない。</t>
    <rPh sb="6" eb="8">
      <t>キョウツウ</t>
    </rPh>
    <rPh sb="12" eb="14">
      <t>ズイジ</t>
    </rPh>
    <rPh sb="15" eb="17">
      <t>ホウモン</t>
    </rPh>
    <rPh sb="17" eb="19">
      <t>カンゴ</t>
    </rPh>
    <rPh sb="26" eb="29">
      <t>リヨウシャ</t>
    </rPh>
    <rPh sb="37" eb="38">
      <t>カ</t>
    </rPh>
    <rPh sb="38" eb="39">
      <t>サン</t>
    </rPh>
    <rPh sb="40" eb="42">
      <t>サンテイ</t>
    </rPh>
    <phoneticPr fontId="3"/>
  </si>
  <si>
    <t>（Ⅰ）（Ⅱ）共通　
　この加算を介護保険で請求した場合には、同月に訪問看護及び看護小規模多機能型居宅介護における緊急時訪問看護加算や、医療保険の訪問看護における24時間連絡体制加算及び24時間対応体制加算は算定していない。</t>
    <rPh sb="6" eb="8">
      <t>キョウツウ</t>
    </rPh>
    <rPh sb="13" eb="15">
      <t>カサン</t>
    </rPh>
    <rPh sb="16" eb="18">
      <t>カイゴ</t>
    </rPh>
    <rPh sb="18" eb="20">
      <t>ホケン</t>
    </rPh>
    <rPh sb="21" eb="23">
      <t>セイキュウ</t>
    </rPh>
    <rPh sb="25" eb="27">
      <t>バアイ</t>
    </rPh>
    <rPh sb="30" eb="32">
      <t>ドウゲツ</t>
    </rPh>
    <rPh sb="33" eb="35">
      <t>ホウモン</t>
    </rPh>
    <rPh sb="35" eb="37">
      <t>カンゴ</t>
    </rPh>
    <rPh sb="37" eb="38">
      <t>オヨ</t>
    </rPh>
    <rPh sb="39" eb="41">
      <t>カンゴ</t>
    </rPh>
    <rPh sb="41" eb="44">
      <t>ショウキボ</t>
    </rPh>
    <rPh sb="44" eb="47">
      <t>タキノウ</t>
    </rPh>
    <rPh sb="47" eb="48">
      <t>ガタ</t>
    </rPh>
    <rPh sb="48" eb="50">
      <t>キョタク</t>
    </rPh>
    <rPh sb="50" eb="52">
      <t>カイゴ</t>
    </rPh>
    <rPh sb="56" eb="58">
      <t>キンキュウ</t>
    </rPh>
    <rPh sb="58" eb="59">
      <t>ジ</t>
    </rPh>
    <rPh sb="59" eb="61">
      <t>ホウモン</t>
    </rPh>
    <rPh sb="61" eb="63">
      <t>カンゴ</t>
    </rPh>
    <rPh sb="63" eb="65">
      <t>カサン</t>
    </rPh>
    <rPh sb="67" eb="69">
      <t>イリョウ</t>
    </rPh>
    <rPh sb="69" eb="71">
      <t>ホケン</t>
    </rPh>
    <rPh sb="72" eb="74">
      <t>ホウモン</t>
    </rPh>
    <rPh sb="74" eb="76">
      <t>カンゴ</t>
    </rPh>
    <rPh sb="82" eb="84">
      <t>ジカン</t>
    </rPh>
    <rPh sb="84" eb="86">
      <t>レンラク</t>
    </rPh>
    <rPh sb="86" eb="88">
      <t>タイセイ</t>
    </rPh>
    <rPh sb="88" eb="89">
      <t>カ</t>
    </rPh>
    <rPh sb="89" eb="90">
      <t>サン</t>
    </rPh>
    <rPh sb="90" eb="91">
      <t>オヨ</t>
    </rPh>
    <rPh sb="94" eb="96">
      <t>ジカン</t>
    </rPh>
    <rPh sb="96" eb="98">
      <t>タイオウ</t>
    </rPh>
    <rPh sb="98" eb="100">
      <t>タイセイ</t>
    </rPh>
    <rPh sb="100" eb="101">
      <t>カ</t>
    </rPh>
    <rPh sb="101" eb="102">
      <t>サン</t>
    </rPh>
    <rPh sb="103" eb="105">
      <t>サンテイ</t>
    </rPh>
    <phoneticPr fontId="3"/>
  </si>
  <si>
    <t>（Ⅰ）（Ⅱ）共通　
　この加算は、１人の利用者に対し、１か所の事業所に限り算定できるとされていることから、利用者に説明するに当たって、当該利用者が他の事業所から緊急時訪問看護加算に係る訪問看護を受けていないか確認している。</t>
    <rPh sb="6" eb="8">
      <t>キョウツウ</t>
    </rPh>
    <phoneticPr fontId="3"/>
  </si>
  <si>
    <r>
      <t>（Ⅰ）、（Ⅱ）　
　この加算を算定する旨を</t>
    </r>
    <r>
      <rPr>
        <sz val="11"/>
        <rFont val="ＭＳ Ｐゴシック"/>
        <family val="3"/>
        <charset val="128"/>
      </rPr>
      <t>市</t>
    </r>
    <r>
      <rPr>
        <sz val="11"/>
        <color theme="1"/>
        <rFont val="ＭＳ Ｐゴシック"/>
        <family val="3"/>
        <charset val="128"/>
      </rPr>
      <t>に届け出ている。また、加算の算定に当たっては、市が届出を受理した日から行っている。</t>
    </r>
    <rPh sb="15" eb="17">
      <t>サンテイ</t>
    </rPh>
    <rPh sb="19" eb="20">
      <t>ムネ</t>
    </rPh>
    <rPh sb="21" eb="22">
      <t>シ</t>
    </rPh>
    <rPh sb="23" eb="24">
      <t>トド</t>
    </rPh>
    <rPh sb="25" eb="26">
      <t>デ</t>
    </rPh>
    <rPh sb="33" eb="35">
      <t>カサン</t>
    </rPh>
    <rPh sb="36" eb="38">
      <t>サンテイ</t>
    </rPh>
    <rPh sb="39" eb="40">
      <t>ア</t>
    </rPh>
    <rPh sb="45" eb="46">
      <t>シ</t>
    </rPh>
    <rPh sb="47" eb="49">
      <t>トドケデ</t>
    </rPh>
    <rPh sb="50" eb="52">
      <t>ジュリ</t>
    </rPh>
    <rPh sb="54" eb="55">
      <t>ヒ</t>
    </rPh>
    <rPh sb="57" eb="58">
      <t>オコナ</t>
    </rPh>
    <phoneticPr fontId="3"/>
  </si>
  <si>
    <t>（Ⅰ）
　次に掲げる項目のうち、ア又はイを含むいずれか２項目以上を満たしている。</t>
    <phoneticPr fontId="3"/>
  </si>
  <si>
    <t>（３）特別管理加算（Ⅰ）（Ⅱ）</t>
    <phoneticPr fontId="3"/>
  </si>
  <si>
    <t>（Ⅰ）（Ⅱ）共通
　この加算を介護保険で請求した場合には、同月に訪問看護及び看護小規模多機能型居宅介護における特別管理加算や、医療保険の訪問看護における特別管理加算は算定していない。</t>
    <rPh sb="6" eb="8">
      <t>キョウツウ</t>
    </rPh>
    <rPh sb="12" eb="14">
      <t>カサン</t>
    </rPh>
    <rPh sb="15" eb="17">
      <t>カイゴ</t>
    </rPh>
    <rPh sb="17" eb="19">
      <t>ホケン</t>
    </rPh>
    <rPh sb="20" eb="22">
      <t>セイキュウ</t>
    </rPh>
    <rPh sb="24" eb="26">
      <t>バアイ</t>
    </rPh>
    <rPh sb="29" eb="31">
      <t>ドウゲツ</t>
    </rPh>
    <rPh sb="32" eb="34">
      <t>ホウモン</t>
    </rPh>
    <rPh sb="34" eb="36">
      <t>カンゴ</t>
    </rPh>
    <rPh sb="36" eb="37">
      <t>オヨ</t>
    </rPh>
    <rPh sb="38" eb="40">
      <t>カンゴ</t>
    </rPh>
    <rPh sb="40" eb="43">
      <t>ショウキボ</t>
    </rPh>
    <rPh sb="43" eb="46">
      <t>タキノウ</t>
    </rPh>
    <rPh sb="46" eb="47">
      <t>ガタ</t>
    </rPh>
    <rPh sb="47" eb="49">
      <t>キョタク</t>
    </rPh>
    <rPh sb="49" eb="51">
      <t>カイゴ</t>
    </rPh>
    <rPh sb="55" eb="57">
      <t>トクベツ</t>
    </rPh>
    <rPh sb="57" eb="59">
      <t>カンリ</t>
    </rPh>
    <rPh sb="59" eb="61">
      <t>カサン</t>
    </rPh>
    <rPh sb="63" eb="65">
      <t>イリョウ</t>
    </rPh>
    <rPh sb="65" eb="67">
      <t>ホケン</t>
    </rPh>
    <rPh sb="68" eb="70">
      <t>ホウモン</t>
    </rPh>
    <rPh sb="70" eb="72">
      <t>カンゴ</t>
    </rPh>
    <rPh sb="76" eb="78">
      <t>トクベツ</t>
    </rPh>
    <rPh sb="78" eb="80">
      <t>カンリ</t>
    </rPh>
    <rPh sb="80" eb="81">
      <t>カ</t>
    </rPh>
    <rPh sb="81" eb="82">
      <t>サン</t>
    </rPh>
    <rPh sb="83" eb="85">
      <t>サンテイ</t>
    </rPh>
    <phoneticPr fontId="3"/>
  </si>
  <si>
    <t>（Ⅰ）（Ⅱ）共通
　１人の利用者に対し、１か所の事業所に限り算定している。</t>
    <phoneticPr fontId="3"/>
  </si>
  <si>
    <t>（Ⅰ）（Ⅱ）共通
　「真皮を越える褥瘡の状態」にある利用者に対してこの加算を算定する場合は、１週間に１回以上、褥瘡の状態の観察・アセスメント・評価（褥瘡の深さ、滲出液、大きさ、炎症・感染、肉芽組織、壊死組織、ポケット）を行い、褥瘡の発生部位及び実施したケア、利用者家族等に行う指導などについて訪問看護サービス記録書に記録している。</t>
    <rPh sb="26" eb="29">
      <t>リヨウシャ</t>
    </rPh>
    <rPh sb="30" eb="31">
      <t>タイ</t>
    </rPh>
    <rPh sb="35" eb="37">
      <t>カサン</t>
    </rPh>
    <rPh sb="38" eb="40">
      <t>サンテイ</t>
    </rPh>
    <rPh sb="42" eb="44">
      <t>バアイ</t>
    </rPh>
    <rPh sb="158" eb="160">
      <t>キロク</t>
    </rPh>
    <phoneticPr fontId="3"/>
  </si>
  <si>
    <t>（Ⅰ）（Ⅱ）共通
　「点滴注射を週３日以上行う必要がある」利用者に対してこの加算を算定する場合は、主治医から点滴注射が週３日以上必要な旨の指示を受けている。</t>
    <rPh sb="11" eb="13">
      <t>テンテキ</t>
    </rPh>
    <rPh sb="13" eb="15">
      <t>チュウシャ</t>
    </rPh>
    <rPh sb="16" eb="17">
      <t>シュウ</t>
    </rPh>
    <rPh sb="18" eb="21">
      <t>ニチイジョウ</t>
    </rPh>
    <rPh sb="21" eb="22">
      <t>オコナ</t>
    </rPh>
    <rPh sb="23" eb="25">
      <t>ヒツヨウ</t>
    </rPh>
    <rPh sb="29" eb="32">
      <t>リヨウシャ</t>
    </rPh>
    <rPh sb="33" eb="34">
      <t>タイ</t>
    </rPh>
    <rPh sb="38" eb="40">
      <t>カサン</t>
    </rPh>
    <rPh sb="41" eb="43">
      <t>サンテイ</t>
    </rPh>
    <rPh sb="45" eb="47">
      <t>バアイ</t>
    </rPh>
    <rPh sb="49" eb="52">
      <t>シュジイ</t>
    </rPh>
    <rPh sb="54" eb="56">
      <t>テンテキ</t>
    </rPh>
    <rPh sb="56" eb="58">
      <t>チュウシャ</t>
    </rPh>
    <rPh sb="59" eb="60">
      <t>シュウ</t>
    </rPh>
    <rPh sb="61" eb="64">
      <t>ニチイジョウ</t>
    </rPh>
    <rPh sb="64" eb="66">
      <t>ヒツヨウ</t>
    </rPh>
    <rPh sb="67" eb="68">
      <t>ムネ</t>
    </rPh>
    <rPh sb="69" eb="71">
      <t>シジ</t>
    </rPh>
    <rPh sb="72" eb="73">
      <t>ウ</t>
    </rPh>
    <phoneticPr fontId="3"/>
  </si>
  <si>
    <t>（Ⅰ）（Ⅱ）共通
　問４について、点滴注射が終了した場合その他必要な場合には、主治医に対して速やかに利用者の状態を報告するとともに、訪問看護サービス記録書に点滴注射の実施内容を記録している。</t>
    <rPh sb="10" eb="11">
      <t>トイ</t>
    </rPh>
    <rPh sb="17" eb="19">
      <t>テンテキ</t>
    </rPh>
    <rPh sb="19" eb="21">
      <t>チュウシャ</t>
    </rPh>
    <rPh sb="22" eb="24">
      <t>シュウリョウ</t>
    </rPh>
    <rPh sb="26" eb="28">
      <t>バアイ</t>
    </rPh>
    <rPh sb="30" eb="31">
      <t>タ</t>
    </rPh>
    <rPh sb="31" eb="33">
      <t>ヒツヨウ</t>
    </rPh>
    <rPh sb="34" eb="36">
      <t>バアイ</t>
    </rPh>
    <rPh sb="39" eb="42">
      <t>シュジイ</t>
    </rPh>
    <rPh sb="43" eb="44">
      <t>タイ</t>
    </rPh>
    <rPh sb="46" eb="47">
      <t>スミ</t>
    </rPh>
    <rPh sb="50" eb="53">
      <t>リヨウシャ</t>
    </rPh>
    <rPh sb="54" eb="56">
      <t>ジョウタイ</t>
    </rPh>
    <rPh sb="57" eb="59">
      <t>ホウコク</t>
    </rPh>
    <rPh sb="66" eb="68">
      <t>ホウモン</t>
    </rPh>
    <rPh sb="68" eb="70">
      <t>カンゴ</t>
    </rPh>
    <rPh sb="74" eb="77">
      <t>キロクショ</t>
    </rPh>
    <rPh sb="78" eb="80">
      <t>テンテキ</t>
    </rPh>
    <rPh sb="80" eb="82">
      <t>チュウシャ</t>
    </rPh>
    <rPh sb="83" eb="85">
      <t>ジッシ</t>
    </rPh>
    <rPh sb="85" eb="87">
      <t>ナイヨウ</t>
    </rPh>
    <rPh sb="88" eb="90">
      <t>キロク</t>
    </rPh>
    <phoneticPr fontId="3"/>
  </si>
  <si>
    <t>（Ⅰ）（Ⅱ）共通
　訪問の際、症状が重篤であった場合には、速やかに医師による診療を受けることができるよう必要な支援を行っている。</t>
    <phoneticPr fontId="3"/>
  </si>
  <si>
    <t>（Ⅰ）
　次に掲げる利用者に対して、訪問看護サービスの実施に関する計画的な管理を行った場合に算定している。</t>
    <rPh sb="5" eb="6">
      <t>ツギ</t>
    </rPh>
    <rPh sb="7" eb="8">
      <t>カカ</t>
    </rPh>
    <phoneticPr fontId="3"/>
  </si>
  <si>
    <t>（Ⅱ）
　次に掲げる利用者に対して、訪問看護サービスの実施に関する計画的な管理を行った場合に算定している。</t>
    <rPh sb="5" eb="6">
      <t>ツギ</t>
    </rPh>
    <rPh sb="7" eb="8">
      <t>カカ</t>
    </rPh>
    <phoneticPr fontId="3"/>
  </si>
  <si>
    <t>（４）ターミナルケア加算</t>
    <phoneticPr fontId="3"/>
  </si>
  <si>
    <t>　末期の悪性腫瘍その他次のいずれかに該当する状態の利用者</t>
    <rPh sb="1" eb="3">
      <t>マッキ</t>
    </rPh>
    <rPh sb="4" eb="8">
      <t>アクセイシュヨウ</t>
    </rPh>
    <rPh sb="10" eb="11">
      <t>タ</t>
    </rPh>
    <rPh sb="11" eb="12">
      <t>ツギ</t>
    </rPh>
    <rPh sb="18" eb="20">
      <t>ガイトウ</t>
    </rPh>
    <rPh sb="22" eb="24">
      <t>ジョウタイ</t>
    </rPh>
    <rPh sb="25" eb="28">
      <t>リヨウシャ</t>
    </rPh>
    <phoneticPr fontId="3"/>
  </si>
  <si>
    <t>問９</t>
    <rPh sb="0" eb="1">
      <t>トイ</t>
    </rPh>
    <phoneticPr fontId="3"/>
  </si>
  <si>
    <t>（５）他サービス等との関係</t>
    <rPh sb="3" eb="4">
      <t>タ</t>
    </rPh>
    <rPh sb="8" eb="9">
      <t>トウ</t>
    </rPh>
    <rPh sb="11" eb="13">
      <t>カンケイ</t>
    </rPh>
    <phoneticPr fontId="3"/>
  </si>
  <si>
    <t>（４）主治医の特別な指示があった場合</t>
    <rPh sb="3" eb="6">
      <t>シュジイ</t>
    </rPh>
    <rPh sb="7" eb="9">
      <t>トクベツ</t>
    </rPh>
    <rPh sb="10" eb="12">
      <t>シジ</t>
    </rPh>
    <rPh sb="16" eb="18">
      <t>バアイ</t>
    </rPh>
    <phoneticPr fontId="3"/>
  </si>
  <si>
    <t>（５）初期加算</t>
    <rPh sb="4" eb="5">
      <t>キ</t>
    </rPh>
    <phoneticPr fontId="3"/>
  </si>
  <si>
    <t>（６）退院時共同指導加算</t>
    <phoneticPr fontId="3"/>
  </si>
  <si>
    <t>（７）総合マネジメント体制強化加算（Ⅰ）（Ⅱ）</t>
    <rPh sb="3" eb="5">
      <t>ソウゴウ</t>
    </rPh>
    <rPh sb="11" eb="13">
      <t>タイセイ</t>
    </rPh>
    <rPh sb="13" eb="15">
      <t>キョウカ</t>
    </rPh>
    <rPh sb="15" eb="17">
      <t>カサン</t>
    </rPh>
    <phoneticPr fontId="3"/>
  </si>
  <si>
    <t>（Ⅰ）（Ⅱ）共通
　利用者の心身の状況又はその家族等を取り巻く環境の変化に応じ、随時、計画作成責任者、看護師、准看護師、介護職員その他の関係者が共同し、定期巡回・随時対応型訪問介護看護計画の見直しを行っている。</t>
    <rPh sb="6" eb="8">
      <t>キョウツウ</t>
    </rPh>
    <rPh sb="10" eb="13">
      <t>リヨウシャ</t>
    </rPh>
    <rPh sb="14" eb="16">
      <t>シンシン</t>
    </rPh>
    <rPh sb="17" eb="19">
      <t>ジョウキョウ</t>
    </rPh>
    <rPh sb="19" eb="20">
      <t>マタ</t>
    </rPh>
    <rPh sb="23" eb="26">
      <t>カゾクトウ</t>
    </rPh>
    <rPh sb="27" eb="28">
      <t>ト</t>
    </rPh>
    <rPh sb="29" eb="30">
      <t>マ</t>
    </rPh>
    <rPh sb="31" eb="33">
      <t>カンキョウ</t>
    </rPh>
    <rPh sb="34" eb="36">
      <t>ヘンカ</t>
    </rPh>
    <rPh sb="37" eb="38">
      <t>オウ</t>
    </rPh>
    <rPh sb="40" eb="42">
      <t>ズイジ</t>
    </rPh>
    <rPh sb="43" eb="45">
      <t>ケイカク</t>
    </rPh>
    <rPh sb="45" eb="47">
      <t>サクセイ</t>
    </rPh>
    <rPh sb="47" eb="50">
      <t>セキニンシャ</t>
    </rPh>
    <rPh sb="51" eb="53">
      <t>カンゴ</t>
    </rPh>
    <rPh sb="53" eb="54">
      <t>シ</t>
    </rPh>
    <rPh sb="55" eb="56">
      <t>ジュン</t>
    </rPh>
    <rPh sb="56" eb="58">
      <t>カンゴ</t>
    </rPh>
    <rPh sb="58" eb="59">
      <t>シ</t>
    </rPh>
    <rPh sb="60" eb="62">
      <t>カイゴ</t>
    </rPh>
    <rPh sb="62" eb="64">
      <t>ショクイン</t>
    </rPh>
    <rPh sb="66" eb="67">
      <t>タ</t>
    </rPh>
    <rPh sb="68" eb="71">
      <t>カンケイシャ</t>
    </rPh>
    <rPh sb="72" eb="74">
      <t>キョウドウ</t>
    </rPh>
    <rPh sb="76" eb="80">
      <t>テイキジュンカイ</t>
    </rPh>
    <rPh sb="81" eb="92">
      <t>ズイジタイオウガタホウモンカイゴカンゴ</t>
    </rPh>
    <rPh sb="92" eb="94">
      <t>ケイカク</t>
    </rPh>
    <rPh sb="95" eb="97">
      <t>ミナオ</t>
    </rPh>
    <rPh sb="99" eb="100">
      <t>オコナ</t>
    </rPh>
    <phoneticPr fontId="3"/>
  </si>
  <si>
    <t>（Ⅰ）（Ⅱ）共通
　地域の病院の退院支援部門、診療所、介護老人保健施設その他の関係施設に対し、定期巡回・随時対応型訪問介護看護事業所が提供することのできる具体的なサービスの内容に関する情報提供を日常的に行っている。</t>
    <rPh sb="10" eb="12">
      <t>チイキ</t>
    </rPh>
    <rPh sb="13" eb="15">
      <t>ビョウイン</t>
    </rPh>
    <rPh sb="16" eb="18">
      <t>タイイン</t>
    </rPh>
    <rPh sb="18" eb="20">
      <t>シエン</t>
    </rPh>
    <rPh sb="20" eb="22">
      <t>ブモン</t>
    </rPh>
    <rPh sb="23" eb="26">
      <t>シンリョウジョ</t>
    </rPh>
    <rPh sb="27" eb="29">
      <t>カイゴ</t>
    </rPh>
    <rPh sb="29" eb="31">
      <t>ロウジン</t>
    </rPh>
    <rPh sb="31" eb="33">
      <t>ホケン</t>
    </rPh>
    <rPh sb="33" eb="35">
      <t>シセツ</t>
    </rPh>
    <rPh sb="37" eb="38">
      <t>タ</t>
    </rPh>
    <rPh sb="39" eb="41">
      <t>カンケイ</t>
    </rPh>
    <rPh sb="41" eb="43">
      <t>シセツ</t>
    </rPh>
    <rPh sb="44" eb="45">
      <t>タイ</t>
    </rPh>
    <rPh sb="47" eb="49">
      <t>テイキ</t>
    </rPh>
    <rPh sb="49" eb="51">
      <t>ジュンカイ</t>
    </rPh>
    <rPh sb="52" eb="54">
      <t>ズイジ</t>
    </rPh>
    <rPh sb="54" eb="57">
      <t>タイオウガタ</t>
    </rPh>
    <rPh sb="57" eb="59">
      <t>ホウモン</t>
    </rPh>
    <rPh sb="59" eb="61">
      <t>カイゴ</t>
    </rPh>
    <rPh sb="61" eb="63">
      <t>カンゴ</t>
    </rPh>
    <rPh sb="63" eb="66">
      <t>ジギョウショ</t>
    </rPh>
    <rPh sb="67" eb="69">
      <t>テイキョウ</t>
    </rPh>
    <rPh sb="86" eb="88">
      <t>ナイヨウ</t>
    </rPh>
    <rPh sb="89" eb="90">
      <t>カン</t>
    </rPh>
    <rPh sb="92" eb="94">
      <t>ジョウホウ</t>
    </rPh>
    <rPh sb="94" eb="96">
      <t>テイキョウ</t>
    </rPh>
    <rPh sb="97" eb="100">
      <t>ニチジョウテキ</t>
    </rPh>
    <rPh sb="101" eb="102">
      <t>オコナ</t>
    </rPh>
    <phoneticPr fontId="3"/>
  </si>
  <si>
    <t>（Ⅰ）
　事業所の特性に応じ、次に掲げる基準のいずれかを実施している。</t>
    <phoneticPr fontId="3"/>
  </si>
  <si>
    <t>（８）生活機能向上連携加算（Ⅰ）（Ⅱ）</t>
    <phoneticPr fontId="3"/>
  </si>
  <si>
    <t>a</t>
    <phoneticPr fontId="3"/>
  </si>
  <si>
    <t>b</t>
    <phoneticPr fontId="3"/>
  </si>
  <si>
    <t>c</t>
    <phoneticPr fontId="3"/>
  </si>
  <si>
    <t>d</t>
    <phoneticPr fontId="3"/>
  </si>
  <si>
    <t>利用者が日々の暮らしの中で可能な限り自立して行おうとする行為の内容</t>
    <phoneticPr fontId="3"/>
  </si>
  <si>
    <t>生活機能アセスメントの結果に基づき、ａの内容について定めた３月を目途とする達成目標</t>
    <phoneticPr fontId="3"/>
  </si>
  <si>
    <t>ｂの目標を達成するために経過的に達成すべき各月の目標</t>
    <phoneticPr fontId="3"/>
  </si>
  <si>
    <t>ｂ及びｃの目標を達成するために訪問介護員等が行う介助等の内容</t>
    <phoneticPr fontId="3"/>
  </si>
  <si>
    <t>（Ⅰ）（Ⅱ）共通
　問１の定期巡回・随時対応型訪問介護看護計画には、生活機能アセスメントの結果のほか、次に掲げるその他の日々の暮らしの中で必要な機能の向上に資する内容を記載している。</t>
    <rPh sb="10" eb="11">
      <t>トイ</t>
    </rPh>
    <phoneticPr fontId="3"/>
  </si>
  <si>
    <t>（Ⅰ）（Ⅱ）共通
　問２のｂ及びｃの達成目標については、利用者の意向及び利用者を担当する介護支援専門員の意見も踏まえ策定するとともに、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している。</t>
    <rPh sb="10" eb="11">
      <t>トイ</t>
    </rPh>
    <phoneticPr fontId="3"/>
  </si>
  <si>
    <t>（Ⅱ）
　利用者に対して、指定訪問リハビリテーション事業所、指定通所リハビリテーション事業所又はリハビリテーションを実施している医療提供施設の医師、理学療法士等が、指定訪問リハビリテーション、指定通所リハビリテーション等の一環として当該利用者の居宅を訪問する際に計画作成責任者が同行する等により、当該理学療法士等と利用者の身体の状況等の評価を共同して行い、かつ、生活機能の向上を目的とした定期巡回・随時対応型訪問介護看護計画を作成した場合であって、当該理学療法士等と連携し、当該定期巡回・随時対応型訪問介護看護計画に基づく指定定期巡回・随時対応型訪問介護看護を行っている。</t>
    <rPh sb="13" eb="15">
      <t>シテイ</t>
    </rPh>
    <rPh sb="15" eb="17">
      <t>ホウモン</t>
    </rPh>
    <rPh sb="26" eb="29">
      <t>ジギョウショ</t>
    </rPh>
    <rPh sb="30" eb="32">
      <t>シテイ</t>
    </rPh>
    <rPh sb="32" eb="34">
      <t>ツウショ</t>
    </rPh>
    <rPh sb="43" eb="46">
      <t>ジギョウショ</t>
    </rPh>
    <rPh sb="46" eb="47">
      <t>マタ</t>
    </rPh>
    <rPh sb="58" eb="60">
      <t>ジッシ</t>
    </rPh>
    <rPh sb="64" eb="66">
      <t>イリョウ</t>
    </rPh>
    <rPh sb="66" eb="68">
      <t>テイキョウ</t>
    </rPh>
    <rPh sb="68" eb="70">
      <t>シセツ</t>
    </rPh>
    <rPh sb="71" eb="73">
      <t>イシ</t>
    </rPh>
    <rPh sb="150" eb="152">
      <t>リガク</t>
    </rPh>
    <rPh sb="152" eb="156">
      <t>リョウホウシトウ</t>
    </rPh>
    <rPh sb="226" eb="228">
      <t>リガク</t>
    </rPh>
    <rPh sb="228" eb="232">
      <t>リョウホウシトウ</t>
    </rPh>
    <phoneticPr fontId="3"/>
  </si>
  <si>
    <t>（９）認知症専門ケア加算（Ⅰ）（Ⅱ）</t>
    <rPh sb="3" eb="8">
      <t>ニンチショウセンモン</t>
    </rPh>
    <rPh sb="10" eb="12">
      <t>カサン</t>
    </rPh>
    <phoneticPr fontId="3"/>
  </si>
  <si>
    <t>（Ⅰ）（Ⅱ）共通
　事業所の従業者に対する認知症ケアに関する留意事項の伝達又は技術的指導に係る会議を定期的に開催している。</t>
    <rPh sb="6" eb="8">
      <t>キョウツウ</t>
    </rPh>
    <rPh sb="10" eb="13">
      <t>ジギョウショ</t>
    </rPh>
    <rPh sb="14" eb="17">
      <t>ジュウギョウシャ</t>
    </rPh>
    <rPh sb="18" eb="19">
      <t>タイ</t>
    </rPh>
    <rPh sb="21" eb="24">
      <t>ニンチショウ</t>
    </rPh>
    <rPh sb="27" eb="28">
      <t>カン</t>
    </rPh>
    <rPh sb="30" eb="34">
      <t>リュウイジコウ</t>
    </rPh>
    <rPh sb="35" eb="38">
      <t>デンタツマタ</t>
    </rPh>
    <rPh sb="39" eb="42">
      <t>ギジュツテキ</t>
    </rPh>
    <rPh sb="42" eb="44">
      <t>シドウ</t>
    </rPh>
    <rPh sb="45" eb="46">
      <t>カカ</t>
    </rPh>
    <rPh sb="47" eb="49">
      <t>カイギ</t>
    </rPh>
    <rPh sb="50" eb="53">
      <t>テイキテキ</t>
    </rPh>
    <rPh sb="54" eb="56">
      <t>カイサイ</t>
    </rPh>
    <phoneticPr fontId="3"/>
  </si>
  <si>
    <t>（Ⅰ）
　事業所における利用者の総数のうち、周囲の者による日常生活に対する注意を必要とする認知症の者（日常生活自立度のランクⅡ、Ⅲ、Ⅳ又はＭに該当する利用者）の占める割合が２分の１以上である。２分の１以上の算定方法は、算定日が属する月の前３月間の利用者実人員数の平均で算定している。</t>
    <rPh sb="5" eb="8">
      <t>ジギョウショ</t>
    </rPh>
    <rPh sb="12" eb="15">
      <t>リヨウシャ</t>
    </rPh>
    <rPh sb="16" eb="18">
      <t>ソウスウ</t>
    </rPh>
    <rPh sb="80" eb="81">
      <t>シ</t>
    </rPh>
    <rPh sb="83" eb="85">
      <t>ワリアイ</t>
    </rPh>
    <rPh sb="87" eb="88">
      <t>ブン</t>
    </rPh>
    <rPh sb="90" eb="92">
      <t>イジョウ</t>
    </rPh>
    <rPh sb="103" eb="105">
      <t>サンテイ</t>
    </rPh>
    <rPh sb="105" eb="107">
      <t>ホウホウ</t>
    </rPh>
    <rPh sb="109" eb="111">
      <t>サンテイ</t>
    </rPh>
    <rPh sb="111" eb="112">
      <t>ビ</t>
    </rPh>
    <rPh sb="113" eb="114">
      <t>ゾク</t>
    </rPh>
    <rPh sb="116" eb="117">
      <t>ツキ</t>
    </rPh>
    <rPh sb="118" eb="119">
      <t>マエ</t>
    </rPh>
    <rPh sb="120" eb="122">
      <t>ツキカン</t>
    </rPh>
    <rPh sb="123" eb="126">
      <t>リヨウシャ</t>
    </rPh>
    <rPh sb="126" eb="127">
      <t>ジツ</t>
    </rPh>
    <rPh sb="127" eb="129">
      <t>ジンイン</t>
    </rPh>
    <rPh sb="129" eb="130">
      <t>スウ</t>
    </rPh>
    <rPh sb="131" eb="133">
      <t>ヘイキン</t>
    </rPh>
    <rPh sb="134" eb="136">
      <t>サンテイ</t>
    </rPh>
    <phoneticPr fontId="3"/>
  </si>
  <si>
    <t>（Ⅱ）
　事業所における利用者の総数のうち、日常生活に支障を来すおそれのある症状又は行動が認められることから介護を必要とする者（日常生活自立度のランクⅢ、Ⅳ又はＭに該当する利用者）の占める割合が１００分の２０以上であること。１００分の２０以上の算定方法は、算定日が属する月の前３月間の利用者実人員数の平均で算定している。</t>
    <rPh sb="122" eb="124">
      <t>サンテイ</t>
    </rPh>
    <rPh sb="124" eb="126">
      <t>ホウホウ</t>
    </rPh>
    <rPh sb="128" eb="130">
      <t>サンテイ</t>
    </rPh>
    <rPh sb="130" eb="131">
      <t>ビ</t>
    </rPh>
    <rPh sb="132" eb="133">
      <t>ゾク</t>
    </rPh>
    <rPh sb="135" eb="136">
      <t>ツキ</t>
    </rPh>
    <rPh sb="137" eb="138">
      <t>マエ</t>
    </rPh>
    <rPh sb="139" eb="141">
      <t>ツキカン</t>
    </rPh>
    <rPh sb="142" eb="145">
      <t>リヨウシャ</t>
    </rPh>
    <rPh sb="145" eb="146">
      <t>ジツ</t>
    </rPh>
    <rPh sb="146" eb="148">
      <t>ジンイン</t>
    </rPh>
    <rPh sb="148" eb="149">
      <t>スウ</t>
    </rPh>
    <rPh sb="150" eb="152">
      <t>ヘイキン</t>
    </rPh>
    <rPh sb="153" eb="155">
      <t>サンテイ</t>
    </rPh>
    <phoneticPr fontId="3"/>
  </si>
  <si>
    <t>（１０）　口腔連携強化加算</t>
    <rPh sb="5" eb="7">
      <t>コウクウ</t>
    </rPh>
    <rPh sb="7" eb="9">
      <t>レンケイ</t>
    </rPh>
    <rPh sb="9" eb="11">
      <t>キョウカ</t>
    </rPh>
    <rPh sb="11" eb="13">
      <t>カサン</t>
    </rPh>
    <phoneticPr fontId="3"/>
  </si>
  <si>
    <t>（１１）サービス提供体制強化加算（Ⅰ）（Ⅱ）（Ⅲ）</t>
    <rPh sb="8" eb="10">
      <t>テイキョウ</t>
    </rPh>
    <rPh sb="10" eb="12">
      <t>タイセイ</t>
    </rPh>
    <rPh sb="12" eb="14">
      <t>キョウカ</t>
    </rPh>
    <rPh sb="14" eb="16">
      <t>カサン</t>
    </rPh>
    <phoneticPr fontId="3"/>
  </si>
  <si>
    <t>（Ⅰ）（Ⅱ）（Ⅲ）共通
　事業所の全ての従業者に対し、従業者ごとに研修の目標、内容、研修期間、実施時期等を定めた研修計画を作成し、計画に従い、研修（外部における研修を含む。）を実施又は実施を予定している。</t>
    <rPh sb="9" eb="11">
      <t>キョウツウ</t>
    </rPh>
    <rPh sb="13" eb="16">
      <t>ジギョウショ</t>
    </rPh>
    <rPh sb="17" eb="18">
      <t>スベ</t>
    </rPh>
    <rPh sb="20" eb="23">
      <t>ジュウギョウシャ</t>
    </rPh>
    <rPh sb="24" eb="25">
      <t>タイ</t>
    </rPh>
    <rPh sb="27" eb="30">
      <t>ジュウギョウシャ</t>
    </rPh>
    <rPh sb="33" eb="35">
      <t>ケンシュウ</t>
    </rPh>
    <rPh sb="36" eb="38">
      <t>モクヒョウ</t>
    </rPh>
    <rPh sb="39" eb="41">
      <t>ナイヨウ</t>
    </rPh>
    <rPh sb="42" eb="44">
      <t>ケンシュウ</t>
    </rPh>
    <rPh sb="44" eb="46">
      <t>キカン</t>
    </rPh>
    <rPh sb="47" eb="49">
      <t>ジッシ</t>
    </rPh>
    <rPh sb="49" eb="51">
      <t>ジキ</t>
    </rPh>
    <rPh sb="51" eb="52">
      <t>トウ</t>
    </rPh>
    <rPh sb="53" eb="54">
      <t>サダ</t>
    </rPh>
    <rPh sb="56" eb="58">
      <t>ケンシュウ</t>
    </rPh>
    <rPh sb="58" eb="60">
      <t>ケイカク</t>
    </rPh>
    <rPh sb="61" eb="63">
      <t>サクセイ</t>
    </rPh>
    <rPh sb="65" eb="67">
      <t>ケイカク</t>
    </rPh>
    <rPh sb="68" eb="69">
      <t>シタガ</t>
    </rPh>
    <rPh sb="71" eb="73">
      <t>ケンシュウ</t>
    </rPh>
    <rPh sb="74" eb="76">
      <t>ガイブ</t>
    </rPh>
    <rPh sb="80" eb="82">
      <t>ケンシュウ</t>
    </rPh>
    <rPh sb="83" eb="84">
      <t>フク</t>
    </rPh>
    <rPh sb="88" eb="90">
      <t>ジッシ</t>
    </rPh>
    <rPh sb="90" eb="91">
      <t>マタ</t>
    </rPh>
    <rPh sb="92" eb="94">
      <t>ジッシ</t>
    </rPh>
    <rPh sb="95" eb="97">
      <t>ヨテイ</t>
    </rPh>
    <phoneticPr fontId="3"/>
  </si>
  <si>
    <t>（Ⅰ）（Ⅱ）（Ⅲ）共通
　当該事業所の全ての従業者の全てが参加する、利用者に関する情報若しくはサービス提供に当たっての留意事項の伝達又は事業所における従業者の技術指導を目的とした会議を毎月１回以上開催し、記録している。</t>
    <rPh sb="13" eb="15">
      <t>トウガイ</t>
    </rPh>
    <rPh sb="15" eb="18">
      <t>ジギョウショ</t>
    </rPh>
    <rPh sb="19" eb="20">
      <t>スベ</t>
    </rPh>
    <rPh sb="22" eb="25">
      <t>ジュウギョウシャ</t>
    </rPh>
    <rPh sb="26" eb="27">
      <t>スベ</t>
    </rPh>
    <rPh sb="29" eb="31">
      <t>サンカ</t>
    </rPh>
    <rPh sb="34" eb="36">
      <t>リヨウ</t>
    </rPh>
    <rPh sb="36" eb="37">
      <t>シャ</t>
    </rPh>
    <rPh sb="38" eb="39">
      <t>カン</t>
    </rPh>
    <rPh sb="41" eb="43">
      <t>ジョウホウ</t>
    </rPh>
    <rPh sb="43" eb="44">
      <t>モ</t>
    </rPh>
    <rPh sb="51" eb="53">
      <t>テイキョウ</t>
    </rPh>
    <rPh sb="54" eb="55">
      <t>ア</t>
    </rPh>
    <rPh sb="59" eb="61">
      <t>リュウイ</t>
    </rPh>
    <rPh sb="61" eb="63">
      <t>ジコウ</t>
    </rPh>
    <rPh sb="64" eb="66">
      <t>デンタツ</t>
    </rPh>
    <rPh sb="66" eb="67">
      <t>マタ</t>
    </rPh>
    <rPh sb="68" eb="71">
      <t>ジギョウショ</t>
    </rPh>
    <rPh sb="75" eb="78">
      <t>ジュウギョウシャ</t>
    </rPh>
    <rPh sb="79" eb="81">
      <t>ギジュツ</t>
    </rPh>
    <rPh sb="81" eb="83">
      <t>シドウ</t>
    </rPh>
    <rPh sb="84" eb="86">
      <t>モクテキ</t>
    </rPh>
    <rPh sb="89" eb="91">
      <t>カイギ</t>
    </rPh>
    <rPh sb="92" eb="94">
      <t>マイツキ</t>
    </rPh>
    <rPh sb="95" eb="98">
      <t>カイイジョウ</t>
    </rPh>
    <rPh sb="98" eb="100">
      <t>カイサイ</t>
    </rPh>
    <rPh sb="102" eb="104">
      <t>キロク</t>
    </rPh>
    <phoneticPr fontId="3"/>
  </si>
  <si>
    <t>（Ⅰ）（Ⅱ）（Ⅲ）共通
　事業所の全ての従業者に対し、事業主の負担により健康診断等を少なくとも１年以内ごとに１回実施している。</t>
    <rPh sb="13" eb="16">
      <t>ジギョウショ</t>
    </rPh>
    <rPh sb="17" eb="18">
      <t>スベ</t>
    </rPh>
    <rPh sb="20" eb="23">
      <t>ジュウギョウシャ</t>
    </rPh>
    <rPh sb="24" eb="25">
      <t>タイ</t>
    </rPh>
    <rPh sb="27" eb="30">
      <t>ジギョウヌシ</t>
    </rPh>
    <rPh sb="31" eb="33">
      <t>フタン</t>
    </rPh>
    <rPh sb="36" eb="38">
      <t>ケンコウ</t>
    </rPh>
    <rPh sb="38" eb="40">
      <t>シンダン</t>
    </rPh>
    <rPh sb="40" eb="41">
      <t>トウ</t>
    </rPh>
    <rPh sb="42" eb="43">
      <t>スク</t>
    </rPh>
    <rPh sb="48" eb="49">
      <t>ネン</t>
    </rPh>
    <rPh sb="49" eb="51">
      <t>イナイ</t>
    </rPh>
    <rPh sb="55" eb="56">
      <t>カイ</t>
    </rPh>
    <rPh sb="56" eb="58">
      <t>ジッシ</t>
    </rPh>
    <phoneticPr fontId="3"/>
  </si>
  <si>
    <t>（Ⅰ）（Ⅱ）（Ⅲ）共通
　前年度の実績が６か月以上ある事業所について、職員の割合の算出に当たっては、常勤換算方法により算出した前年度（３月を除く）の平均を用いている。</t>
    <rPh sb="13" eb="16">
      <t>ゼンネンド</t>
    </rPh>
    <rPh sb="17" eb="19">
      <t>ジッセキ</t>
    </rPh>
    <rPh sb="22" eb="25">
      <t>ゲツイジョウ</t>
    </rPh>
    <rPh sb="27" eb="30">
      <t>ジギョウショ</t>
    </rPh>
    <phoneticPr fontId="3"/>
  </si>
  <si>
    <t>（Ⅰ）
　次のいずれかに適合すること。</t>
    <rPh sb="5" eb="6">
      <t>ツギ</t>
    </rPh>
    <rPh sb="12" eb="14">
      <t>テキゴウ</t>
    </rPh>
    <phoneticPr fontId="3"/>
  </si>
  <si>
    <t>○介護福祉士の占める割合</t>
    <phoneticPr fontId="3"/>
  </si>
  <si>
    <t>　</t>
    <phoneticPr fontId="6"/>
  </si>
  <si>
    <t>訪問介護員等総数　　　　　　人　介護福祉士の数　　　　　　人　　割合　　　　　　　（％）</t>
    <phoneticPr fontId="3"/>
  </si>
  <si>
    <t>　</t>
    <phoneticPr fontId="3"/>
  </si>
  <si>
    <t>　事業所の訪問介護員等の総数のうち、介護福祉士の占める割合が１００分の６０以上である。</t>
    <phoneticPr fontId="3"/>
  </si>
  <si>
    <t>　事業所の訪問介護員等の総数のうち、勤続年数１０年以上の介護福祉士の占める占める割合が１００分の２５以上である。</t>
    <rPh sb="1" eb="4">
      <t>ジギョウショ</t>
    </rPh>
    <rPh sb="5" eb="11">
      <t>ホウモンカイゴイントウ</t>
    </rPh>
    <rPh sb="12" eb="14">
      <t>ソウスウ</t>
    </rPh>
    <rPh sb="18" eb="22">
      <t>キンゾクネンスウ</t>
    </rPh>
    <rPh sb="37" eb="38">
      <t>シ</t>
    </rPh>
    <rPh sb="40" eb="42">
      <t>ワリアイ</t>
    </rPh>
    <rPh sb="46" eb="47">
      <t>ブン</t>
    </rPh>
    <rPh sb="50" eb="52">
      <t>イジョウ</t>
    </rPh>
    <phoneticPr fontId="3"/>
  </si>
  <si>
    <t>○勤続年数１０年以上の介護福祉士の占める割合</t>
    <phoneticPr fontId="3"/>
  </si>
  <si>
    <t>訪問介護員等総数　　　　　　人　１０年以上の介護福祉士の数　　　　　　人　　割合　　　　　　　　（％)</t>
    <phoneticPr fontId="3"/>
  </si>
  <si>
    <t>　事業所の訪問介護員等の総数のうち、介護福祉士の占める割合が１００分の４０以上である。</t>
    <phoneticPr fontId="3"/>
  </si>
  <si>
    <t>訪問介護員等総数　　　　　　人　介護福祉士等の数　　　　　　人　　割合　　　　　　　　（％)</t>
    <rPh sb="21" eb="22">
      <t>トウ</t>
    </rPh>
    <phoneticPr fontId="3"/>
  </si>
  <si>
    <t>　事業所の訪問介護員等の総数のうち、介護福祉士、実務者研修修了者及び介護職員基礎研修課程修了者（介護福祉士等）の占める占める割合が１００分の６０以上である。</t>
    <rPh sb="1" eb="4">
      <t>ジギョウショ</t>
    </rPh>
    <rPh sb="5" eb="11">
      <t>ホウモンカイゴイントウ</t>
    </rPh>
    <rPh sb="12" eb="14">
      <t>ソウスウ</t>
    </rPh>
    <rPh sb="18" eb="20">
      <t>カイゴ</t>
    </rPh>
    <rPh sb="20" eb="23">
      <t>フクシシ</t>
    </rPh>
    <rPh sb="24" eb="27">
      <t>ジツムシャ</t>
    </rPh>
    <rPh sb="27" eb="29">
      <t>ケンシュウ</t>
    </rPh>
    <rPh sb="29" eb="32">
      <t>シュウリョウシャ</t>
    </rPh>
    <rPh sb="32" eb="33">
      <t>オヨ</t>
    </rPh>
    <rPh sb="34" eb="36">
      <t>カイゴ</t>
    </rPh>
    <rPh sb="36" eb="38">
      <t>ショクイン</t>
    </rPh>
    <rPh sb="38" eb="40">
      <t>キソ</t>
    </rPh>
    <rPh sb="40" eb="42">
      <t>ケンシュウ</t>
    </rPh>
    <rPh sb="42" eb="44">
      <t>カテイ</t>
    </rPh>
    <rPh sb="44" eb="47">
      <t>シュウリョウシャ</t>
    </rPh>
    <rPh sb="48" eb="54">
      <t>カイゴフクシシトウ</t>
    </rPh>
    <rPh sb="59" eb="60">
      <t>シ</t>
    </rPh>
    <rPh sb="62" eb="64">
      <t>ワリアイ</t>
    </rPh>
    <rPh sb="68" eb="69">
      <t>ブン</t>
    </rPh>
    <rPh sb="72" eb="74">
      <t>イジョウ</t>
    </rPh>
    <phoneticPr fontId="3"/>
  </si>
  <si>
    <t>（Ⅱ）
　次のいずれかに適合すること。</t>
    <rPh sb="5" eb="6">
      <t>ツギ</t>
    </rPh>
    <rPh sb="12" eb="14">
      <t>テキゴウ</t>
    </rPh>
    <phoneticPr fontId="3"/>
  </si>
  <si>
    <t>（Ⅲ）
　次のいずれかに適合すること。</t>
    <rPh sb="5" eb="6">
      <t>ツギ</t>
    </rPh>
    <rPh sb="12" eb="14">
      <t>テキゴウ</t>
    </rPh>
    <phoneticPr fontId="3"/>
  </si>
  <si>
    <t>○介護福祉士等の占める割合</t>
    <rPh sb="6" eb="7">
      <t>トウ</t>
    </rPh>
    <phoneticPr fontId="3"/>
  </si>
  <si>
    <t>　事業所の訪問介護員等の総数のうち、介護福祉士の占める割合が１００分の３０以上である。</t>
    <phoneticPr fontId="3"/>
  </si>
  <si>
    <t>　事業所の訪問介護員等の総数のうち、介護福祉士、実務者研修修了者及び介護職員基礎研修課程修了者（介護福祉士等）の占める占める割合が１００分の５０以上である。</t>
    <rPh sb="1" eb="4">
      <t>ジギョウショ</t>
    </rPh>
    <rPh sb="5" eb="11">
      <t>ホウモンカイゴイントウ</t>
    </rPh>
    <rPh sb="12" eb="14">
      <t>ソウスウ</t>
    </rPh>
    <rPh sb="18" eb="20">
      <t>カイゴ</t>
    </rPh>
    <rPh sb="20" eb="23">
      <t>フクシシ</t>
    </rPh>
    <rPh sb="24" eb="27">
      <t>ジツムシャ</t>
    </rPh>
    <rPh sb="27" eb="29">
      <t>ケンシュウ</t>
    </rPh>
    <rPh sb="29" eb="32">
      <t>シュウリョウシャ</t>
    </rPh>
    <rPh sb="32" eb="33">
      <t>オヨ</t>
    </rPh>
    <rPh sb="34" eb="36">
      <t>カイゴ</t>
    </rPh>
    <rPh sb="36" eb="38">
      <t>ショクイン</t>
    </rPh>
    <rPh sb="38" eb="40">
      <t>キソ</t>
    </rPh>
    <rPh sb="40" eb="42">
      <t>ケンシュウ</t>
    </rPh>
    <rPh sb="42" eb="44">
      <t>カテイ</t>
    </rPh>
    <rPh sb="44" eb="47">
      <t>シュウリョウシャ</t>
    </rPh>
    <rPh sb="48" eb="54">
      <t>カイゴフクシシトウ</t>
    </rPh>
    <rPh sb="59" eb="60">
      <t>シ</t>
    </rPh>
    <rPh sb="62" eb="64">
      <t>ワリアイ</t>
    </rPh>
    <rPh sb="68" eb="69">
      <t>ブン</t>
    </rPh>
    <rPh sb="72" eb="74">
      <t>イジョウ</t>
    </rPh>
    <phoneticPr fontId="3"/>
  </si>
  <si>
    <t>　事業所の従業者の総数のうち、常勤職員の占める割合が１００分の６０以上である。</t>
    <rPh sb="1" eb="4">
      <t>ジギョウショノホ</t>
    </rPh>
    <rPh sb="5" eb="8">
      <t>ジュウギョウシャ</t>
    </rPh>
    <rPh sb="9" eb="11">
      <t>ソウスウ</t>
    </rPh>
    <rPh sb="15" eb="17">
      <t>ジョウキン</t>
    </rPh>
    <rPh sb="17" eb="19">
      <t>ショクイン</t>
    </rPh>
    <rPh sb="20" eb="21">
      <t>シ</t>
    </rPh>
    <rPh sb="23" eb="25">
      <t>ワリアイ</t>
    </rPh>
    <rPh sb="29" eb="30">
      <t>ブン</t>
    </rPh>
    <rPh sb="33" eb="35">
      <t>イジョウ</t>
    </rPh>
    <phoneticPr fontId="3"/>
  </si>
  <si>
    <t>　事業所の従業者の総数のうち、勤続７年以上の者の占める割合が １００分の３０以上である。</t>
    <phoneticPr fontId="3"/>
  </si>
  <si>
    <t>（１２）介護職員等処遇改善加算</t>
    <rPh sb="4" eb="6">
      <t>カイゴ</t>
    </rPh>
    <rPh sb="6" eb="8">
      <t>ショクイン</t>
    </rPh>
    <rPh sb="8" eb="9">
      <t>トウ</t>
    </rPh>
    <rPh sb="9" eb="11">
      <t>ショグウ</t>
    </rPh>
    <rPh sb="11" eb="13">
      <t>カイゼン</t>
    </rPh>
    <rPh sb="13" eb="15">
      <t>カサン</t>
    </rPh>
    <phoneticPr fontId="3"/>
  </si>
  <si>
    <t>※（Ⅰ）（Ⅱ）はいずれかの算定</t>
    <phoneticPr fontId="3"/>
  </si>
  <si>
    <t>※（Ⅰ）（Ⅱ）（Ⅲ）はいずれかの算定</t>
    <phoneticPr fontId="3"/>
  </si>
  <si>
    <t>６　減算</t>
    <rPh sb="2" eb="3">
      <t>ゲン</t>
    </rPh>
    <rPh sb="3" eb="4">
      <t>ザン</t>
    </rPh>
    <phoneticPr fontId="3"/>
  </si>
  <si>
    <t>（１）高齢者虐待防止措置未実施減算</t>
    <rPh sb="3" eb="6">
      <t>コウレイシャ</t>
    </rPh>
    <rPh sb="6" eb="8">
      <t>ギャクタイ</t>
    </rPh>
    <rPh sb="8" eb="10">
      <t>ボウシ</t>
    </rPh>
    <rPh sb="10" eb="12">
      <t>ソチ</t>
    </rPh>
    <rPh sb="12" eb="15">
      <t>ミジッシ</t>
    </rPh>
    <rPh sb="15" eb="17">
      <t>ゲンサン</t>
    </rPh>
    <phoneticPr fontId="3"/>
  </si>
  <si>
    <t>　事業所と同一敷地内若しくは隣接する敷地内に所在する建物又は事業所と同一の建物（「同一敷地内建物等」という。）に居住する者へサービスを提供したときは、当該利用者について、所定単位数から減算している。</t>
    <rPh sb="75" eb="80">
      <t>トウガイリヨウシャ</t>
    </rPh>
    <phoneticPr fontId="3"/>
  </si>
  <si>
    <t>　問１の同一敷地内建物等に居住する利用者の人数が１月あたり５０人以上の場合は、当該利用者について、所定単位数から減算している。</t>
    <rPh sb="1" eb="2">
      <t>トイ</t>
    </rPh>
    <rPh sb="4" eb="6">
      <t>ドウイツ</t>
    </rPh>
    <rPh sb="6" eb="8">
      <t>シキチ</t>
    </rPh>
    <rPh sb="8" eb="9">
      <t>ナイ</t>
    </rPh>
    <rPh sb="9" eb="11">
      <t>タテモノ</t>
    </rPh>
    <rPh sb="11" eb="12">
      <t>ナド</t>
    </rPh>
    <rPh sb="13" eb="15">
      <t>キョジュウ</t>
    </rPh>
    <rPh sb="17" eb="20">
      <t>リヨウシャ</t>
    </rPh>
    <rPh sb="21" eb="23">
      <t>ニンズウ</t>
    </rPh>
    <rPh sb="25" eb="26">
      <t>ツキ</t>
    </rPh>
    <rPh sb="31" eb="32">
      <t>ニン</t>
    </rPh>
    <rPh sb="32" eb="34">
      <t>イジョウ</t>
    </rPh>
    <rPh sb="35" eb="37">
      <t>バアイ</t>
    </rPh>
    <rPh sb="39" eb="44">
      <t>トウガイリヨウシャ</t>
    </rPh>
    <rPh sb="49" eb="54">
      <t>ショテイタンイスウ</t>
    </rPh>
    <phoneticPr fontId="3"/>
  </si>
  <si>
    <t>（３）同一建物に居住する利用者に係る減算</t>
    <rPh sb="3" eb="5">
      <t>ドウイツ</t>
    </rPh>
    <rPh sb="5" eb="7">
      <t>タテモノ</t>
    </rPh>
    <rPh sb="8" eb="10">
      <t>キョジュウ</t>
    </rPh>
    <rPh sb="12" eb="14">
      <t>リヨウ</t>
    </rPh>
    <rPh sb="14" eb="15">
      <t>シャ</t>
    </rPh>
    <rPh sb="16" eb="17">
      <t>カカ</t>
    </rPh>
    <rPh sb="18" eb="20">
      <t>ゲンサン</t>
    </rPh>
    <phoneticPr fontId="3"/>
  </si>
  <si>
    <t>　介護報酬の請求に不適切又は不正な内容が認められた場合、指定基準等の違反として監査等の対象となります。なお、重大な違反状態の場合には、指定取消しとなる場合もありますので、十分な注意が必要です。</t>
    <phoneticPr fontId="3"/>
  </si>
  <si>
    <t>適切にできていなかった項目については、速やかに改善してください。</t>
    <rPh sb="0" eb="2">
      <t>テキセツ</t>
    </rPh>
    <rPh sb="11" eb="13">
      <t>コウモク</t>
    </rPh>
    <rPh sb="19" eb="20">
      <t>スミ</t>
    </rPh>
    <phoneticPr fontId="3"/>
  </si>
  <si>
    <t>次の書類も併せて作成してください。</t>
    <rPh sb="0" eb="1">
      <t>ツギ</t>
    </rPh>
    <rPh sb="5" eb="6">
      <t>アワ</t>
    </rPh>
    <phoneticPr fontId="3"/>
  </si>
  <si>
    <t>～この点検書は、運営指導時等に事前提出書類等として拝見することがあります。～</t>
    <rPh sb="13" eb="14">
      <t>トウ</t>
    </rPh>
    <rPh sb="15" eb="17">
      <t>ジゼン</t>
    </rPh>
    <rPh sb="17" eb="19">
      <t>テイシュツ</t>
    </rPh>
    <rPh sb="19" eb="21">
      <t>ショルイ</t>
    </rPh>
    <rPh sb="21" eb="22">
      <t>トウ</t>
    </rPh>
    <phoneticPr fontId="3"/>
  </si>
  <si>
    <t>事業所情報</t>
    <rPh sb="0" eb="3">
      <t>ジギョウショ</t>
    </rPh>
    <rPh sb="3" eb="5">
      <t>ジョウホウ</t>
    </rPh>
    <phoneticPr fontId="3"/>
  </si>
  <si>
    <t>　オペレーターは、看護師、介護福祉士、医師、保健師、准看護師、社会福祉士又は介護支援専門員のいずれかの資格がある。</t>
    <rPh sb="36" eb="37">
      <t>マタ</t>
    </rPh>
    <rPh sb="38" eb="40">
      <t>カイゴ</t>
    </rPh>
    <phoneticPr fontId="3"/>
  </si>
  <si>
    <r>
      <t>　随時適切に利用者からの通報を受けることができる通信機器等を備えている。</t>
    </r>
    <r>
      <rPr>
        <sz val="10"/>
        <color theme="1"/>
        <rFont val="ＭＳ Ｐゴシック"/>
        <family val="3"/>
        <charset val="128"/>
      </rPr>
      <t xml:space="preserve">
※一般の携帯電話等でも可。</t>
    </r>
    <phoneticPr fontId="3"/>
  </si>
  <si>
    <r>
      <t>　正当な理由なくサービスの提供を拒んでいない。</t>
    </r>
    <r>
      <rPr>
        <sz val="10"/>
        <color theme="1"/>
        <rFont val="ＭＳ Ｐゴシック"/>
        <family val="3"/>
        <charset val="128"/>
      </rPr>
      <t xml:space="preserve">
　提供拒否があった場合、その理由（　　　　　　　　　　　　　　　　　　　　　　　　　　　　　　　　　　　　　　　　　　　　　）</t>
    </r>
    <rPh sb="1" eb="3">
      <t>セイトウ</t>
    </rPh>
    <rPh sb="4" eb="6">
      <t>リユウ</t>
    </rPh>
    <rPh sb="13" eb="15">
      <t>テイキョウ</t>
    </rPh>
    <rPh sb="16" eb="17">
      <t>コバ</t>
    </rPh>
    <rPh sb="26" eb="30">
      <t>テイキョウキョヒ</t>
    </rPh>
    <phoneticPr fontId="3"/>
  </si>
  <si>
    <t>　サービスの提供の終了に際しては、利用者又はその家族に対して適切な指導を行うとともに、当該利用者に係る指定居宅介護支援事業者に対する情報の提供及び保健医療サービス又は福祉サービスを提供する者との密接な連携に努めている。</t>
    <rPh sb="51" eb="53">
      <t>シテイ</t>
    </rPh>
    <rPh sb="81" eb="82">
      <t>マタ</t>
    </rPh>
    <phoneticPr fontId="3"/>
  </si>
  <si>
    <t>　利用者から合鍵を預かる場合には、管理を厳重に行い、管理方法、紛失した場合の対処方法その他必要な事項を記載した文書を利用者に交付している。</t>
    <rPh sb="1" eb="4">
      <t>リヨウシャ</t>
    </rPh>
    <rPh sb="6" eb="8">
      <t>アイカギ</t>
    </rPh>
    <rPh sb="9" eb="10">
      <t>アズ</t>
    </rPh>
    <rPh sb="12" eb="14">
      <t>バアイ</t>
    </rPh>
    <rPh sb="17" eb="19">
      <t>カンリ</t>
    </rPh>
    <rPh sb="20" eb="22">
      <t>ゲンジュウ</t>
    </rPh>
    <rPh sb="23" eb="24">
      <t>オコナ</t>
    </rPh>
    <rPh sb="26" eb="28">
      <t>カンリ</t>
    </rPh>
    <rPh sb="28" eb="30">
      <t>ホウホウ</t>
    </rPh>
    <rPh sb="31" eb="33">
      <t>フンシツ</t>
    </rPh>
    <rPh sb="35" eb="37">
      <t>バアイ</t>
    </rPh>
    <rPh sb="38" eb="40">
      <t>タイショ</t>
    </rPh>
    <rPh sb="40" eb="42">
      <t>ホウホウ</t>
    </rPh>
    <rPh sb="44" eb="45">
      <t>タ</t>
    </rPh>
    <rPh sb="45" eb="47">
      <t>ヒツヨウ</t>
    </rPh>
    <rPh sb="48" eb="50">
      <t>ジコウ</t>
    </rPh>
    <rPh sb="51" eb="53">
      <t>キサイ</t>
    </rPh>
    <rPh sb="55" eb="57">
      <t>ブンショ</t>
    </rPh>
    <rPh sb="58" eb="60">
      <t>リヨウ</t>
    </rPh>
    <rPh sb="60" eb="61">
      <t>シャ</t>
    </rPh>
    <rPh sb="62" eb="64">
      <t>コウフ</t>
    </rPh>
    <phoneticPr fontId="3"/>
  </si>
  <si>
    <t>　定期巡回・随時対応型訪問介護看護計画の作成に当たっては、その内容について利用者又はその家族に対して説明し、利用者の同意を得て交付している。</t>
    <rPh sb="1" eb="5">
      <t>テイキジュンカイ</t>
    </rPh>
    <rPh sb="6" eb="17">
      <t>ズイジタイオウガタホウモンカイゴカンゴ</t>
    </rPh>
    <rPh sb="23" eb="24">
      <t>ア</t>
    </rPh>
    <rPh sb="31" eb="33">
      <t>ナイヨウ</t>
    </rPh>
    <rPh sb="47" eb="48">
      <t>タイ</t>
    </rPh>
    <rPh sb="54" eb="57">
      <t>リヨウシャ</t>
    </rPh>
    <phoneticPr fontId="3"/>
  </si>
  <si>
    <t>　計画作成責任者は、利用申込に係る調整等のサービスの内容の管理を行っている。</t>
    <rPh sb="1" eb="8">
      <t>ケイカクサクセイセキニンシャ</t>
    </rPh>
    <rPh sb="10" eb="12">
      <t>リヨウ</t>
    </rPh>
    <rPh sb="12" eb="14">
      <t>モウシコミ</t>
    </rPh>
    <rPh sb="15" eb="16">
      <t>カカ</t>
    </rPh>
    <rPh sb="17" eb="19">
      <t>チョウセイ</t>
    </rPh>
    <rPh sb="19" eb="20">
      <t>トウ</t>
    </rPh>
    <rPh sb="26" eb="28">
      <t>ナイヨウ</t>
    </rPh>
    <rPh sb="29" eb="31">
      <t>カンリ</t>
    </rPh>
    <rPh sb="32" eb="33">
      <t>オコナ</t>
    </rPh>
    <phoneticPr fontId="3"/>
  </si>
  <si>
    <t>　問２にかかわらず、他の訪問介護事業所、夜間対応型訪問介護事業所又は訪問看護事業所に事業の一部を委託する場合は、委託料、利用者情報の取扱い方法、委託するサービスの具体的な実施方法、事故発生時の責任の所在、緊急時等の対応方法等について定めた委託契約を締結している。</t>
    <rPh sb="1" eb="2">
      <t>トイ</t>
    </rPh>
    <rPh sb="10" eb="11">
      <t>タ</t>
    </rPh>
    <rPh sb="12" eb="14">
      <t>ホウモン</t>
    </rPh>
    <rPh sb="14" eb="16">
      <t>カイゴ</t>
    </rPh>
    <rPh sb="16" eb="19">
      <t>ジギョウショ</t>
    </rPh>
    <rPh sb="20" eb="22">
      <t>ヤカン</t>
    </rPh>
    <rPh sb="22" eb="25">
      <t>タイオウガタ</t>
    </rPh>
    <rPh sb="25" eb="27">
      <t>ホウモン</t>
    </rPh>
    <rPh sb="27" eb="29">
      <t>カイゴ</t>
    </rPh>
    <rPh sb="29" eb="32">
      <t>ジギョウショ</t>
    </rPh>
    <rPh sb="32" eb="33">
      <t>マタ</t>
    </rPh>
    <rPh sb="34" eb="36">
      <t>ホウモン</t>
    </rPh>
    <rPh sb="36" eb="38">
      <t>カンゴ</t>
    </rPh>
    <rPh sb="38" eb="40">
      <t>ジギョウ</t>
    </rPh>
    <rPh sb="40" eb="41">
      <t>ショ</t>
    </rPh>
    <rPh sb="42" eb="44">
      <t>ジギョウ</t>
    </rPh>
    <rPh sb="45" eb="47">
      <t>イチブ</t>
    </rPh>
    <rPh sb="48" eb="50">
      <t>イタク</t>
    </rPh>
    <rPh sb="52" eb="54">
      <t>バアイ</t>
    </rPh>
    <rPh sb="56" eb="59">
      <t>イタクリョウ</t>
    </rPh>
    <rPh sb="60" eb="63">
      <t>リヨウシャ</t>
    </rPh>
    <rPh sb="63" eb="65">
      <t>ジョウホウ</t>
    </rPh>
    <rPh sb="66" eb="68">
      <t>トリアツカ</t>
    </rPh>
    <rPh sb="69" eb="71">
      <t>ホウホウ</t>
    </rPh>
    <rPh sb="72" eb="74">
      <t>イタク</t>
    </rPh>
    <rPh sb="81" eb="84">
      <t>グタイテキ</t>
    </rPh>
    <rPh sb="85" eb="87">
      <t>ジッシ</t>
    </rPh>
    <rPh sb="87" eb="89">
      <t>ホウホウ</t>
    </rPh>
    <rPh sb="90" eb="92">
      <t>ジコ</t>
    </rPh>
    <rPh sb="92" eb="94">
      <t>ハッセイ</t>
    </rPh>
    <rPh sb="94" eb="95">
      <t>ジ</t>
    </rPh>
    <rPh sb="96" eb="98">
      <t>セキニン</t>
    </rPh>
    <rPh sb="99" eb="101">
      <t>ショザイ</t>
    </rPh>
    <rPh sb="102" eb="105">
      <t>キンキュウジ</t>
    </rPh>
    <rPh sb="105" eb="106">
      <t>トウ</t>
    </rPh>
    <rPh sb="107" eb="109">
      <t>タイオウ</t>
    </rPh>
    <rPh sb="109" eb="111">
      <t>ホウホウ</t>
    </rPh>
    <rPh sb="111" eb="112">
      <t>トウ</t>
    </rPh>
    <rPh sb="116" eb="117">
      <t>サダ</t>
    </rPh>
    <rPh sb="119" eb="121">
      <t>イタク</t>
    </rPh>
    <rPh sb="124" eb="126">
      <t>テイケツ</t>
    </rPh>
    <phoneticPr fontId="3"/>
  </si>
  <si>
    <t>　事業所における感染症の予防及びまん延の防止のための対策を検討する委員会（テレビ電話装置等を活用して行うことができる。）をおおむね６月に１回以上開催するとともに、その結果について、従業者に周知徹底を図っている。</t>
    <rPh sb="1" eb="4">
      <t>ジギョウショ</t>
    </rPh>
    <rPh sb="8" eb="11">
      <t>カンセンショウ</t>
    </rPh>
    <rPh sb="12" eb="15">
      <t>ヨボウオヨ</t>
    </rPh>
    <rPh sb="18" eb="19">
      <t>エン</t>
    </rPh>
    <rPh sb="20" eb="22">
      <t>ボウシ</t>
    </rPh>
    <rPh sb="26" eb="28">
      <t>タイサク</t>
    </rPh>
    <rPh sb="29" eb="31">
      <t>ケントウ</t>
    </rPh>
    <rPh sb="33" eb="36">
      <t>イインカイ</t>
    </rPh>
    <rPh sb="40" eb="45">
      <t>デンワソウチトウ</t>
    </rPh>
    <rPh sb="46" eb="48">
      <t>カツヨウ</t>
    </rPh>
    <rPh sb="50" eb="51">
      <t>オコナ</t>
    </rPh>
    <rPh sb="66" eb="67">
      <t>ツキ</t>
    </rPh>
    <rPh sb="69" eb="74">
      <t>カイイジョウカイサイ</t>
    </rPh>
    <rPh sb="83" eb="85">
      <t>ケッカ</t>
    </rPh>
    <rPh sb="90" eb="93">
      <t>ジュウギョウシャ</t>
    </rPh>
    <rPh sb="94" eb="98">
      <t>シュウチテッテイ</t>
    </rPh>
    <rPh sb="99" eb="100">
      <t>ハカ</t>
    </rPh>
    <phoneticPr fontId="3"/>
  </si>
  <si>
    <t xml:space="preserve">　サービスを受けている利用者が次のいずれかに該当する場合は、遅滞なく、意見を付してその旨を市に通知している。 </t>
    <phoneticPr fontId="3"/>
  </si>
  <si>
    <t>市への通知に係る記録</t>
    <phoneticPr fontId="3"/>
  </si>
  <si>
    <t>　月途中からの利用開始又は月途中での利用終了の場合には、定期巡回・随時対応型訪問介護看護費に係る所定単位数を日割り計算している。</t>
    <rPh sb="28" eb="30">
      <t>テイキ</t>
    </rPh>
    <rPh sb="30" eb="32">
      <t>ジュンカイ</t>
    </rPh>
    <rPh sb="33" eb="35">
      <t>ズイジ</t>
    </rPh>
    <rPh sb="35" eb="38">
      <t>タイオウガタ</t>
    </rPh>
    <rPh sb="38" eb="40">
      <t>ホウモン</t>
    </rPh>
    <rPh sb="40" eb="42">
      <t>カイゴ</t>
    </rPh>
    <rPh sb="42" eb="44">
      <t>カンゴ</t>
    </rPh>
    <rPh sb="44" eb="45">
      <t>ヒ</t>
    </rPh>
    <rPh sb="46" eb="47">
      <t>カカ</t>
    </rPh>
    <rPh sb="48" eb="50">
      <t>ショテイ</t>
    </rPh>
    <rPh sb="50" eb="53">
      <t>タンイスウ</t>
    </rPh>
    <rPh sb="54" eb="56">
      <t>ヒワ</t>
    </rPh>
    <rPh sb="57" eb="59">
      <t>ケイサン</t>
    </rPh>
    <phoneticPr fontId="3"/>
  </si>
  <si>
    <t>　中山間地域等に居住している利用者に対してサービス提供を行った場合に算定している。</t>
    <rPh sb="1" eb="6">
      <t>チュウサンカンチイキ</t>
    </rPh>
    <rPh sb="6" eb="7">
      <t>トウ</t>
    </rPh>
    <rPh sb="8" eb="10">
      <t>キョジュウ</t>
    </rPh>
    <phoneticPr fontId="3"/>
  </si>
  <si>
    <t>※　川崎市内には該当地域なし。</t>
    <phoneticPr fontId="3"/>
  </si>
  <si>
    <t>（Ⅰ）（Ⅱ）共通
　認知症介護に係る専門的な研修（「認知症介護実践リーダー研修」及び認知症看護に係る適切な研修）を修了している者を、事業所における対象者の数が２０人未満である場合にあっては、１以上、当該対象者の数が２０人以上である場合にあっては、当該対象者が１９を超えて１０又はその端数を増すごとに１を加えて得た数以上配置し、チームとして専門的な認知症ケアを実施している。</t>
    <rPh sb="6" eb="8">
      <t>キョウツウ</t>
    </rPh>
    <rPh sb="10" eb="13">
      <t>ニンチショウ</t>
    </rPh>
    <rPh sb="13" eb="15">
      <t>カイゴ</t>
    </rPh>
    <rPh sb="16" eb="17">
      <t>カカ</t>
    </rPh>
    <rPh sb="18" eb="21">
      <t>センモンテキ</t>
    </rPh>
    <rPh sb="22" eb="24">
      <t>ケンシュウ</t>
    </rPh>
    <rPh sb="57" eb="59">
      <t>シュウリョウ</t>
    </rPh>
    <rPh sb="63" eb="64">
      <t>モノ</t>
    </rPh>
    <rPh sb="73" eb="76">
      <t>タイショウシャ</t>
    </rPh>
    <rPh sb="77" eb="78">
      <t>カズ</t>
    </rPh>
    <rPh sb="81" eb="82">
      <t>ニン</t>
    </rPh>
    <rPh sb="82" eb="84">
      <t>ミマン</t>
    </rPh>
    <rPh sb="87" eb="89">
      <t>バアイ</t>
    </rPh>
    <rPh sb="96" eb="98">
      <t>イジョウ</t>
    </rPh>
    <rPh sb="99" eb="101">
      <t>トウガイ</t>
    </rPh>
    <rPh sb="101" eb="103">
      <t>タイショウ</t>
    </rPh>
    <rPh sb="103" eb="104">
      <t>シャ</t>
    </rPh>
    <rPh sb="105" eb="106">
      <t>カズ</t>
    </rPh>
    <rPh sb="109" eb="112">
      <t>ニンイジョウ</t>
    </rPh>
    <rPh sb="115" eb="117">
      <t>バアイ</t>
    </rPh>
    <rPh sb="123" eb="125">
      <t>トウガイ</t>
    </rPh>
    <rPh sb="125" eb="127">
      <t>タイショウ</t>
    </rPh>
    <rPh sb="127" eb="128">
      <t>シャ</t>
    </rPh>
    <rPh sb="132" eb="133">
      <t>コ</t>
    </rPh>
    <rPh sb="137" eb="138">
      <t>マタ</t>
    </rPh>
    <rPh sb="141" eb="143">
      <t>ハスウ</t>
    </rPh>
    <rPh sb="144" eb="145">
      <t>マ</t>
    </rPh>
    <rPh sb="151" eb="152">
      <t>クワ</t>
    </rPh>
    <rPh sb="154" eb="155">
      <t>エ</t>
    </rPh>
    <rPh sb="156" eb="157">
      <t>カズ</t>
    </rPh>
    <rPh sb="157" eb="159">
      <t>イジョウ</t>
    </rPh>
    <rPh sb="159" eb="161">
      <t>ハイチ</t>
    </rPh>
    <rPh sb="169" eb="172">
      <t>センモンテキ</t>
    </rPh>
    <rPh sb="173" eb="176">
      <t>ニンチショウ</t>
    </rPh>
    <rPh sb="179" eb="181">
      <t>ジッシ</t>
    </rPh>
    <phoneticPr fontId="3"/>
  </si>
  <si>
    <t>※　「同一敷地内建物等」の定義
　 当該事業所と構造上又は外形上、一体的な建築物及び同一敷地内並びに隣接する敷地（当該事業所と建築物が道路等を挟んで設置している場合を含む。）にある建物のうち効率的なサービス提供が可能なものを指す。</t>
    <phoneticPr fontId="3"/>
  </si>
  <si>
    <t>（２）業務継続計画未策定減算</t>
    <rPh sb="3" eb="5">
      <t>ギョウム</t>
    </rPh>
    <rPh sb="5" eb="7">
      <t>ケイゾク</t>
    </rPh>
    <rPh sb="7" eb="9">
      <t>ケイカク</t>
    </rPh>
    <rPh sb="9" eb="10">
      <t>ミ</t>
    </rPh>
    <rPh sb="10" eb="12">
      <t>サクテイ</t>
    </rPh>
    <rPh sb="12" eb="14">
      <t>ゲンサン</t>
    </rPh>
    <phoneticPr fontId="3"/>
  </si>
  <si>
    <t>※令和７年３月３１日までの間、減算を適用しない</t>
    <phoneticPr fontId="3"/>
  </si>
  <si>
    <t>※　１項目でも×がある場合には減算が必要です。</t>
    <rPh sb="3" eb="5">
      <t>コウモク</t>
    </rPh>
    <rPh sb="11" eb="13">
      <t>バアイ</t>
    </rPh>
    <rPh sb="15" eb="17">
      <t>ゲンサン</t>
    </rPh>
    <rPh sb="18" eb="20">
      <t>ヒツヨウ</t>
    </rPh>
    <phoneticPr fontId="3"/>
  </si>
  <si>
    <t>・標準様式１　従業者の勤務の体制及び勤務形態一覧表</t>
    <rPh sb="1" eb="3">
      <t>ヒョウジュン</t>
    </rPh>
    <rPh sb="3" eb="5">
      <t>ヨウシキ</t>
    </rPh>
    <rPh sb="7" eb="10">
      <t>ジュウギョウシャ</t>
    </rPh>
    <rPh sb="11" eb="13">
      <t>キンム</t>
    </rPh>
    <rPh sb="14" eb="16">
      <t>タイセイ</t>
    </rPh>
    <rPh sb="16" eb="17">
      <t>オヨ</t>
    </rPh>
    <rPh sb="18" eb="20">
      <t>キンム</t>
    </rPh>
    <rPh sb="20" eb="22">
      <t>ケイタイ</t>
    </rPh>
    <rPh sb="22" eb="24">
      <t>イチラン</t>
    </rPh>
    <phoneticPr fontId="3"/>
  </si>
  <si>
    <t>　提供したサービスに関し、市が行う文書その他の物件の提出若しくは提示の求め又は市の職員からの質問若しくは照会に応じ、及び利用者からの苦情に関して市が行う調査に協力するとともに、市から指導又は助言を受けた場合においては、当該指導又は助言に従って必要な改善を行っている。
　また、市からの求めがあった場合には、改善の内容を市に報告している。</t>
    <rPh sb="35" eb="36">
      <t>モト</t>
    </rPh>
    <phoneticPr fontId="3"/>
  </si>
  <si>
    <r>
      <t>　事業の運営に当たっては、提供したサービスに関する利用者からの苦情に関して、市等が派遣する者が相談及び援助を行う事業その他の市等が実施する事業に協力するよう努めている。</t>
    </r>
    <r>
      <rPr>
        <sz val="10"/>
        <color theme="1"/>
        <rFont val="ＭＳ Ｐゴシック"/>
        <family val="3"/>
        <charset val="128"/>
      </rPr>
      <t xml:space="preserve">
※「市等が実施する事業」には、介護相談員派遣事業のほか、老人クラブ、婦人会、その他非営利団体や住民の協力を得て行う事業等が該当します。</t>
    </r>
    <rPh sb="1" eb="3">
      <t>ジギョウ</t>
    </rPh>
    <rPh sb="4" eb="6">
      <t>ウンエイ</t>
    </rPh>
    <rPh sb="7" eb="8">
      <t>ア</t>
    </rPh>
    <rPh sb="13" eb="15">
      <t>テイキョウ</t>
    </rPh>
    <rPh sb="22" eb="23">
      <t>カン</t>
    </rPh>
    <rPh sb="25" eb="28">
      <t>リヨウシャ</t>
    </rPh>
    <rPh sb="31" eb="33">
      <t>クジョウ</t>
    </rPh>
    <rPh sb="34" eb="35">
      <t>カン</t>
    </rPh>
    <rPh sb="38" eb="39">
      <t>シ</t>
    </rPh>
    <rPh sb="39" eb="40">
      <t>トウ</t>
    </rPh>
    <rPh sb="41" eb="43">
      <t>ハケン</t>
    </rPh>
    <rPh sb="45" eb="46">
      <t>モノ</t>
    </rPh>
    <rPh sb="47" eb="49">
      <t>ソウダン</t>
    </rPh>
    <rPh sb="49" eb="50">
      <t>オヨ</t>
    </rPh>
    <rPh sb="51" eb="53">
      <t>エンジョ</t>
    </rPh>
    <rPh sb="54" eb="55">
      <t>オコナ</t>
    </rPh>
    <rPh sb="56" eb="58">
      <t>ジギョウ</t>
    </rPh>
    <rPh sb="60" eb="61">
      <t>タ</t>
    </rPh>
    <rPh sb="62" eb="63">
      <t>シ</t>
    </rPh>
    <rPh sb="63" eb="64">
      <t>トウ</t>
    </rPh>
    <rPh sb="65" eb="67">
      <t>ジッシ</t>
    </rPh>
    <rPh sb="69" eb="71">
      <t>ジギョウ</t>
    </rPh>
    <rPh sb="72" eb="74">
      <t>キョウリョク</t>
    </rPh>
    <rPh sb="78" eb="79">
      <t>ツト</t>
    </rPh>
    <rPh sb="89" eb="90">
      <t>トウ</t>
    </rPh>
    <phoneticPr fontId="3"/>
  </si>
  <si>
    <t>　事業所における虐待の防止のための対策を検討する委員会（テレビ電話装置等を活用して行うことができる。）を定期的（年１回以上）に開催するとともに、その結果について、従業者に周知徹底を図っている。</t>
    <rPh sb="1" eb="4">
      <t>ジギョウショ</t>
    </rPh>
    <rPh sb="17" eb="19">
      <t>タイサク</t>
    </rPh>
    <rPh sb="20" eb="22">
      <t>ケントウ</t>
    </rPh>
    <rPh sb="24" eb="27">
      <t>イインカイ</t>
    </rPh>
    <rPh sb="31" eb="36">
      <t>デンワソウチトウ</t>
    </rPh>
    <rPh sb="37" eb="39">
      <t>カツヨウ</t>
    </rPh>
    <rPh sb="41" eb="42">
      <t>オコナ</t>
    </rPh>
    <rPh sb="52" eb="55">
      <t>テイキテキ</t>
    </rPh>
    <rPh sb="56" eb="57">
      <t>ネン</t>
    </rPh>
    <rPh sb="58" eb="61">
      <t>カイイジョウ</t>
    </rPh>
    <rPh sb="63" eb="65">
      <t>カイサイ</t>
    </rPh>
    <rPh sb="74" eb="76">
      <t>ケッカ</t>
    </rPh>
    <rPh sb="81" eb="84">
      <t>ジュウギョウシャ</t>
    </rPh>
    <rPh sb="85" eb="89">
      <t>シュウチテッテイ</t>
    </rPh>
    <rPh sb="90" eb="91">
      <t>ハカ</t>
    </rPh>
    <phoneticPr fontId="3"/>
  </si>
  <si>
    <t>　准看護師が訪問看護サービスを行った場合は、所定単位数の９８/１００に相当する単位数を算定している。</t>
    <rPh sb="1" eb="2">
      <t>ジュン</t>
    </rPh>
    <rPh sb="2" eb="5">
      <t>カンゴシ</t>
    </rPh>
    <rPh sb="6" eb="8">
      <t>ホウモン</t>
    </rPh>
    <rPh sb="8" eb="10">
      <t>カンゴ</t>
    </rPh>
    <rPh sb="15" eb="16">
      <t>オコナ</t>
    </rPh>
    <rPh sb="18" eb="20">
      <t>バアイ</t>
    </rPh>
    <rPh sb="22" eb="24">
      <t>ショテイ</t>
    </rPh>
    <rPh sb="24" eb="27">
      <t>タンイスウ</t>
    </rPh>
    <rPh sb="35" eb="37">
      <t>ソウトウ</t>
    </rPh>
    <rPh sb="39" eb="42">
      <t>タンイスウ</t>
    </rPh>
    <rPh sb="43" eb="45">
      <t>サンテイ</t>
    </rPh>
    <phoneticPr fontId="3"/>
  </si>
  <si>
    <t>　次の場合、所定単位数の９８/１００に相当する単位数を算定している。</t>
    <rPh sb="1" eb="2">
      <t>ツギ</t>
    </rPh>
    <rPh sb="3" eb="5">
      <t>バアイ</t>
    </rPh>
    <rPh sb="6" eb="8">
      <t>ショテイ</t>
    </rPh>
    <rPh sb="8" eb="11">
      <t>タンイスウ</t>
    </rPh>
    <rPh sb="19" eb="21">
      <t>ソウトウ</t>
    </rPh>
    <rPh sb="23" eb="26">
      <t>タンイスウ</t>
    </rPh>
    <rPh sb="27" eb="29">
      <t>サンテイ</t>
    </rPh>
    <phoneticPr fontId="3"/>
  </si>
  <si>
    <r>
      <t>　在宅で死亡した利用者に対して、その死亡日及び死亡日前１４日以内に２日（末期の悪性腫瘍その他厚生労働大臣が定める状態にある者は１日）以上、ターミナルケアを行った場合に算定している。</t>
    </r>
    <r>
      <rPr>
        <sz val="10"/>
        <color theme="1"/>
        <rFont val="ＭＳ Ｐゴシック"/>
        <family val="3"/>
        <charset val="128"/>
      </rPr>
      <t xml:space="preserve">
</t>
    </r>
    <r>
      <rPr>
        <sz val="11"/>
        <color theme="1"/>
        <rFont val="ＭＳ Ｐゴシック"/>
        <family val="3"/>
        <charset val="128"/>
      </rPr>
      <t xml:space="preserve">
</t>
    </r>
    <r>
      <rPr>
        <sz val="10"/>
        <color theme="1"/>
        <rFont val="ＭＳ Ｐゴシック"/>
        <family val="3"/>
        <charset val="128"/>
      </rPr>
      <t>※　ターミナルケアを行った後、２４時間以内に在宅以外で死亡した場合を含む。</t>
    </r>
    <phoneticPr fontId="3"/>
  </si>
  <si>
    <r>
      <t>（Ⅰ）（Ⅱ）共通
　算定する加算の留意事項に基づき、生活機能の向上を目的とした定期巡回・随時対応型訪問介護看護計画を作成している。</t>
    </r>
    <r>
      <rPr>
        <sz val="10"/>
        <color theme="1"/>
        <rFont val="ＭＳ Ｐゴシック"/>
        <family val="3"/>
        <charset val="128"/>
      </rPr>
      <t xml:space="preserve">
※　「生活機能の向上を目的とした定期巡回・随時対応型訪問介護看護計画」は、利用者の日常生活において介助等を必要とする行為について、単に訪問介護員等が介助等を行うのみならず、利用者本人が、日々の暮らしの中で当該行為を可能な限り自立して行うことができるよう、その有する能力及び改善可能性に応じた具体的目標を定めた上で、訪問介護員等が提供する指定定期巡回・随時対応型訪問介護看護の内容を定めるもの。</t>
    </r>
    <rPh sb="6" eb="8">
      <t>キョウツウ</t>
    </rPh>
    <rPh sb="10" eb="12">
      <t>サンテイ</t>
    </rPh>
    <rPh sb="14" eb="16">
      <t>カサン</t>
    </rPh>
    <rPh sb="17" eb="19">
      <t>リュウイ</t>
    </rPh>
    <rPh sb="19" eb="21">
      <t>ジコウ</t>
    </rPh>
    <rPh sb="22" eb="23">
      <t>モト</t>
    </rPh>
    <rPh sb="58" eb="60">
      <t>サクセイ</t>
    </rPh>
    <phoneticPr fontId="3"/>
  </si>
  <si>
    <r>
      <t>（Ⅰ）
　計画作成責任者が、指定訪問リハビリテーション事業所、指定通所リハビリテーション事業所又はリハビリテーションを実施している医療提供施設の医師、理学療法士、作業療法士又は言語聴覚士（以下「理学療法士等」という。）の助言に基づき、生活機能の向上を目的とした定期巡回・随時対応型訪問介護看護計画を作成し、当該計画に基づく指定定期巡回・随時対応型訪問介護看護を行っている。</t>
    </r>
    <r>
      <rPr>
        <sz val="10"/>
        <color theme="1"/>
        <rFont val="ＭＳ Ｐゴシック"/>
        <family val="3"/>
        <charset val="128"/>
      </rPr>
      <t xml:space="preserve">
※　「リハビリテーションを実施している医療提供施設」：　診療報酬における疾患別リハビリテーション料の届出を行っている病院若しくは診療所又は介護老人保健施設、介護療養型医療施設若しくは介護医療院。
※医療提供施設は、医療法第１条の２第２項に規定する医療提供施設をいい、病院にあっては、許可病床数が２００床未満のもの又は当該病院を中心とした半径４キロメートル以内に診療所が存在しないものに限る。</t>
    </r>
    <phoneticPr fontId="3"/>
  </si>
  <si>
    <t>　本加算の留意事項に添って作成した定期巡回・随時対応型訪問介護看護計画に基づき指定指定定期巡回・随時対応型訪問介護看護を提供した初回の月に限り、算定している。
※　利用者の急性増悪等により定期巡回・随時対応型訪問介護看護計画を見直した場合を除き、翌月及び翌々月は本加算を算定しない。ただし、ａの助言に基づき定期巡回・随時対応型訪問介護看護計画を見直した場合には、本加算を算定することは可能。</t>
    <rPh sb="1" eb="2">
      <t>ホン</t>
    </rPh>
    <rPh sb="2" eb="4">
      <t>カサン</t>
    </rPh>
    <rPh sb="5" eb="7">
      <t>リュウイ</t>
    </rPh>
    <rPh sb="7" eb="9">
      <t>ジコウ</t>
    </rPh>
    <rPh sb="10" eb="11">
      <t>ソ</t>
    </rPh>
    <rPh sb="13" eb="15">
      <t>サクセイ</t>
    </rPh>
    <phoneticPr fontId="3"/>
  </si>
  <si>
    <t>　３月経過後、目標の達成度合いにつき、利用者及び理学療法士等に報告している。
※再度ａの助言に基づき定期巡回・随時対応型訪問介護看護計画を見直した場合には、本加算の算定が可能。</t>
    <phoneticPr fontId="3"/>
  </si>
  <si>
    <t>　３月を超えて本加算を算定しようとする場合は、再度aの評価に基づき定期巡回・随時対応型訪問介護看護計画を見直している。
※　本加算はaの評価に基づき作成された定期巡回・随時対応型訪問介護看護計画に基づき提供された初回の指定定期巡回・随時対応型訪問介護看護の提供日が属する月を含む３月を限度として算定される。
※　当該３月の間に利用者に対する指定訪問リハビリテーション又は指定通所リハビリテーション等の提供が終了した場合であっても、３月間は本加算の算定が可能。</t>
    <rPh sb="75" eb="77">
      <t>サクセイ</t>
    </rPh>
    <phoneticPr fontId="3"/>
  </si>
  <si>
    <r>
      <t>（Ⅰ）（Ⅱ）（Ⅲ）共通
　前年度の実績が６か月に満たない事業所（新たに事業を開始し、又は再開した事業所を含む。）は、届出を行った月以降においても、直近３か月間の職員の割合につき、毎月継続的に所定の割合を維持し、その割合については、毎月記録している。</t>
    </r>
    <r>
      <rPr>
        <sz val="10"/>
        <color theme="1"/>
        <rFont val="ＭＳ Ｐゴシック"/>
        <family val="3"/>
        <charset val="128"/>
      </rPr>
      <t xml:space="preserve">
※　所定の割合を下回った場合については、直ちに加算の廃止を届け出なければなりません。</t>
    </r>
    <phoneticPr fontId="3"/>
  </si>
  <si>
    <r>
      <t>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t>
    </r>
    <r>
      <rPr>
        <sz val="10"/>
        <color theme="1"/>
        <rFont val="ＭＳ Ｐゴシック"/>
        <family val="3"/>
        <charset val="128"/>
      </rPr>
      <t xml:space="preserve">
※　令和６年度中は猶予（令和７年度から適用）</t>
    </r>
    <phoneticPr fontId="3"/>
  </si>
  <si>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sz val="10"/>
        <color theme="1"/>
        <rFont val="ＭＳ Ｐゴシック"/>
        <family val="3"/>
        <charset val="128"/>
      </rPr>
      <t>※　新加算Ⅰ～Ⅳまでのいずれかの算定以前に、「旧ベースアップ等加算」又は「新加算Ⅴ(2)、(4)、(7)、(9)若しくは(13)」を算定していた事業所については適用しない。</t>
    </r>
    <phoneticPr fontId="3"/>
  </si>
  <si>
    <r>
      <t>　</t>
    </r>
    <r>
      <rPr>
        <sz val="11"/>
        <color theme="1"/>
        <rFont val="ＭＳ Ｐゴシック"/>
        <family val="3"/>
        <charset val="128"/>
      </rPr>
      <t>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r>
    <r>
      <rPr>
        <sz val="10"/>
        <color theme="1"/>
        <rFont val="ＭＳ Ｐゴシック"/>
        <family val="3"/>
        <charset val="128"/>
      </rPr>
      <t xml:space="preserve">
※令和６年度中は猶予（令和７年度から適用）</t>
    </r>
    <phoneticPr fontId="3"/>
  </si>
  <si>
    <r>
      <rPr>
        <sz val="11"/>
        <color theme="1"/>
        <rFont val="ＭＳ Ｐゴシック"/>
        <family val="3"/>
        <charset val="128"/>
      </rPr>
      <t>　月額賃金改善要件Ⅱ（旧ベースアップ等加算相当の賃金改善）として、前年度と比較し、旧ベースアップ等加算相当の加算額の３分の２以上の新たな基本給等の改善（月給の引上げ）を行っている。</t>
    </r>
    <r>
      <rPr>
        <sz val="10"/>
        <color theme="1"/>
        <rFont val="ＭＳ Ｐゴシック"/>
        <family val="3"/>
        <charset val="128"/>
      </rPr>
      <t xml:space="preserve">
※新加算Ⅰ～Ⅳまでのいずれかの算定以前に、「旧ベースアップ等加算」又は「新加算Ⅴ(2)、(4)、(7)、(9)若しくは(13)」を算定していた事業所については適用しない。</t>
    </r>
    <phoneticPr fontId="3"/>
  </si>
  <si>
    <r>
      <rPr>
        <sz val="11"/>
        <color theme="1"/>
        <rFont val="ＭＳ Ｐゴシック"/>
        <family val="3"/>
        <charset val="128"/>
      </rPr>
      <t>　キャリアパス要件Ⅳ（改善後の年額賃金要件）として、経験・技能のある介護職員のうち、１人以上は、賃金改善後の賃金の見込額（新加算を算定し実施される賃金改善の見込額を含む）が年額440万円以上となっている。</t>
    </r>
    <r>
      <rPr>
        <sz val="10"/>
        <color theme="1"/>
        <rFont val="ＭＳ Ｐゴシック"/>
        <family val="3"/>
        <charset val="128"/>
      </rPr>
      <t xml:space="preserve">
※令和６年度中は月額８万円の改善でも可能</t>
    </r>
    <phoneticPr fontId="3"/>
  </si>
  <si>
    <r>
      <t xml:space="preserve">　キャリアパス要件Ⅳ（改善後の年額賃金要件）として、経験・技能のある介護職員のうち、１人以上は、賃金改善後の賃金の見込額（新加算を算定し実施される賃金改善の見込額を含む）が年額440万円以上となっている。
</t>
    </r>
    <r>
      <rPr>
        <sz val="10"/>
        <color theme="1"/>
        <rFont val="ＭＳ Ｐゴシック"/>
        <family val="3"/>
        <charset val="128"/>
      </rPr>
      <t>※令和６年度中は月額８万円の改善でも可能</t>
    </r>
    <phoneticPr fontId="3"/>
  </si>
  <si>
    <r>
      <t xml:space="preserve">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r>
    <r>
      <rPr>
        <sz val="10"/>
        <color theme="1"/>
        <rFont val="ＭＳ Ｐゴシック"/>
        <family val="3"/>
        <charset val="128"/>
      </rPr>
      <t>※令和６年度中は猶予（令和７年度から適用）</t>
    </r>
    <phoneticPr fontId="3"/>
  </si>
  <si>
    <r>
      <rPr>
        <sz val="11"/>
        <color theme="1"/>
        <rFont val="ＭＳ Ｐゴシック"/>
        <family val="3"/>
        <charset val="128"/>
      </rPr>
      <t xml:space="preserve">　月額賃金改善要件Ⅱ（旧ベースアップ等加算相当の賃金改善）として、前年度と比較し、旧ベースアップ等加算相当の加算額の３分の２以上の新たな基本給等の改善（月給の引上げ）を行っている。
</t>
    </r>
    <r>
      <rPr>
        <sz val="10"/>
        <color theme="1"/>
        <rFont val="ＭＳ Ｐゴシック"/>
        <family val="3"/>
        <charset val="128"/>
      </rPr>
      <t>※新加算Ⅰ～Ⅳまでのいずれかの算定以前に、「旧ベースアップ等加算」又は「新加算Ⅴ(2)、(4)、(7)、(9)若しくは(13)」を算定していた事業所については適用しない。</t>
    </r>
    <phoneticPr fontId="3"/>
  </si>
  <si>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sz val="10"/>
        <color theme="1"/>
        <rFont val="ＭＳ Ｐゴシック"/>
        <family val="3"/>
        <charset val="128"/>
      </rPr>
      <t>※新加算Ⅰ～Ⅳまでのいずれかの算定以前に、「旧ベースアップ等加算」又は「新加算Ⅴ(2)、(4)、(7)、(9)若しくは(13)」を算定していた事業所については適用しない。</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</si>
</sst>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quot;人&quot;"/>
    <numFmt numFmtId="178" formatCode="#,##0.0&quot;人&quot;"/>
    <numFmt numFmtId="179" formatCode="#,##0.0#"/>
    <numFmt numFmtId="180" formatCode="#,##0.##"/>
  </numFmts>
  <fonts count="94">
    <font>
      <sz val="10.5"/>
      <name val="ＭＳ 明朝"/>
      <family val="1"/>
      <charset val="128"/>
    </font>
    <font>
      <sz val="11"/>
      <color theme="1"/>
      <name val="ＭＳ Ｐゴシック"/>
      <family val="2"/>
      <charset val="128"/>
      <scheme val="minor"/>
    </font>
    <font>
      <sz val="11"/>
      <color theme="1"/>
      <name val="ＭＳ Ｐゴシック"/>
      <family val="2"/>
      <charset val="128"/>
      <scheme val="minor"/>
    </font>
    <font>
      <sz val="6"/>
      <name val="ＭＳ 明朝"/>
      <family val="1"/>
      <charset val="128"/>
    </font>
    <font>
      <sz val="12"/>
      <name val="ＭＳ Ｐゴシック"/>
      <family val="3"/>
      <charset val="128"/>
    </font>
    <font>
      <b/>
      <sz val="11"/>
      <color indexed="9"/>
      <name val="ＭＳ Ｐゴシック"/>
      <family val="3"/>
      <charset val="128"/>
    </font>
    <font>
      <sz val="6"/>
      <name val="ＭＳ Ｐゴシック"/>
      <family val="3"/>
      <charset val="128"/>
    </font>
    <font>
      <sz val="10"/>
      <name val="ＭＳ Ｐ明朝"/>
      <family val="1"/>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sz val="11"/>
      <color indexed="20"/>
      <name val="ＭＳ Ｐゴシック"/>
      <family val="3"/>
      <charset val="128"/>
    </font>
    <font>
      <sz val="11"/>
      <color indexed="10"/>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明朝"/>
      <family val="1"/>
      <charset val="128"/>
    </font>
    <font>
      <b/>
      <sz val="18"/>
      <color indexed="62"/>
      <name val="ＭＳ Ｐゴシック"/>
      <family val="3"/>
      <charset val="128"/>
    </font>
    <font>
      <sz val="11"/>
      <color indexed="19"/>
      <name val="ＭＳ Ｐゴシック"/>
      <family val="3"/>
      <charset val="128"/>
    </font>
    <font>
      <b/>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sz val="11"/>
      <color theme="1"/>
      <name val="ＭＳ Ｐゴシック"/>
      <family val="3"/>
      <charset val="128"/>
      <scheme val="minor"/>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sz val="12"/>
      <color theme="1"/>
      <name val="ＭＳ Ｐゴシック"/>
      <family val="2"/>
      <charset val="128"/>
      <scheme val="minor"/>
    </font>
    <font>
      <sz val="11"/>
      <color rgb="FF000000"/>
      <name val="ＭＳ Ｐゴシック"/>
      <family val="3"/>
      <charset val="128"/>
      <scheme val="minor"/>
    </font>
    <font>
      <sz val="11"/>
      <color rgb="FF000000"/>
      <name val="Calibri"/>
      <family val="2"/>
    </font>
    <font>
      <b/>
      <sz val="16"/>
      <name val="ＭＳ Ｐゴシック"/>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sz val="10.5"/>
      <color theme="1"/>
      <name val="ＭＳ Ｐゴシック"/>
      <family val="3"/>
      <charset val="128"/>
    </font>
    <font>
      <sz val="11"/>
      <color theme="1"/>
      <name val="ＭＳ Ｐゴシック"/>
      <family val="3"/>
      <charset val="128"/>
    </font>
    <font>
      <sz val="20"/>
      <color theme="1"/>
      <name val="ＭＳ Ｐゴシック"/>
      <family val="3"/>
      <charset val="128"/>
    </font>
    <font>
      <sz val="9.65"/>
      <color theme="1"/>
      <name val="ＭＳ Ｐゴシック"/>
      <family val="3"/>
      <charset val="128"/>
    </font>
    <font>
      <sz val="12"/>
      <color theme="1"/>
      <name val="ＭＳ Ｐゴシック"/>
      <family val="3"/>
      <charset val="128"/>
    </font>
    <font>
      <sz val="16"/>
      <color theme="1"/>
      <name val="ＭＳ Ｐゴシック"/>
      <family val="3"/>
      <charset val="128"/>
    </font>
    <font>
      <sz val="10.5"/>
      <color theme="1"/>
      <name val="ＭＳ 明朝"/>
      <family val="1"/>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font>
    <font>
      <sz val="11.5"/>
      <color theme="1"/>
      <name val="ＭＳ Ｐゴシック"/>
      <family val="3"/>
      <charset val="128"/>
    </font>
    <font>
      <sz val="11"/>
      <color theme="1"/>
      <name val="ＭＳ 明朝"/>
      <family val="1"/>
      <charset val="128"/>
    </font>
    <font>
      <u/>
      <sz val="11"/>
      <color theme="1"/>
      <name val="ＭＳ Ｐゴシック"/>
      <family val="3"/>
      <charset val="128"/>
    </font>
    <font>
      <sz val="10.5"/>
      <color theme="1"/>
      <name val="ＭＳ ゴシック"/>
      <family val="3"/>
      <charset val="128"/>
    </font>
    <font>
      <sz val="10"/>
      <color theme="1"/>
      <name val="ＭＳ 明朝"/>
      <family val="1"/>
      <charset val="128"/>
    </font>
    <font>
      <b/>
      <u/>
      <sz val="11"/>
      <color theme="1"/>
      <name val="ＭＳ Ｐゴシック"/>
      <family val="3"/>
      <charset val="128"/>
    </font>
    <font>
      <sz val="12"/>
      <color theme="1"/>
      <name val="ＭＳ 明朝"/>
      <family val="1"/>
      <charset val="128"/>
    </font>
    <font>
      <sz val="10"/>
      <color theme="1"/>
      <name val="ＭＳ Ｐ明朝"/>
      <family val="1"/>
      <charset val="128"/>
    </font>
    <font>
      <sz val="20"/>
      <color theme="1"/>
      <name val="ＭＳ ゴシック"/>
      <family val="3"/>
      <charset val="128"/>
    </font>
    <font>
      <sz val="11"/>
      <color theme="1"/>
      <name val="ＭＳ ゴシック"/>
      <family val="3"/>
      <charset val="128"/>
    </font>
    <font>
      <sz val="10"/>
      <color theme="1"/>
      <name val="ＭＳ ゴシック"/>
      <family val="3"/>
      <charset val="128"/>
    </font>
    <font>
      <sz val="12"/>
      <color theme="1"/>
      <name val="HG丸ｺﾞｼｯｸM-PRO"/>
      <family val="3"/>
      <charset val="128"/>
    </font>
    <font>
      <sz val="10.5"/>
      <color theme="1"/>
      <name val="ＭＳ Ｐ明朝"/>
      <family val="1"/>
      <charset val="128"/>
    </font>
    <font>
      <b/>
      <sz val="10.5"/>
      <color rgb="FFFF0000"/>
      <name val="ＭＳ Ｐゴシック"/>
      <family val="3"/>
      <charset val="128"/>
    </font>
    <font>
      <b/>
      <sz val="10"/>
      <color rgb="FFFF0000"/>
      <name val="ＭＳ Ｐゴシック"/>
      <family val="3"/>
      <charset val="128"/>
    </font>
    <font>
      <sz val="11"/>
      <color rgb="FF00B0F0"/>
      <name val="ＭＳ Ｐゴシック"/>
      <family val="3"/>
      <charset val="128"/>
    </font>
    <font>
      <b/>
      <sz val="11"/>
      <color rgb="FFFF0000"/>
      <name val="ＭＳ Ｐゴシック"/>
      <family val="3"/>
      <charset val="128"/>
    </font>
    <font>
      <u/>
      <sz val="11"/>
      <color rgb="FF00B0F0"/>
      <name val="ＭＳ Ｐゴシック"/>
      <family val="3"/>
      <charset val="128"/>
    </font>
    <font>
      <sz val="11"/>
      <color rgb="FF00B0F0"/>
      <name val="ＭＳ 明朝"/>
      <family val="1"/>
      <charset val="128"/>
    </font>
    <font>
      <b/>
      <sz val="12"/>
      <color rgb="FFFF0000"/>
      <name val="ＭＳ Ｐゴシック"/>
      <family val="3"/>
      <charset val="128"/>
    </font>
    <font>
      <b/>
      <u/>
      <sz val="11"/>
      <color rgb="FF00B0F0"/>
      <name val="ＭＳ Ｐゴシック"/>
      <family val="3"/>
      <charset val="128"/>
    </font>
    <font>
      <b/>
      <sz val="20"/>
      <color theme="1"/>
      <name val="ＭＳ Ｐゴシック"/>
      <family val="3"/>
      <charset val="128"/>
    </font>
    <font>
      <b/>
      <sz val="14"/>
      <color theme="1"/>
      <name val="ＭＳ Ｐゴシック"/>
      <family val="3"/>
      <charset val="128"/>
    </font>
    <font>
      <sz val="11"/>
      <name val="ＭＳ Ｐゴシック"/>
      <family val="3"/>
      <charset val="128"/>
    </font>
    <font>
      <b/>
      <sz val="11"/>
      <name val="ＭＳ Ｐゴシック"/>
      <family val="3"/>
      <charset val="128"/>
    </font>
    <font>
      <sz val="10"/>
      <name val="ＭＳ Ｐゴシック"/>
      <family val="3"/>
      <charset val="128"/>
    </font>
    <font>
      <sz val="10.5"/>
      <name val="ＭＳ Ｐゴシック"/>
      <family val="3"/>
      <charset val="128"/>
    </font>
    <font>
      <sz val="20"/>
      <name val="ＭＳ Ｐゴシック"/>
      <family val="3"/>
      <charset val="128"/>
    </font>
    <font>
      <b/>
      <sz val="14"/>
      <name val="ＭＳ Ｐゴシック"/>
      <family val="3"/>
      <charset val="128"/>
    </font>
    <font>
      <sz val="11"/>
      <name val="ＭＳ Ｐ明朝"/>
      <family val="1"/>
      <charset val="128"/>
    </font>
    <font>
      <sz val="11"/>
      <name val="ＭＳ 明朝"/>
      <family val="1"/>
      <charset val="128"/>
    </font>
    <font>
      <sz val="10.5"/>
      <name val="ＭＳ ゴシック"/>
      <family val="3"/>
      <charset val="128"/>
    </font>
    <font>
      <sz val="13"/>
      <name val="ＭＳ Ｐゴシック"/>
      <family val="3"/>
      <charset val="128"/>
    </font>
    <font>
      <sz val="10.5"/>
      <name val="ＭＳ Ｐ明朝"/>
      <family val="1"/>
      <charset val="128"/>
    </font>
    <font>
      <b/>
      <sz val="10"/>
      <name val="ＭＳ Ｐゴシック"/>
      <family val="3"/>
      <charset val="128"/>
    </font>
  </fonts>
  <fills count="22">
    <fill>
      <patternFill patternType="none"/>
    </fill>
    <fill>
      <patternFill patternType="gray125"/>
    </fill>
    <fill>
      <patternFill patternType="solid">
        <fgColor indexed="44"/>
      </patternFill>
    </fill>
    <fill>
      <patternFill patternType="solid">
        <fgColor indexed="45"/>
      </patternFill>
    </fill>
    <fill>
      <patternFill patternType="solid">
        <fgColor indexed="29"/>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10"/>
      </patternFill>
    </fill>
    <fill>
      <patternFill patternType="solid">
        <fgColor indexed="54"/>
      </patternFill>
    </fill>
    <fill>
      <patternFill patternType="solid">
        <fgColor indexed="55"/>
      </patternFill>
    </fill>
    <fill>
      <patternFill patternType="solid">
        <fgColor indexed="9"/>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s>
  <borders count="1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style="medium">
        <color indexed="64"/>
      </bottom>
      <diagonal/>
    </border>
    <border>
      <left/>
      <right style="thin">
        <color indexed="64"/>
      </right>
      <top/>
      <bottom/>
      <diagonal/>
    </border>
    <border>
      <left/>
      <right style="thin">
        <color indexed="64"/>
      </right>
      <top style="thin">
        <color indexed="64"/>
      </top>
      <bottom/>
      <diagonal/>
    </border>
    <border>
      <left/>
      <right style="dotted">
        <color indexed="64"/>
      </right>
      <top style="thin">
        <color indexed="64"/>
      </top>
      <bottom/>
      <diagonal/>
    </border>
    <border>
      <left/>
      <right style="thin">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thin">
        <color indexed="64"/>
      </top>
      <bottom style="thin">
        <color indexed="64"/>
      </bottom>
      <diagonal/>
    </border>
    <border>
      <left/>
      <right style="dotted">
        <color indexed="64"/>
      </right>
      <top/>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dashed">
        <color indexed="64"/>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style="dashed">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medium">
        <color indexed="64"/>
      </left>
      <right/>
      <top/>
      <bottom style="medium">
        <color indexed="64"/>
      </bottom>
      <diagonal/>
    </border>
    <border>
      <left style="double">
        <color indexed="64"/>
      </left>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right/>
      <top style="hair">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53">
    <xf numFmtId="0" fontId="0" fillId="0" borderId="0"/>
    <xf numFmtId="0" fontId="9" fillId="2"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4" borderId="0" applyNumberFormat="0" applyBorder="0" applyAlignment="0" applyProtection="0">
      <alignment vertical="center"/>
    </xf>
    <xf numFmtId="0" fontId="9" fillId="9" borderId="0" applyNumberFormat="0" applyBorder="0" applyAlignment="0" applyProtection="0">
      <alignment vertical="center"/>
    </xf>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0" fillId="10" borderId="0" applyNumberFormat="0" applyBorder="0" applyAlignment="0" applyProtection="0">
      <alignment vertical="center"/>
    </xf>
    <xf numFmtId="0" fontId="10" fillId="3"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13" borderId="0" applyNumberFormat="0" applyBorder="0" applyAlignment="0" applyProtection="0">
      <alignment vertical="center"/>
    </xf>
    <xf numFmtId="0" fontId="10" fillId="11" borderId="0" applyNumberFormat="0" applyBorder="0" applyAlignment="0" applyProtection="0">
      <alignment vertical="center"/>
    </xf>
    <xf numFmtId="0" fontId="10" fillId="10" borderId="0" applyNumberFormat="0" applyBorder="0" applyAlignment="0" applyProtection="0">
      <alignment vertical="center"/>
    </xf>
    <xf numFmtId="0" fontId="10" fillId="15" borderId="0" applyNumberFormat="0" applyBorder="0" applyAlignment="0" applyProtection="0">
      <alignment vertical="center"/>
    </xf>
    <xf numFmtId="0" fontId="10" fillId="12" borderId="0" applyNumberFormat="0" applyBorder="0" applyAlignment="0" applyProtection="0">
      <alignment vertical="center"/>
    </xf>
    <xf numFmtId="0" fontId="10" fillId="14" borderId="0" applyNumberFormat="0" applyBorder="0" applyAlignment="0" applyProtection="0">
      <alignment vertical="center"/>
    </xf>
    <xf numFmtId="0" fontId="19" fillId="0" borderId="0" applyNumberFormat="0" applyFill="0" applyBorder="0" applyAlignment="0" applyProtection="0">
      <alignment vertical="center"/>
    </xf>
    <xf numFmtId="0" fontId="5" fillId="16" borderId="1" applyNumberFormat="0" applyAlignment="0" applyProtection="0">
      <alignment vertical="center"/>
    </xf>
    <xf numFmtId="0" fontId="20" fillId="9" borderId="0" applyNumberFormat="0" applyBorder="0" applyAlignment="0" applyProtection="0">
      <alignment vertical="center"/>
    </xf>
    <xf numFmtId="0" fontId="4" fillId="5" borderId="2" applyNumberFormat="0" applyFont="0" applyAlignment="0" applyProtection="0">
      <alignment vertical="center"/>
    </xf>
    <xf numFmtId="0" fontId="12" fillId="0" borderId="3" applyNumberFormat="0" applyFill="0" applyAlignment="0" applyProtection="0">
      <alignment vertical="center"/>
    </xf>
    <xf numFmtId="0" fontId="11" fillId="6" borderId="0" applyNumberFormat="0" applyBorder="0" applyAlignment="0" applyProtection="0">
      <alignment vertical="center"/>
    </xf>
    <xf numFmtId="0" fontId="21" fillId="17" borderId="4" applyNumberFormat="0" applyAlignment="0" applyProtection="0">
      <alignment vertical="center"/>
    </xf>
    <xf numFmtId="0" fontId="1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17" borderId="9" applyNumberFormat="0" applyAlignment="0" applyProtection="0">
      <alignment vertical="center"/>
    </xf>
    <xf numFmtId="0" fontId="15" fillId="0" borderId="0" applyNumberFormat="0" applyFill="0" applyBorder="0" applyAlignment="0" applyProtection="0">
      <alignment vertical="center"/>
    </xf>
    <xf numFmtId="0" fontId="16" fillId="9" borderId="4" applyNumberFormat="0" applyAlignment="0" applyProtection="0">
      <alignment vertical="center"/>
    </xf>
    <xf numFmtId="0" fontId="18" fillId="0" borderId="0">
      <alignment vertical="center"/>
    </xf>
    <xf numFmtId="0" fontId="25" fillId="0" borderId="0">
      <alignment vertical="center"/>
    </xf>
    <xf numFmtId="0" fontId="4" fillId="0" borderId="0" applyBorder="0"/>
    <xf numFmtId="0" fontId="4" fillId="0" borderId="0" applyBorder="0"/>
    <xf numFmtId="0" fontId="18" fillId="0" borderId="0">
      <alignment vertical="center"/>
    </xf>
    <xf numFmtId="0" fontId="7" fillId="0" borderId="0"/>
    <xf numFmtId="0" fontId="17" fillId="8" borderId="0" applyNumberFormat="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883">
    <xf numFmtId="0" fontId="0" fillId="0" borderId="0" xfId="0"/>
    <xf numFmtId="0" fontId="31" fillId="21" borderId="0" xfId="49" applyFont="1" applyFill="1" applyAlignment="1">
      <alignment vertical="center"/>
    </xf>
    <xf numFmtId="0" fontId="2" fillId="21" borderId="0" xfId="49" applyFill="1">
      <alignment vertical="center"/>
    </xf>
    <xf numFmtId="0" fontId="2" fillId="21" borderId="23" xfId="49" applyFill="1" applyBorder="1" applyAlignment="1">
      <alignment horizontal="center" vertical="center"/>
    </xf>
    <xf numFmtId="0" fontId="2" fillId="21" borderId="23" xfId="49" applyFill="1" applyBorder="1" applyAlignment="1">
      <alignment vertical="center" shrinkToFit="1"/>
    </xf>
    <xf numFmtId="0" fontId="2" fillId="21" borderId="18" xfId="49" applyFill="1" applyBorder="1" applyAlignment="1">
      <alignment horizontal="center" vertical="center"/>
    </xf>
    <xf numFmtId="0" fontId="31" fillId="21" borderId="89" xfId="49" applyFont="1" applyFill="1" applyBorder="1" applyAlignment="1">
      <alignment horizontal="center" vertical="center"/>
    </xf>
    <xf numFmtId="0" fontId="31" fillId="21" borderId="90" xfId="49" applyFont="1" applyFill="1" applyBorder="1" applyAlignment="1">
      <alignment horizontal="center" vertical="center"/>
    </xf>
    <xf numFmtId="0" fontId="31" fillId="21" borderId="77" xfId="49" applyFont="1" applyFill="1" applyBorder="1" applyAlignment="1">
      <alignment horizontal="center" vertical="center" wrapText="1"/>
    </xf>
    <xf numFmtId="0" fontId="2" fillId="21" borderId="90" xfId="49" applyFill="1" applyBorder="1" applyAlignment="1">
      <alignment horizontal="center" vertical="center"/>
    </xf>
    <xf numFmtId="0" fontId="31" fillId="21" borderId="19" xfId="49" applyFont="1" applyFill="1" applyBorder="1">
      <alignment vertical="center"/>
    </xf>
    <xf numFmtId="0" fontId="31" fillId="21" borderId="22" xfId="49" applyFont="1" applyFill="1" applyBorder="1">
      <alignment vertical="center"/>
    </xf>
    <xf numFmtId="0" fontId="38" fillId="21" borderId="19" xfId="49" applyFont="1" applyFill="1" applyBorder="1">
      <alignment vertical="center"/>
    </xf>
    <xf numFmtId="0" fontId="38" fillId="21" borderId="21" xfId="49" applyFont="1" applyFill="1" applyBorder="1">
      <alignment vertical="center"/>
    </xf>
    <xf numFmtId="0" fontId="31" fillId="21" borderId="26" xfId="49" applyFont="1" applyFill="1" applyBorder="1">
      <alignment vertical="center"/>
    </xf>
    <xf numFmtId="0" fontId="31" fillId="21" borderId="34" xfId="49" applyFont="1" applyFill="1" applyBorder="1">
      <alignment vertical="center"/>
    </xf>
    <xf numFmtId="0" fontId="31" fillId="21" borderId="38" xfId="49" applyFont="1" applyFill="1" applyBorder="1">
      <alignment vertical="center"/>
    </xf>
    <xf numFmtId="0" fontId="38" fillId="21" borderId="23" xfId="49" applyFont="1" applyFill="1" applyBorder="1">
      <alignment vertical="center"/>
    </xf>
    <xf numFmtId="0" fontId="38" fillId="21" borderId="25" xfId="49" applyFont="1" applyFill="1" applyBorder="1">
      <alignment vertical="center"/>
    </xf>
    <xf numFmtId="0" fontId="31" fillId="21" borderId="23" xfId="49" applyFont="1" applyFill="1" applyBorder="1">
      <alignment vertical="center"/>
    </xf>
    <xf numFmtId="0" fontId="31" fillId="21" borderId="27" xfId="49" applyFont="1" applyFill="1" applyBorder="1">
      <alignment vertical="center"/>
    </xf>
    <xf numFmtId="0" fontId="31" fillId="21" borderId="12" xfId="49" applyFont="1" applyFill="1" applyBorder="1">
      <alignment vertical="center"/>
    </xf>
    <xf numFmtId="0" fontId="31" fillId="21" borderId="13" xfId="49" applyFont="1" applyFill="1" applyBorder="1">
      <alignment vertical="center"/>
    </xf>
    <xf numFmtId="0" fontId="38" fillId="21" borderId="35" xfId="49" applyFont="1" applyFill="1" applyBorder="1">
      <alignment vertical="center"/>
    </xf>
    <xf numFmtId="0" fontId="31" fillId="21" borderId="23" xfId="49" applyFont="1" applyFill="1" applyBorder="1" applyAlignment="1">
      <alignment horizontal="left" vertical="center"/>
    </xf>
    <xf numFmtId="0" fontId="31" fillId="21" borderId="23" xfId="49" applyFont="1" applyFill="1" applyBorder="1" applyAlignment="1">
      <alignment horizontal="center" vertical="center"/>
    </xf>
    <xf numFmtId="0" fontId="2" fillId="21" borderId="27" xfId="49" applyFill="1" applyBorder="1" applyAlignment="1">
      <alignment horizontal="center" vertical="center"/>
    </xf>
    <xf numFmtId="0" fontId="2" fillId="21" borderId="29" xfId="49" applyFill="1" applyBorder="1" applyAlignment="1">
      <alignment vertical="center" shrinkToFit="1"/>
    </xf>
    <xf numFmtId="0" fontId="32" fillId="21" borderId="23" xfId="49" applyFont="1" applyFill="1" applyBorder="1">
      <alignment vertical="center"/>
    </xf>
    <xf numFmtId="0" fontId="31" fillId="21" borderId="91" xfId="49" applyFont="1" applyFill="1" applyBorder="1">
      <alignment vertical="center"/>
    </xf>
    <xf numFmtId="0" fontId="31" fillId="21" borderId="15" xfId="49" applyFont="1" applyFill="1" applyBorder="1">
      <alignment vertical="center"/>
    </xf>
    <xf numFmtId="0" fontId="1" fillId="21" borderId="0" xfId="51" applyFill="1">
      <alignment vertical="center"/>
    </xf>
    <xf numFmtId="0" fontId="31" fillId="21" borderId="0" xfId="51" applyFont="1" applyFill="1" applyAlignment="1">
      <alignment horizontal="left" vertical="center"/>
    </xf>
    <xf numFmtId="0" fontId="29" fillId="21" borderId="0" xfId="51" applyFont="1" applyFill="1" applyAlignment="1">
      <alignment horizontal="left" vertical="center"/>
    </xf>
    <xf numFmtId="0" fontId="31" fillId="21" borderId="0" xfId="51" applyFont="1" applyFill="1">
      <alignment vertical="center"/>
    </xf>
    <xf numFmtId="0" fontId="31" fillId="20" borderId="23" xfId="51" applyFont="1" applyFill="1" applyBorder="1" applyAlignment="1">
      <alignment horizontal="left" vertical="center"/>
    </xf>
    <xf numFmtId="0" fontId="31" fillId="21" borderId="0" xfId="51" applyFont="1" applyFill="1" applyAlignment="1">
      <alignment vertical="center"/>
    </xf>
    <xf numFmtId="0" fontId="31" fillId="18" borderId="23" xfId="51" applyFont="1" applyFill="1" applyBorder="1" applyAlignment="1">
      <alignment horizontal="left" vertical="center"/>
    </xf>
    <xf numFmtId="0" fontId="35" fillId="21" borderId="0" xfId="51" applyFont="1" applyFill="1" applyAlignment="1">
      <alignment horizontal="left" vertical="center"/>
    </xf>
    <xf numFmtId="0" fontId="31" fillId="21" borderId="0" xfId="51" applyFont="1" applyFill="1" applyBorder="1" applyAlignment="1">
      <alignment horizontal="center" vertical="center"/>
    </xf>
    <xf numFmtId="0" fontId="31" fillId="21" borderId="0" xfId="51" applyFont="1" applyFill="1" applyBorder="1" applyAlignment="1">
      <alignment horizontal="left" vertical="center"/>
    </xf>
    <xf numFmtId="0" fontId="31" fillId="21" borderId="23" xfId="51" applyFont="1" applyFill="1" applyBorder="1" applyAlignment="1">
      <alignment horizontal="center" vertical="center"/>
    </xf>
    <xf numFmtId="0" fontId="31" fillId="21" borderId="23" xfId="51" applyFont="1" applyFill="1" applyBorder="1" applyAlignment="1">
      <alignment horizontal="left" vertical="center"/>
    </xf>
    <xf numFmtId="0" fontId="36" fillId="21" borderId="0" xfId="51" applyFont="1" applyFill="1">
      <alignment vertical="center"/>
    </xf>
    <xf numFmtId="0" fontId="36" fillId="21" borderId="0" xfId="51" applyFont="1" applyFill="1" applyAlignment="1">
      <alignment horizontal="left" vertical="center"/>
    </xf>
    <xf numFmtId="0" fontId="31" fillId="21" borderId="0" xfId="51" applyFont="1" applyFill="1" applyBorder="1">
      <alignment vertical="center"/>
    </xf>
    <xf numFmtId="0" fontId="33" fillId="21" borderId="0" xfId="51" applyFont="1" applyFill="1" applyAlignment="1">
      <alignment vertical="center"/>
    </xf>
    <xf numFmtId="0" fontId="36" fillId="21" borderId="0" xfId="51" applyFont="1" applyFill="1" applyBorder="1">
      <alignment vertical="center"/>
    </xf>
    <xf numFmtId="0" fontId="36" fillId="21" borderId="0" xfId="51" applyFont="1" applyFill="1" applyBorder="1" applyAlignment="1">
      <alignment vertical="center"/>
    </xf>
    <xf numFmtId="0" fontId="36" fillId="21" borderId="0" xfId="51" applyFont="1" applyFill="1" applyBorder="1" applyAlignment="1">
      <alignment vertical="center" shrinkToFit="1"/>
    </xf>
    <xf numFmtId="0" fontId="31" fillId="21" borderId="0" xfId="51" applyFont="1" applyFill="1" applyAlignment="1">
      <alignment vertical="center" wrapText="1"/>
    </xf>
    <xf numFmtId="0" fontId="39" fillId="21" borderId="0" xfId="51" applyFont="1" applyFill="1" applyAlignment="1">
      <alignment horizontal="left" vertical="center"/>
    </xf>
    <xf numFmtId="0" fontId="39" fillId="0" borderId="0" xfId="51" applyFont="1" applyAlignment="1">
      <alignment horizontal="left" vertical="center"/>
    </xf>
    <xf numFmtId="0" fontId="26" fillId="0" borderId="0" xfId="51" applyFont="1">
      <alignment vertical="center"/>
    </xf>
    <xf numFmtId="0" fontId="26" fillId="0" borderId="0" xfId="51" applyFont="1" applyAlignment="1">
      <alignment horizontal="left" vertical="center"/>
    </xf>
    <xf numFmtId="0" fontId="27" fillId="0" borderId="0" xfId="51" applyFont="1" applyAlignment="1">
      <alignment horizontal="left" vertical="center"/>
    </xf>
    <xf numFmtId="0" fontId="27" fillId="0" borderId="0" xfId="51" applyFont="1" applyAlignment="1">
      <alignment horizontal="right" vertical="center"/>
    </xf>
    <xf numFmtId="0" fontId="27" fillId="0" borderId="0" xfId="51" applyFont="1">
      <alignment vertical="center"/>
    </xf>
    <xf numFmtId="0" fontId="27" fillId="0" borderId="0" xfId="51" applyFont="1" applyFill="1" applyAlignment="1">
      <alignment horizontal="right" vertical="center"/>
    </xf>
    <xf numFmtId="0" fontId="27" fillId="0" borderId="0" xfId="51" applyFont="1" applyFill="1" applyAlignment="1">
      <alignment vertical="center"/>
    </xf>
    <xf numFmtId="0" fontId="27" fillId="21" borderId="0" xfId="51" applyFont="1" applyFill="1" applyAlignment="1">
      <alignment vertical="center"/>
    </xf>
    <xf numFmtId="0" fontId="27" fillId="21" borderId="0" xfId="51" applyFont="1" applyFill="1">
      <alignment vertical="center"/>
    </xf>
    <xf numFmtId="0" fontId="27" fillId="21" borderId="0" xfId="51" applyFont="1" applyFill="1" applyAlignment="1">
      <alignment horizontal="center" vertical="center"/>
    </xf>
    <xf numFmtId="0" fontId="26" fillId="21" borderId="0" xfId="51" quotePrefix="1" applyFont="1" applyFill="1" applyBorder="1" applyAlignment="1">
      <alignment vertical="center"/>
    </xf>
    <xf numFmtId="0" fontId="27" fillId="0" borderId="0" xfId="51" applyFont="1" applyProtection="1">
      <alignment vertical="center"/>
    </xf>
    <xf numFmtId="0" fontId="27" fillId="0" borderId="0" xfId="51" applyFont="1" applyAlignment="1" applyProtection="1">
      <alignment horizontal="left" vertical="center"/>
    </xf>
    <xf numFmtId="0" fontId="27" fillId="0" borderId="0" xfId="51" applyFont="1" applyAlignment="1" applyProtection="1">
      <alignment horizontal="right" vertical="center"/>
    </xf>
    <xf numFmtId="0" fontId="27" fillId="21" borderId="0" xfId="51" applyFont="1" applyFill="1" applyAlignment="1" applyProtection="1">
      <alignment vertical="center"/>
    </xf>
    <xf numFmtId="0" fontId="27" fillId="21" borderId="0" xfId="51" applyFont="1" applyFill="1" applyProtection="1">
      <alignment vertical="center"/>
    </xf>
    <xf numFmtId="0" fontId="27" fillId="21" borderId="0" xfId="51" applyFont="1" applyFill="1" applyAlignment="1" applyProtection="1">
      <alignment horizontal="center" vertical="center"/>
    </xf>
    <xf numFmtId="0" fontId="27" fillId="0" borderId="0" xfId="51" applyFont="1" applyAlignment="1" applyProtection="1">
      <alignment horizontal="center" vertical="center"/>
    </xf>
    <xf numFmtId="0" fontId="26" fillId="0" borderId="0" xfId="51" applyFont="1" applyProtection="1">
      <alignment vertical="center"/>
    </xf>
    <xf numFmtId="0" fontId="26" fillId="0" borderId="0" xfId="51" applyFont="1" applyAlignment="1">
      <alignment horizontal="right" vertical="center"/>
    </xf>
    <xf numFmtId="0" fontId="26" fillId="0" borderId="0" xfId="51" applyFont="1" applyBorder="1" applyAlignment="1" applyProtection="1">
      <alignment horizontal="left" vertical="center"/>
    </xf>
    <xf numFmtId="0" fontId="26" fillId="0" borderId="0" xfId="51" applyFont="1" applyBorder="1" applyAlignment="1" applyProtection="1">
      <alignment vertical="center"/>
    </xf>
    <xf numFmtId="20" fontId="26" fillId="21" borderId="0" xfId="51" applyNumberFormat="1" applyFont="1" applyFill="1" applyBorder="1" applyAlignment="1" applyProtection="1">
      <alignment vertical="center"/>
    </xf>
    <xf numFmtId="0" fontId="26" fillId="21" borderId="0" xfId="51" applyFont="1" applyFill="1" applyBorder="1" applyAlignment="1" applyProtection="1">
      <alignment horizontal="center" vertical="center"/>
    </xf>
    <xf numFmtId="0" fontId="26" fillId="21" borderId="0" xfId="51" applyFont="1" applyFill="1" applyBorder="1" applyAlignment="1" applyProtection="1">
      <alignment vertical="center"/>
    </xf>
    <xf numFmtId="0" fontId="30" fillId="0" borderId="0" xfId="51" applyFont="1">
      <alignment vertical="center"/>
    </xf>
    <xf numFmtId="0" fontId="26" fillId="0" borderId="0" xfId="51" applyFont="1" applyBorder="1" applyAlignment="1" applyProtection="1">
      <alignment horizontal="center" vertical="center"/>
    </xf>
    <xf numFmtId="0" fontId="26" fillId="0" borderId="0" xfId="51" applyFont="1" applyAlignment="1" applyProtection="1">
      <alignment horizontal="right" vertical="center"/>
    </xf>
    <xf numFmtId="0" fontId="26" fillId="21" borderId="0" xfId="51" applyFont="1" applyFill="1" applyBorder="1" applyAlignment="1" applyProtection="1">
      <alignment horizontal="left" vertical="center"/>
    </xf>
    <xf numFmtId="20" fontId="26" fillId="0" borderId="0" xfId="51" applyNumberFormat="1" applyFont="1" applyBorder="1" applyAlignment="1" applyProtection="1">
      <alignment vertical="center"/>
    </xf>
    <xf numFmtId="0" fontId="26" fillId="0" borderId="0" xfId="51" applyFont="1" applyBorder="1" applyAlignment="1" applyProtection="1">
      <alignment horizontal="right" vertical="center"/>
    </xf>
    <xf numFmtId="176" fontId="26" fillId="0" borderId="0" xfId="51" applyNumberFormat="1" applyFont="1" applyBorder="1" applyAlignment="1" applyProtection="1">
      <alignment vertical="center"/>
    </xf>
    <xf numFmtId="0" fontId="30" fillId="0" borderId="0" xfId="51" applyFont="1" applyBorder="1" applyAlignment="1" applyProtection="1">
      <alignment horizontal="left" vertical="center"/>
    </xf>
    <xf numFmtId="0" fontId="31" fillId="0" borderId="0" xfId="51" applyFont="1" applyProtection="1">
      <alignment vertical="center"/>
    </xf>
    <xf numFmtId="0" fontId="31" fillId="0" borderId="0" xfId="51" applyFont="1" applyAlignment="1" applyProtection="1">
      <alignment horizontal="left" vertical="center"/>
    </xf>
    <xf numFmtId="0" fontId="31" fillId="0" borderId="0" xfId="51" applyFont="1">
      <alignment vertical="center"/>
    </xf>
    <xf numFmtId="0" fontId="31" fillId="0" borderId="0" xfId="51" applyFont="1" applyAlignment="1">
      <alignment horizontal="left" vertical="center"/>
    </xf>
    <xf numFmtId="0" fontId="31" fillId="0" borderId="0" xfId="51" applyFont="1" applyAlignment="1">
      <alignment horizontal="right" vertical="center"/>
    </xf>
    <xf numFmtId="0" fontId="26" fillId="0" borderId="11" xfId="51" applyFont="1" applyBorder="1" applyAlignment="1">
      <alignment horizontal="center" vertical="center" wrapText="1"/>
    </xf>
    <xf numFmtId="0" fontId="26" fillId="0" borderId="33" xfId="51" applyFont="1" applyBorder="1" applyAlignment="1">
      <alignment horizontal="center" vertical="center" wrapText="1"/>
    </xf>
    <xf numFmtId="0" fontId="26" fillId="0" borderId="37" xfId="51" applyFont="1" applyBorder="1" applyAlignment="1">
      <alignment vertical="center" wrapText="1"/>
    </xf>
    <xf numFmtId="0" fontId="26" fillId="0" borderId="74" xfId="51" applyFont="1" applyBorder="1" applyAlignment="1">
      <alignment vertical="center" wrapText="1"/>
    </xf>
    <xf numFmtId="0" fontId="26" fillId="0" borderId="17" xfId="51" applyFont="1" applyBorder="1" applyAlignment="1">
      <alignment horizontal="center" vertical="center" wrapText="1"/>
    </xf>
    <xf numFmtId="0" fontId="26" fillId="0" borderId="43" xfId="51" applyFont="1" applyBorder="1" applyAlignment="1">
      <alignment horizontal="center" vertical="center" wrapText="1"/>
    </xf>
    <xf numFmtId="0" fontId="26" fillId="0" borderId="0" xfId="51" applyFont="1" applyBorder="1" applyAlignment="1">
      <alignment vertical="center" wrapText="1"/>
    </xf>
    <xf numFmtId="0" fontId="26" fillId="0" borderId="41" xfId="51" applyFont="1" applyBorder="1" applyAlignment="1">
      <alignment vertical="center" wrapText="1"/>
    </xf>
    <xf numFmtId="0" fontId="30" fillId="0" borderId="52" xfId="51" applyFont="1" applyBorder="1" applyAlignment="1">
      <alignment horizontal="center" vertical="center"/>
    </xf>
    <xf numFmtId="0" fontId="30" fillId="0" borderId="23" xfId="51" applyFont="1" applyBorder="1" applyAlignment="1">
      <alignment horizontal="center" vertical="center"/>
    </xf>
    <xf numFmtId="0" fontId="30" fillId="0" borderId="25" xfId="51" applyFont="1" applyBorder="1" applyAlignment="1">
      <alignment horizontal="center" vertical="center"/>
    </xf>
    <xf numFmtId="0" fontId="30" fillId="0" borderId="26" xfId="51" applyFont="1" applyBorder="1" applyAlignment="1">
      <alignment horizontal="center" vertical="center"/>
    </xf>
    <xf numFmtId="0" fontId="30" fillId="0" borderId="26" xfId="51" applyFont="1" applyFill="1" applyBorder="1" applyAlignment="1">
      <alignment horizontal="center" vertical="center"/>
    </xf>
    <xf numFmtId="0" fontId="30" fillId="0" borderId="23" xfId="51" applyFont="1" applyFill="1" applyBorder="1" applyAlignment="1">
      <alignment horizontal="center" vertical="center"/>
    </xf>
    <xf numFmtId="0" fontId="30" fillId="0" borderId="25" xfId="51" applyFont="1" applyFill="1" applyBorder="1" applyAlignment="1">
      <alignment horizontal="center" vertical="center"/>
    </xf>
    <xf numFmtId="0" fontId="26" fillId="0" borderId="42" xfId="51" applyFont="1" applyBorder="1" applyAlignment="1">
      <alignment horizontal="center" vertical="center" wrapText="1"/>
    </xf>
    <xf numFmtId="0" fontId="26" fillId="0" borderId="85" xfId="51" applyFont="1" applyBorder="1" applyAlignment="1">
      <alignment horizontal="center" vertical="center" wrapText="1"/>
    </xf>
    <xf numFmtId="0" fontId="26" fillId="0" borderId="84" xfId="51" applyFont="1" applyBorder="1" applyAlignment="1">
      <alignment vertical="center" wrapText="1"/>
    </xf>
    <xf numFmtId="0" fontId="26" fillId="0" borderId="78" xfId="51" applyFont="1" applyBorder="1" applyAlignment="1">
      <alignment vertical="center" wrapText="1"/>
    </xf>
    <xf numFmtId="0" fontId="30" fillId="0" borderId="88" xfId="51" applyNumberFormat="1" applyFont="1" applyFill="1" applyBorder="1" applyAlignment="1">
      <alignment horizontal="center" vertical="center" wrapText="1"/>
    </xf>
    <xf numFmtId="0" fontId="30" fillId="0" borderId="13" xfId="51" applyNumberFormat="1" applyFont="1" applyFill="1" applyBorder="1" applyAlignment="1">
      <alignment horizontal="center" vertical="center" wrapText="1"/>
    </xf>
    <xf numFmtId="0" fontId="30" fillId="0" borderId="35" xfId="51" applyNumberFormat="1" applyFont="1" applyFill="1" applyBorder="1" applyAlignment="1">
      <alignment horizontal="center" vertical="center" wrapText="1"/>
    </xf>
    <xf numFmtId="0" fontId="30" fillId="0" borderId="12" xfId="51" applyNumberFormat="1" applyFont="1" applyFill="1" applyBorder="1" applyAlignment="1">
      <alignment horizontal="center" vertical="center" wrapText="1"/>
    </xf>
    <xf numFmtId="0" fontId="26" fillId="21" borderId="11" xfId="51" applyFont="1" applyFill="1" applyBorder="1" applyAlignment="1" applyProtection="1">
      <alignment horizontal="center" vertical="center" shrinkToFit="1"/>
    </xf>
    <xf numFmtId="0" fontId="26" fillId="21" borderId="33" xfId="51" applyFont="1" applyFill="1" applyBorder="1" applyAlignment="1" applyProtection="1">
      <alignment horizontal="center" vertical="center" shrinkToFit="1"/>
    </xf>
    <xf numFmtId="0" fontId="31" fillId="0" borderId="11" xfId="51" applyFont="1" applyBorder="1" applyAlignment="1">
      <alignment vertical="center"/>
    </xf>
    <xf numFmtId="0" fontId="31" fillId="0" borderId="37" xfId="51" applyFont="1" applyBorder="1" applyAlignment="1">
      <alignment vertical="center"/>
    </xf>
    <xf numFmtId="0" fontId="31" fillId="0" borderId="74" xfId="51" applyFont="1" applyBorder="1" applyAlignment="1">
      <alignment vertical="center"/>
    </xf>
    <xf numFmtId="0" fontId="26" fillId="18" borderId="97" xfId="51" applyFont="1" applyFill="1" applyBorder="1" applyAlignment="1" applyProtection="1">
      <alignment horizontal="center" vertical="center" shrinkToFit="1"/>
      <protection locked="0"/>
    </xf>
    <xf numFmtId="0" fontId="26" fillId="18" borderId="98" xfId="51" applyFont="1" applyFill="1" applyBorder="1" applyAlignment="1" applyProtection="1">
      <alignment horizontal="center" vertical="center" shrinkToFit="1"/>
      <protection locked="0"/>
    </xf>
    <xf numFmtId="0" fontId="26" fillId="18" borderId="99" xfId="51" applyFont="1" applyFill="1" applyBorder="1" applyAlignment="1" applyProtection="1">
      <alignment horizontal="center" vertical="center" shrinkToFit="1"/>
      <protection locked="0"/>
    </xf>
    <xf numFmtId="0" fontId="26" fillId="21" borderId="17" xfId="51" applyFont="1" applyFill="1" applyBorder="1" applyAlignment="1" applyProtection="1">
      <alignment horizontal="center" vertical="center" shrinkToFit="1"/>
    </xf>
    <xf numFmtId="0" fontId="26" fillId="21" borderId="43" xfId="51" applyFont="1" applyFill="1" applyBorder="1" applyAlignment="1" applyProtection="1">
      <alignment horizontal="center" vertical="center" shrinkToFit="1"/>
    </xf>
    <xf numFmtId="0" fontId="31" fillId="0" borderId="103" xfId="51" applyFont="1" applyBorder="1" applyAlignment="1">
      <alignment vertical="center"/>
    </xf>
    <xf numFmtId="0" fontId="31" fillId="0" borderId="104" xfId="51" applyFont="1" applyBorder="1" applyAlignment="1">
      <alignment vertical="center"/>
    </xf>
    <xf numFmtId="0" fontId="31" fillId="0" borderId="105" xfId="51" applyFont="1" applyBorder="1" applyAlignment="1">
      <alignment vertical="center"/>
    </xf>
    <xf numFmtId="179" fontId="26" fillId="0" borderId="106" xfId="51" applyNumberFormat="1" applyFont="1" applyBorder="1" applyAlignment="1">
      <alignment horizontal="center" vertical="center" shrinkToFit="1"/>
    </xf>
    <xf numFmtId="179" fontId="26" fillId="0" borderId="107" xfId="51" applyNumberFormat="1" applyFont="1" applyBorder="1" applyAlignment="1">
      <alignment horizontal="center" vertical="center" shrinkToFit="1"/>
    </xf>
    <xf numFmtId="179" fontId="26" fillId="0" borderId="108" xfId="51" applyNumberFormat="1" applyFont="1" applyBorder="1" applyAlignment="1">
      <alignment horizontal="center" vertical="center" shrinkToFit="1"/>
    </xf>
    <xf numFmtId="0" fontId="26" fillId="21" borderId="31" xfId="51" applyFont="1" applyFill="1" applyBorder="1" applyAlignment="1" applyProtection="1">
      <alignment horizontal="center" vertical="center" shrinkToFit="1"/>
    </xf>
    <xf numFmtId="0" fontId="26" fillId="21" borderId="44" xfId="51" applyFont="1" applyFill="1" applyBorder="1" applyAlignment="1" applyProtection="1">
      <alignment horizontal="center" vertical="center" shrinkToFit="1"/>
    </xf>
    <xf numFmtId="0" fontId="31" fillId="0" borderId="31" xfId="51" applyFont="1" applyBorder="1" applyAlignment="1">
      <alignment vertical="center"/>
    </xf>
    <xf numFmtId="0" fontId="31" fillId="0" borderId="30" xfId="51" applyFont="1" applyBorder="1" applyAlignment="1">
      <alignment vertical="center"/>
    </xf>
    <xf numFmtId="0" fontId="31" fillId="0" borderId="83" xfId="51" applyFont="1" applyBorder="1" applyAlignment="1">
      <alignment vertical="center"/>
    </xf>
    <xf numFmtId="0" fontId="26" fillId="18" borderId="111" xfId="51" applyFont="1" applyFill="1" applyBorder="1" applyAlignment="1" applyProtection="1">
      <alignment horizontal="center" vertical="center" shrinkToFit="1"/>
      <protection locked="0"/>
    </xf>
    <xf numFmtId="0" fontId="26" fillId="18" borderId="112" xfId="51" applyFont="1" applyFill="1" applyBorder="1" applyAlignment="1" applyProtection="1">
      <alignment horizontal="center" vertical="center" shrinkToFit="1"/>
      <protection locked="0"/>
    </xf>
    <xf numFmtId="0" fontId="26" fillId="18" borderId="113" xfId="51" applyFont="1" applyFill="1" applyBorder="1" applyAlignment="1" applyProtection="1">
      <alignment horizontal="center" vertical="center" shrinkToFit="1"/>
      <protection locked="0"/>
    </xf>
    <xf numFmtId="0" fontId="26" fillId="18" borderId="114" xfId="51" applyFont="1" applyFill="1" applyBorder="1" applyAlignment="1" applyProtection="1">
      <alignment horizontal="center" vertical="center" shrinkToFit="1"/>
      <protection locked="0"/>
    </xf>
    <xf numFmtId="0" fontId="31" fillId="0" borderId="118" xfId="51" applyFont="1" applyBorder="1" applyAlignment="1">
      <alignment vertical="center"/>
    </xf>
    <xf numFmtId="0" fontId="31" fillId="0" borderId="119" xfId="51" applyFont="1" applyBorder="1" applyAlignment="1">
      <alignment vertical="center"/>
    </xf>
    <xf numFmtId="0" fontId="31" fillId="0" borderId="120" xfId="51" applyFont="1" applyBorder="1" applyAlignment="1">
      <alignment vertical="center"/>
    </xf>
    <xf numFmtId="0" fontId="31" fillId="0" borderId="17" xfId="51" applyFont="1" applyBorder="1" applyAlignment="1">
      <alignment vertical="center"/>
    </xf>
    <xf numFmtId="0" fontId="31" fillId="0" borderId="0" xfId="51" applyFont="1" applyBorder="1" applyAlignment="1">
      <alignment vertical="center"/>
    </xf>
    <xf numFmtId="0" fontId="31" fillId="0" borderId="41" xfId="51" applyFont="1" applyBorder="1" applyAlignment="1">
      <alignment vertical="center"/>
    </xf>
    <xf numFmtId="0" fontId="26" fillId="21" borderId="38" xfId="51" applyFont="1" applyFill="1" applyBorder="1" applyAlignment="1" applyProtection="1">
      <alignment horizontal="center" vertical="center" shrinkToFit="1"/>
    </xf>
    <xf numFmtId="0" fontId="26" fillId="21" borderId="46" xfId="51" applyFont="1" applyFill="1" applyBorder="1" applyAlignment="1" applyProtection="1">
      <alignment horizontal="center" vertical="center" shrinkToFit="1"/>
    </xf>
    <xf numFmtId="0" fontId="31" fillId="0" borderId="123" xfId="51" applyFont="1" applyBorder="1" applyAlignment="1">
      <alignment vertical="center"/>
    </xf>
    <xf numFmtId="0" fontId="31" fillId="0" borderId="124" xfId="51" applyFont="1" applyBorder="1" applyAlignment="1">
      <alignment vertical="center"/>
    </xf>
    <xf numFmtId="0" fontId="31" fillId="0" borderId="125" xfId="51" applyFont="1" applyBorder="1" applyAlignment="1">
      <alignment vertical="center"/>
    </xf>
    <xf numFmtId="0" fontId="26" fillId="21" borderId="42" xfId="51" applyFont="1" applyFill="1" applyBorder="1" applyAlignment="1" applyProtection="1">
      <alignment horizontal="center" vertical="center" shrinkToFit="1"/>
    </xf>
    <xf numFmtId="0" fontId="26" fillId="21" borderId="85" xfId="51" applyFont="1" applyFill="1" applyBorder="1" applyAlignment="1" applyProtection="1">
      <alignment horizontal="center" vertical="center" shrinkToFit="1"/>
    </xf>
    <xf numFmtId="0" fontId="31" fillId="0" borderId="127" xfId="51" applyFont="1" applyBorder="1" applyAlignment="1">
      <alignment vertical="center"/>
    </xf>
    <xf numFmtId="0" fontId="31" fillId="0" borderId="128" xfId="51" applyFont="1" applyBorder="1" applyAlignment="1">
      <alignment vertical="center"/>
    </xf>
    <xf numFmtId="0" fontId="31" fillId="0" borderId="129" xfId="51" applyFont="1" applyBorder="1" applyAlignment="1">
      <alignment vertical="center"/>
    </xf>
    <xf numFmtId="179" fontId="26" fillId="0" borderId="130" xfId="51" applyNumberFormat="1" applyFont="1" applyBorder="1" applyAlignment="1">
      <alignment horizontal="center" vertical="center" shrinkToFit="1"/>
    </xf>
    <xf numFmtId="179" fontId="26" fillId="0" borderId="131" xfId="51" applyNumberFormat="1" applyFont="1" applyBorder="1" applyAlignment="1">
      <alignment horizontal="center" vertical="center" shrinkToFit="1"/>
    </xf>
    <xf numFmtId="179" fontId="26" fillId="0" borderId="132" xfId="51" applyNumberFormat="1" applyFont="1" applyBorder="1" applyAlignment="1">
      <alignment horizontal="center" vertical="center" shrinkToFit="1"/>
    </xf>
    <xf numFmtId="179" fontId="26" fillId="0" borderId="133" xfId="51" applyNumberFormat="1" applyFont="1" applyBorder="1" applyAlignment="1">
      <alignment horizontal="center" vertical="center" shrinkToFit="1"/>
    </xf>
    <xf numFmtId="0" fontId="31" fillId="21" borderId="0" xfId="51" applyFont="1" applyFill="1" applyBorder="1" applyAlignment="1" applyProtection="1">
      <alignment horizontal="center" vertical="center" shrinkToFit="1"/>
      <protection locked="0"/>
    </xf>
    <xf numFmtId="0" fontId="31" fillId="21" borderId="0" xfId="51" applyFont="1" applyFill="1" applyBorder="1" applyAlignment="1" applyProtection="1">
      <alignment horizontal="center" vertical="center" wrapText="1"/>
      <protection locked="0"/>
    </xf>
    <xf numFmtId="0" fontId="31" fillId="21" borderId="0" xfId="51" applyFont="1" applyFill="1" applyBorder="1" applyAlignment="1" applyProtection="1">
      <alignment horizontal="left" vertical="center" wrapText="1"/>
      <protection locked="0"/>
    </xf>
    <xf numFmtId="0" fontId="32" fillId="21" borderId="0" xfId="51" applyFont="1" applyFill="1" applyBorder="1" applyAlignment="1">
      <alignment vertical="center"/>
    </xf>
    <xf numFmtId="0" fontId="34" fillId="21" borderId="0" xfId="51" applyFont="1" applyFill="1" applyBorder="1" applyAlignment="1">
      <alignment vertical="center"/>
    </xf>
    <xf numFmtId="0" fontId="34" fillId="21" borderId="0" xfId="51" applyFont="1" applyFill="1" applyBorder="1" applyAlignment="1">
      <alignment horizontal="center" vertical="center"/>
    </xf>
    <xf numFmtId="0" fontId="31" fillId="21" borderId="0" xfId="51" applyFont="1" applyFill="1" applyBorder="1" applyAlignment="1">
      <alignment horizontal="center" vertical="center" wrapText="1"/>
    </xf>
    <xf numFmtId="1" fontId="31" fillId="21" borderId="0" xfId="51" applyNumberFormat="1" applyFont="1" applyFill="1" applyBorder="1" applyAlignment="1">
      <alignment horizontal="center" vertical="center" wrapText="1"/>
    </xf>
    <xf numFmtId="0" fontId="30" fillId="21" borderId="0" xfId="51" applyFont="1" applyFill="1" applyBorder="1" applyAlignment="1" applyProtection="1">
      <alignment horizontal="center" vertical="center" wrapText="1"/>
      <protection locked="0"/>
    </xf>
    <xf numFmtId="0" fontId="30" fillId="0" borderId="0" xfId="51" applyFont="1" applyFill="1" applyBorder="1" applyAlignment="1">
      <alignment vertical="center"/>
    </xf>
    <xf numFmtId="0" fontId="30" fillId="0" borderId="0" xfId="51" applyFont="1" applyFill="1" applyBorder="1" applyAlignment="1">
      <alignment horizontal="left" vertical="center"/>
    </xf>
    <xf numFmtId="0" fontId="30" fillId="21" borderId="0" xfId="51" applyFont="1" applyFill="1" applyBorder="1" applyAlignment="1">
      <alignment horizontal="center" vertical="center" wrapText="1"/>
    </xf>
    <xf numFmtId="1" fontId="30" fillId="21" borderId="0" xfId="51" applyNumberFormat="1" applyFont="1" applyFill="1" applyBorder="1" applyAlignment="1">
      <alignment horizontal="center" vertical="center" wrapText="1"/>
    </xf>
    <xf numFmtId="0" fontId="30" fillId="0" borderId="0" xfId="51" applyFont="1" applyFill="1" applyAlignment="1">
      <alignment vertical="center"/>
    </xf>
    <xf numFmtId="0" fontId="30" fillId="0" borderId="0" xfId="51" applyFont="1" applyFill="1" applyBorder="1" applyAlignment="1">
      <alignment horizontal="centerContinuous" vertical="center"/>
    </xf>
    <xf numFmtId="180" fontId="30" fillId="0" borderId="0" xfId="51" applyNumberFormat="1" applyFont="1" applyFill="1" applyBorder="1" applyAlignment="1">
      <alignment vertical="center"/>
    </xf>
    <xf numFmtId="180" fontId="30" fillId="0" borderId="0" xfId="51" applyNumberFormat="1" applyFont="1" applyFill="1" applyAlignment="1">
      <alignment vertical="center"/>
    </xf>
    <xf numFmtId="177" fontId="31" fillId="21" borderId="0" xfId="51" applyNumberFormat="1" applyFont="1" applyFill="1" applyBorder="1" applyAlignment="1">
      <alignment horizontal="center" vertical="center"/>
    </xf>
    <xf numFmtId="0" fontId="30" fillId="21" borderId="0" xfId="51" applyFont="1" applyFill="1" applyBorder="1" applyAlignment="1" applyProtection="1">
      <alignment horizontal="center" vertical="center" shrinkToFit="1"/>
      <protection locked="0"/>
    </xf>
    <xf numFmtId="0" fontId="30" fillId="21" borderId="0" xfId="51" applyFont="1" applyFill="1" applyBorder="1" applyAlignment="1" applyProtection="1">
      <alignment horizontal="left" vertical="center" wrapText="1"/>
      <protection locked="0"/>
    </xf>
    <xf numFmtId="0" fontId="30" fillId="21" borderId="0" xfId="51" applyFont="1" applyFill="1" applyBorder="1" applyAlignment="1">
      <alignment vertical="center"/>
    </xf>
    <xf numFmtId="0" fontId="30" fillId="21" borderId="0" xfId="51" applyFont="1" applyFill="1" applyBorder="1" applyAlignment="1">
      <alignment horizontal="center" vertical="center"/>
    </xf>
    <xf numFmtId="0" fontId="30" fillId="0" borderId="0" xfId="51" applyFont="1" applyFill="1" applyBorder="1" applyAlignment="1" applyProtection="1">
      <alignment horizontal="right" vertical="center"/>
    </xf>
    <xf numFmtId="0" fontId="30" fillId="0" borderId="0" xfId="51" applyFont="1" applyFill="1" applyBorder="1" applyAlignment="1">
      <alignment horizontal="right" vertical="center"/>
    </xf>
    <xf numFmtId="0" fontId="30" fillId="0" borderId="0" xfId="51" applyFont="1" applyFill="1" applyBorder="1" applyAlignment="1">
      <alignment horizontal="center" vertical="center"/>
    </xf>
    <xf numFmtId="0" fontId="30" fillId="21" borderId="0" xfId="51" applyFont="1" applyFill="1">
      <alignment vertical="center"/>
    </xf>
    <xf numFmtId="0" fontId="31" fillId="0" borderId="0" xfId="51" applyFont="1" applyFill="1" applyAlignment="1">
      <alignment horizontal="left" vertical="center" wrapText="1"/>
    </xf>
    <xf numFmtId="0" fontId="31" fillId="0" borderId="0" xfId="51" applyFont="1" applyAlignment="1">
      <alignment horizontal="left" vertical="center" wrapText="1"/>
    </xf>
    <xf numFmtId="0" fontId="31" fillId="0" borderId="0" xfId="51" applyFont="1" applyFill="1">
      <alignment vertical="center"/>
    </xf>
    <xf numFmtId="0" fontId="31" fillId="0" borderId="0" xfId="51" applyFont="1" applyFill="1" applyAlignment="1">
      <alignment horizontal="left" vertical="center"/>
    </xf>
    <xf numFmtId="0" fontId="31" fillId="0" borderId="0" xfId="51" applyFont="1" applyFill="1" applyAlignment="1">
      <alignment vertical="center" textRotation="90"/>
    </xf>
    <xf numFmtId="0" fontId="42" fillId="21" borderId="0" xfId="51" applyFont="1" applyFill="1" applyAlignment="1" applyProtection="1">
      <alignment horizontal="left" vertical="center"/>
    </xf>
    <xf numFmtId="0" fontId="43" fillId="21" borderId="0" xfId="51" applyFont="1" applyFill="1" applyAlignment="1" applyProtection="1">
      <alignment horizontal="center" vertical="center"/>
    </xf>
    <xf numFmtId="0" fontId="43" fillId="21" borderId="0" xfId="51" applyFont="1" applyFill="1" applyProtection="1">
      <alignment vertical="center"/>
    </xf>
    <xf numFmtId="0" fontId="43" fillId="21" borderId="0" xfId="51" applyFont="1" applyFill="1" applyAlignment="1" applyProtection="1">
      <alignment horizontal="left" vertical="center"/>
    </xf>
    <xf numFmtId="0" fontId="44" fillId="21" borderId="0" xfId="51" applyFont="1" applyFill="1">
      <alignment vertical="center"/>
    </xf>
    <xf numFmtId="0" fontId="43" fillId="21" borderId="0" xfId="51" applyFont="1" applyFill="1">
      <alignment vertical="center"/>
    </xf>
    <xf numFmtId="0" fontId="44" fillId="21" borderId="0" xfId="51" applyFont="1" applyFill="1" applyAlignment="1">
      <alignment horizontal="left" vertical="center"/>
    </xf>
    <xf numFmtId="0" fontId="43" fillId="21" borderId="0" xfId="51" applyFont="1" applyFill="1" applyAlignment="1" applyProtection="1">
      <alignment horizontal="center" vertical="center"/>
      <protection locked="0"/>
    </xf>
    <xf numFmtId="0" fontId="43" fillId="20" borderId="23" xfId="51" applyFont="1" applyFill="1" applyBorder="1" applyAlignment="1" applyProtection="1">
      <alignment horizontal="center" vertical="center"/>
      <protection locked="0"/>
    </xf>
    <xf numFmtId="0" fontId="43" fillId="20" borderId="0" xfId="51" applyFont="1" applyFill="1" applyBorder="1" applyAlignment="1" applyProtection="1">
      <alignment horizontal="center" vertical="center"/>
      <protection locked="0"/>
    </xf>
    <xf numFmtId="20" fontId="43" fillId="20" borderId="23" xfId="51" applyNumberFormat="1" applyFont="1" applyFill="1" applyBorder="1" applyAlignment="1" applyProtection="1">
      <alignment horizontal="center" vertical="center"/>
      <protection locked="0"/>
    </xf>
    <xf numFmtId="0" fontId="43" fillId="21" borderId="0" xfId="51" applyFont="1" applyFill="1" applyAlignment="1" applyProtection="1">
      <alignment horizontal="right" vertical="center"/>
      <protection locked="0"/>
    </xf>
    <xf numFmtId="0" fontId="43" fillId="21" borderId="0" xfId="51" applyFont="1" applyFill="1" applyProtection="1">
      <alignment vertical="center"/>
      <protection locked="0"/>
    </xf>
    <xf numFmtId="0" fontId="43" fillId="21" borderId="23" xfId="51" applyNumberFormat="1" applyFont="1" applyFill="1" applyBorder="1" applyAlignment="1" applyProtection="1">
      <alignment horizontal="center" vertical="center"/>
    </xf>
    <xf numFmtId="0" fontId="43" fillId="20" borderId="23" xfId="51" applyFont="1" applyFill="1" applyBorder="1" applyAlignment="1" applyProtection="1">
      <alignment horizontal="left" vertical="center"/>
      <protection locked="0"/>
    </xf>
    <xf numFmtId="20" fontId="43" fillId="21" borderId="23" xfId="51" applyNumberFormat="1" applyFont="1" applyFill="1" applyBorder="1" applyAlignment="1" applyProtection="1">
      <alignment horizontal="center" vertical="center"/>
      <protection locked="0"/>
    </xf>
    <xf numFmtId="0" fontId="45" fillId="20" borderId="29" xfId="51" applyFont="1" applyFill="1" applyBorder="1" applyAlignment="1" applyProtection="1">
      <alignment horizontal="center" vertical="center"/>
      <protection locked="0"/>
    </xf>
    <xf numFmtId="0" fontId="45" fillId="20" borderId="16" xfId="51" applyFont="1" applyFill="1" applyBorder="1" applyAlignment="1" applyProtection="1">
      <alignment horizontal="center" vertical="center"/>
      <protection locked="0"/>
    </xf>
    <xf numFmtId="0" fontId="45" fillId="20" borderId="34" xfId="51" applyFont="1" applyFill="1" applyBorder="1" applyAlignment="1" applyProtection="1">
      <alignment horizontal="center" vertical="center"/>
      <protection locked="0"/>
    </xf>
    <xf numFmtId="0" fontId="46" fillId="0" borderId="0" xfId="0" applyFont="1" applyFill="1"/>
    <xf numFmtId="0" fontId="47" fillId="0" borderId="0" xfId="0" applyNumberFormat="1" applyFont="1" applyFill="1"/>
    <xf numFmtId="0" fontId="46" fillId="0" borderId="0" xfId="0" applyNumberFormat="1" applyFont="1" applyFill="1"/>
    <xf numFmtId="0" fontId="48" fillId="0" borderId="0" xfId="0" applyFont="1" applyFill="1"/>
    <xf numFmtId="0" fontId="46" fillId="0" borderId="30" xfId="0" applyNumberFormat="1" applyFont="1" applyFill="1" applyBorder="1" applyAlignment="1">
      <alignment horizontal="left" vertical="center"/>
    </xf>
    <xf numFmtId="0" fontId="46" fillId="0" borderId="45" xfId="0" applyNumberFormat="1" applyFont="1" applyFill="1" applyBorder="1" applyAlignment="1">
      <alignment horizontal="left" vertical="center"/>
    </xf>
    <xf numFmtId="0" fontId="49" fillId="0" borderId="30" xfId="0" applyNumberFormat="1" applyFont="1" applyFill="1" applyBorder="1" applyAlignment="1">
      <alignment horizontal="left" vertical="center"/>
    </xf>
    <xf numFmtId="0" fontId="46" fillId="0" borderId="30" xfId="0" applyFont="1" applyFill="1" applyBorder="1"/>
    <xf numFmtId="0" fontId="48" fillId="0" borderId="30" xfId="0" applyFont="1" applyFill="1" applyBorder="1"/>
    <xf numFmtId="0" fontId="48" fillId="0" borderId="44" xfId="0" applyFont="1" applyFill="1" applyBorder="1"/>
    <xf numFmtId="0" fontId="47" fillId="0" borderId="0" xfId="0" applyNumberFormat="1" applyFont="1" applyFill="1" applyBorder="1" applyAlignment="1">
      <alignment horizontal="center" vertical="center"/>
    </xf>
    <xf numFmtId="0" fontId="47" fillId="0" borderId="0" xfId="0" applyNumberFormat="1" applyFont="1" applyFill="1" applyAlignment="1">
      <alignment vertical="center"/>
    </xf>
    <xf numFmtId="0" fontId="54" fillId="0" borderId="0" xfId="0" applyNumberFormat="1" applyFont="1" applyFill="1" applyBorder="1" applyAlignment="1">
      <alignment horizontal="left" vertical="center"/>
    </xf>
    <xf numFmtId="0" fontId="54" fillId="0" borderId="0" xfId="0" applyNumberFormat="1" applyFont="1" applyFill="1" applyAlignment="1">
      <alignment horizontal="left" vertical="center"/>
    </xf>
    <xf numFmtId="0" fontId="48" fillId="0" borderId="0" xfId="0" applyNumberFormat="1" applyFont="1" applyFill="1" applyAlignment="1">
      <alignment horizontal="left" vertical="center"/>
    </xf>
    <xf numFmtId="0" fontId="48" fillId="0" borderId="43" xfId="0" applyNumberFormat="1" applyFont="1" applyFill="1" applyBorder="1" applyAlignment="1">
      <alignment horizontal="left" vertical="center"/>
    </xf>
    <xf numFmtId="0" fontId="46" fillId="0" borderId="0" xfId="0" applyNumberFormat="1" applyFont="1" applyFill="1" applyBorder="1" applyAlignment="1">
      <alignment vertical="center"/>
    </xf>
    <xf numFmtId="0" fontId="47" fillId="0" borderId="30" xfId="0" applyNumberFormat="1" applyFont="1" applyFill="1" applyBorder="1" applyAlignment="1">
      <alignment vertical="center"/>
    </xf>
    <xf numFmtId="0" fontId="57" fillId="0" borderId="30" xfId="0" applyNumberFormat="1" applyFont="1" applyFill="1" applyBorder="1" applyAlignment="1">
      <alignment vertical="center"/>
    </xf>
    <xf numFmtId="0" fontId="57" fillId="0" borderId="44" xfId="0" applyNumberFormat="1" applyFont="1" applyFill="1" applyBorder="1" applyAlignment="1">
      <alignment vertical="center"/>
    </xf>
    <xf numFmtId="0" fontId="47" fillId="0" borderId="17" xfId="0" applyNumberFormat="1" applyFont="1" applyFill="1" applyBorder="1" applyAlignment="1">
      <alignment vertical="center"/>
    </xf>
    <xf numFmtId="0" fontId="47" fillId="0" borderId="0" xfId="0" applyNumberFormat="1" applyFont="1" applyFill="1" applyBorder="1" applyAlignment="1">
      <alignment vertical="center"/>
    </xf>
    <xf numFmtId="0" fontId="46" fillId="0" borderId="0" xfId="0" applyFont="1" applyFill="1" applyBorder="1"/>
    <xf numFmtId="0" fontId="47" fillId="0" borderId="43" xfId="0" applyNumberFormat="1" applyFont="1" applyFill="1" applyBorder="1" applyAlignment="1">
      <alignment vertical="center"/>
    </xf>
    <xf numFmtId="0" fontId="47" fillId="0" borderId="38" xfId="0" applyNumberFormat="1" applyFont="1" applyFill="1" applyBorder="1" applyAlignment="1">
      <alignment vertical="center"/>
    </xf>
    <xf numFmtId="0" fontId="47" fillId="0" borderId="10" xfId="0" applyNumberFormat="1" applyFont="1" applyFill="1" applyBorder="1" applyAlignment="1">
      <alignment vertical="center"/>
    </xf>
    <xf numFmtId="0" fontId="46" fillId="0" borderId="10" xfId="0" applyFont="1" applyFill="1" applyBorder="1"/>
    <xf numFmtId="0" fontId="47" fillId="0" borderId="46" xfId="0" applyNumberFormat="1" applyFont="1" applyFill="1" applyBorder="1" applyAlignment="1">
      <alignment vertical="center"/>
    </xf>
    <xf numFmtId="0" fontId="58" fillId="0" borderId="0" xfId="0" applyNumberFormat="1" applyFont="1" applyFill="1" applyAlignment="1">
      <alignment horizontal="left" vertical="center"/>
    </xf>
    <xf numFmtId="0" fontId="54" fillId="0" borderId="0" xfId="0" applyNumberFormat="1" applyFont="1" applyFill="1" applyBorder="1" applyAlignment="1">
      <alignment horizontal="center" vertical="center"/>
    </xf>
    <xf numFmtId="0" fontId="59" fillId="0" borderId="0" xfId="0" applyNumberFormat="1" applyFont="1" applyFill="1" applyBorder="1" applyAlignment="1">
      <alignment horizontal="center" vertical="center"/>
    </xf>
    <xf numFmtId="0" fontId="46" fillId="0" borderId="0" xfId="0" applyNumberFormat="1" applyFont="1" applyFill="1" applyBorder="1"/>
    <xf numFmtId="0" fontId="48" fillId="0" borderId="0" xfId="0" applyFont="1" applyFill="1" applyBorder="1"/>
    <xf numFmtId="0" fontId="57" fillId="0" borderId="0" xfId="0" applyNumberFormat="1" applyFont="1" applyFill="1" applyBorder="1" applyAlignment="1">
      <alignment horizontal="left" vertical="center"/>
    </xf>
    <xf numFmtId="0" fontId="47" fillId="0" borderId="0" xfId="0" applyNumberFormat="1" applyFont="1" applyFill="1" applyAlignment="1">
      <alignment horizontal="center" vertical="center"/>
    </xf>
    <xf numFmtId="0" fontId="54" fillId="0" borderId="0" xfId="0" applyNumberFormat="1" applyFont="1" applyFill="1" applyAlignment="1">
      <alignment horizontal="center" vertical="center"/>
    </xf>
    <xf numFmtId="0" fontId="47" fillId="0" borderId="0" xfId="0" applyFont="1" applyFill="1"/>
    <xf numFmtId="0" fontId="47" fillId="0" borderId="17" xfId="0" applyFont="1" applyFill="1" applyBorder="1" applyAlignment="1">
      <alignment vertical="center" wrapText="1"/>
    </xf>
    <xf numFmtId="0" fontId="47" fillId="0" borderId="38" xfId="0" applyFont="1" applyFill="1" applyBorder="1" applyAlignment="1">
      <alignment vertical="center" wrapText="1"/>
    </xf>
    <xf numFmtId="0" fontId="48" fillId="0" borderId="0" xfId="0" applyFont="1" applyFill="1" applyBorder="1" applyAlignment="1">
      <alignment horizontal="center" vertical="center"/>
    </xf>
    <xf numFmtId="0" fontId="54" fillId="0" borderId="0" xfId="0" applyFont="1" applyFill="1" applyBorder="1" applyAlignment="1">
      <alignment horizontal="left" vertical="center" wrapText="1"/>
    </xf>
    <xf numFmtId="0" fontId="48" fillId="0" borderId="0" xfId="0" applyFont="1" applyFill="1" applyAlignment="1">
      <alignment vertical="center"/>
    </xf>
    <xf numFmtId="0" fontId="47" fillId="0" borderId="0" xfId="0" applyNumberFormat="1" applyFont="1" applyFill="1" applyAlignment="1">
      <alignment horizontal="left" vertical="center"/>
    </xf>
    <xf numFmtId="0" fontId="47" fillId="0" borderId="43" xfId="0" applyNumberFormat="1" applyFont="1" applyFill="1" applyBorder="1" applyAlignment="1">
      <alignment horizontal="center" vertical="center"/>
    </xf>
    <xf numFmtId="0" fontId="47" fillId="0" borderId="0" xfId="0" applyFont="1" applyFill="1" applyBorder="1"/>
    <xf numFmtId="0" fontId="48" fillId="0" borderId="0" xfId="0" applyFont="1" applyFill="1" applyBorder="1" applyAlignment="1">
      <alignment vertical="center"/>
    </xf>
    <xf numFmtId="0" fontId="54" fillId="0" borderId="0" xfId="0" applyFont="1" applyFill="1" applyBorder="1"/>
    <xf numFmtId="0" fontId="47" fillId="0" borderId="0" xfId="0" applyFont="1" applyFill="1" applyAlignment="1">
      <alignment vertical="center"/>
    </xf>
    <xf numFmtId="0" fontId="47" fillId="0" borderId="30" xfId="0" applyNumberFormat="1" applyFont="1" applyFill="1" applyBorder="1" applyAlignment="1">
      <alignment horizontal="center" vertical="center"/>
    </xf>
    <xf numFmtId="0" fontId="54" fillId="0" borderId="30" xfId="0" applyNumberFormat="1" applyFont="1" applyFill="1" applyBorder="1" applyAlignment="1">
      <alignment horizontal="left" vertical="center"/>
    </xf>
    <xf numFmtId="0" fontId="54" fillId="0" borderId="30" xfId="0" applyNumberFormat="1" applyFont="1" applyFill="1" applyBorder="1" applyAlignment="1">
      <alignment horizontal="center" vertical="center"/>
    </xf>
    <xf numFmtId="0" fontId="46" fillId="0" borderId="30" xfId="0" applyNumberFormat="1" applyFont="1" applyFill="1" applyBorder="1"/>
    <xf numFmtId="0" fontId="48" fillId="0" borderId="30" xfId="0" applyFont="1" applyFill="1" applyBorder="1" applyAlignment="1">
      <alignment horizontal="center" vertical="center"/>
    </xf>
    <xf numFmtId="0" fontId="54" fillId="0" borderId="0" xfId="0" applyFont="1" applyFill="1" applyBorder="1" applyAlignment="1">
      <alignment horizontal="left" vertical="center"/>
    </xf>
    <xf numFmtId="0" fontId="54" fillId="0" borderId="17" xfId="0" applyFont="1" applyFill="1" applyBorder="1" applyAlignment="1">
      <alignment vertical="top" wrapText="1"/>
    </xf>
    <xf numFmtId="0" fontId="54" fillId="0" borderId="0" xfId="0" applyFont="1" applyFill="1"/>
    <xf numFmtId="0" fontId="54" fillId="0" borderId="38" xfId="0" applyFont="1" applyFill="1" applyBorder="1" applyAlignment="1">
      <alignment vertical="top" wrapText="1"/>
    </xf>
    <xf numFmtId="0" fontId="54" fillId="0" borderId="30" xfId="0" applyFont="1" applyFill="1" applyBorder="1"/>
    <xf numFmtId="0" fontId="54" fillId="0" borderId="0" xfId="0" applyNumberFormat="1" applyFont="1" applyFill="1" applyBorder="1" applyAlignment="1">
      <alignment vertical="center"/>
    </xf>
    <xf numFmtId="0" fontId="47" fillId="0" borderId="0" xfId="0" applyFont="1" applyFill="1" applyBorder="1" applyAlignment="1">
      <alignment horizontal="left" vertical="center" wrapText="1"/>
    </xf>
    <xf numFmtId="0" fontId="54" fillId="0" borderId="0" xfId="0" applyFont="1" applyFill="1" applyBorder="1" applyAlignment="1">
      <alignment horizontal="left" vertical="top" wrapText="1"/>
    </xf>
    <xf numFmtId="0" fontId="60" fillId="0" borderId="0" xfId="0" applyFont="1" applyFill="1" applyBorder="1" applyAlignment="1">
      <alignment horizontal="left" vertical="center" wrapText="1"/>
    </xf>
    <xf numFmtId="0" fontId="54" fillId="0" borderId="0" xfId="0" applyFont="1" applyFill="1" applyAlignment="1">
      <alignment vertical="top"/>
    </xf>
    <xf numFmtId="0" fontId="54" fillId="0" borderId="0" xfId="0" applyFont="1" applyFill="1" applyBorder="1" applyAlignment="1">
      <alignment vertical="top" wrapText="1"/>
    </xf>
    <xf numFmtId="0" fontId="54" fillId="0" borderId="0" xfId="0" applyNumberFormat="1" applyFont="1" applyFill="1"/>
    <xf numFmtId="0" fontId="54" fillId="0" borderId="0" xfId="0" applyNumberFormat="1" applyFont="1" applyFill="1" applyBorder="1"/>
    <xf numFmtId="0" fontId="47" fillId="0" borderId="30" xfId="0" applyFont="1" applyFill="1" applyBorder="1"/>
    <xf numFmtId="0" fontId="48" fillId="0" borderId="30" xfId="0" applyFont="1" applyFill="1" applyBorder="1" applyAlignment="1">
      <alignment vertical="center"/>
    </xf>
    <xf numFmtId="0" fontId="47" fillId="0" borderId="16" xfId="0" applyFont="1" applyFill="1" applyBorder="1" applyAlignment="1">
      <alignment vertical="center" wrapText="1"/>
    </xf>
    <xf numFmtId="0" fontId="46" fillId="0" borderId="0" xfId="0" applyFont="1" applyFill="1" applyBorder="1" applyAlignment="1">
      <alignment horizontal="left" vertical="center" wrapText="1"/>
    </xf>
    <xf numFmtId="0" fontId="64" fillId="0" borderId="0" xfId="0" applyFont="1" applyFill="1" applyBorder="1" applyAlignment="1">
      <alignment horizontal="left" vertical="center"/>
    </xf>
    <xf numFmtId="0" fontId="61" fillId="0" borderId="0" xfId="0" applyFont="1" applyFill="1" applyBorder="1" applyAlignment="1">
      <alignment vertical="center" wrapText="1"/>
    </xf>
    <xf numFmtId="0" fontId="60" fillId="0" borderId="0" xfId="0" applyFont="1" applyFill="1" applyAlignment="1">
      <alignment vertical="center" wrapText="1"/>
    </xf>
    <xf numFmtId="0" fontId="47" fillId="0" borderId="0" xfId="0" applyFont="1" applyFill="1" applyBorder="1" applyAlignment="1">
      <alignment horizontal="center" vertical="center"/>
    </xf>
    <xf numFmtId="0" fontId="47" fillId="0" borderId="10" xfId="0" applyFont="1" applyFill="1" applyBorder="1" applyAlignment="1">
      <alignment vertical="center"/>
    </xf>
    <xf numFmtId="0" fontId="47" fillId="0" borderId="0" xfId="0" applyFont="1" applyFill="1" applyBorder="1" applyAlignment="1">
      <alignment vertical="center" wrapText="1"/>
    </xf>
    <xf numFmtId="0" fontId="54" fillId="0" borderId="0" xfId="0" applyFont="1" applyFill="1" applyAlignment="1">
      <alignment vertical="center"/>
    </xf>
    <xf numFmtId="0" fontId="54" fillId="0" borderId="17" xfId="0" applyFont="1" applyFill="1" applyBorder="1" applyAlignment="1">
      <alignment horizontal="right" vertical="top" wrapText="1"/>
    </xf>
    <xf numFmtId="0" fontId="54" fillId="0" borderId="38" xfId="0" applyFont="1" applyFill="1" applyBorder="1" applyAlignment="1">
      <alignment horizontal="right" vertical="top" wrapText="1"/>
    </xf>
    <xf numFmtId="0" fontId="47" fillId="0" borderId="0" xfId="0" applyFont="1" applyFill="1" applyBorder="1" applyAlignment="1">
      <alignment vertical="center"/>
    </xf>
    <xf numFmtId="0" fontId="47" fillId="0" borderId="0" xfId="0" applyFont="1" applyFill="1" applyBorder="1" applyAlignment="1">
      <alignment vertical="top" wrapText="1"/>
    </xf>
    <xf numFmtId="0" fontId="65" fillId="0" borderId="0" xfId="0" applyFont="1" applyFill="1" applyAlignment="1">
      <alignment vertical="center"/>
    </xf>
    <xf numFmtId="0" fontId="47" fillId="0" borderId="0" xfId="0" applyFont="1" applyFill="1" applyAlignment="1">
      <alignment vertical="top"/>
    </xf>
    <xf numFmtId="0" fontId="47" fillId="0" borderId="0" xfId="0" applyNumberFormat="1" applyFont="1" applyFill="1" applyBorder="1"/>
    <xf numFmtId="0" fontId="47" fillId="0" borderId="0" xfId="0" applyFont="1" applyFill="1" applyBorder="1" applyAlignment="1">
      <alignment vertical="top"/>
    </xf>
    <xf numFmtId="0" fontId="50" fillId="0" borderId="0" xfId="0" applyNumberFormat="1" applyFont="1" applyFill="1" applyAlignment="1"/>
    <xf numFmtId="0" fontId="46" fillId="0" borderId="0" xfId="0" applyFont="1" applyFill="1" applyAlignment="1"/>
    <xf numFmtId="0" fontId="47" fillId="0" borderId="34" xfId="0" applyFont="1" applyFill="1" applyBorder="1" applyAlignment="1">
      <alignment vertical="center" wrapText="1"/>
    </xf>
    <xf numFmtId="0" fontId="47" fillId="0" borderId="0" xfId="0" applyFont="1" applyFill="1" applyBorder="1" applyAlignment="1">
      <alignment horizontal="center" vertical="center" wrapText="1"/>
    </xf>
    <xf numFmtId="0" fontId="47" fillId="0" borderId="10" xfId="0" applyFont="1" applyFill="1" applyBorder="1" applyAlignment="1">
      <alignment horizontal="center" vertical="center"/>
    </xf>
    <xf numFmtId="0" fontId="47" fillId="0" borderId="0" xfId="0" applyNumberFormat="1" applyFont="1" applyFill="1" applyBorder="1" applyAlignment="1">
      <alignment horizontal="left" vertical="center"/>
    </xf>
    <xf numFmtId="0" fontId="47" fillId="0" borderId="0" xfId="0" applyFont="1" applyFill="1" applyBorder="1" applyAlignment="1"/>
    <xf numFmtId="0" fontId="47" fillId="0" borderId="0" xfId="0" applyFont="1" applyFill="1" applyBorder="1" applyAlignment="1">
      <alignment horizontal="left"/>
    </xf>
    <xf numFmtId="0" fontId="47" fillId="0" borderId="0" xfId="0" applyNumberFormat="1" applyFont="1" applyFill="1" applyBorder="1" applyAlignment="1">
      <alignment horizontal="left" vertical="center" wrapText="1"/>
    </xf>
    <xf numFmtId="0" fontId="66" fillId="0" borderId="0" xfId="0" applyNumberFormat="1" applyFont="1" applyFill="1" applyBorder="1"/>
    <xf numFmtId="0" fontId="63" fillId="0" borderId="0" xfId="0" applyFont="1" applyFill="1" applyBorder="1"/>
    <xf numFmtId="0" fontId="67" fillId="0" borderId="0" xfId="0" applyFont="1" applyFill="1" applyBorder="1" applyAlignment="1">
      <alignment vertical="center"/>
    </xf>
    <xf numFmtId="0" fontId="63" fillId="0" borderId="0" xfId="0" applyFont="1" applyFill="1" applyBorder="1" applyAlignment="1">
      <alignment vertical="top"/>
    </xf>
    <xf numFmtId="0" fontId="54" fillId="0" borderId="0" xfId="0" applyNumberFormat="1" applyFont="1" applyFill="1" applyAlignment="1">
      <alignment vertical="center"/>
    </xf>
    <xf numFmtId="0" fontId="54" fillId="0" borderId="0" xfId="0" applyFont="1" applyFill="1" applyBorder="1" applyAlignment="1"/>
    <xf numFmtId="0" fontId="53" fillId="0" borderId="0" xfId="0" applyFont="1" applyFill="1" applyBorder="1" applyAlignment="1"/>
    <xf numFmtId="0" fontId="54" fillId="0" borderId="0" xfId="0" applyNumberFormat="1" applyFont="1" applyFill="1" applyBorder="1" applyAlignment="1">
      <alignment horizontal="right" vertical="top"/>
    </xf>
    <xf numFmtId="0" fontId="68" fillId="0" borderId="0" xfId="0" applyNumberFormat="1" applyFont="1" applyFill="1" applyAlignment="1">
      <alignment vertical="center"/>
    </xf>
    <xf numFmtId="0" fontId="69" fillId="0" borderId="0" xfId="0" applyNumberFormat="1" applyFont="1" applyFill="1" applyAlignment="1">
      <alignment horizontal="center" vertical="center"/>
    </xf>
    <xf numFmtId="0" fontId="62" fillId="0" borderId="0" xfId="0" applyNumberFormat="1" applyFont="1" applyFill="1"/>
    <xf numFmtId="0" fontId="66" fillId="0" borderId="0" xfId="0" applyFont="1" applyFill="1" applyBorder="1" applyAlignment="1"/>
    <xf numFmtId="0" fontId="47" fillId="0" borderId="0" xfId="0" applyNumberFormat="1" applyFont="1" applyFill="1" applyBorder="1" applyAlignment="1">
      <alignment horizontal="center" vertical="center" shrinkToFit="1"/>
    </xf>
    <xf numFmtId="0" fontId="66" fillId="0" borderId="0" xfId="0" applyFont="1" applyBorder="1" applyAlignment="1">
      <alignment horizontal="left" vertical="center" wrapText="1"/>
    </xf>
    <xf numFmtId="0" fontId="71" fillId="0" borderId="0" xfId="0" applyFont="1" applyFill="1" applyBorder="1" applyAlignment="1"/>
    <xf numFmtId="0" fontId="72" fillId="0" borderId="0" xfId="0" applyFont="1" applyFill="1"/>
    <xf numFmtId="0" fontId="73" fillId="0" borderId="0" xfId="0" applyFont="1" applyFill="1"/>
    <xf numFmtId="0" fontId="74" fillId="0" borderId="0" xfId="0" applyNumberFormat="1" applyFont="1" applyFill="1" applyAlignment="1">
      <alignment vertical="center"/>
    </xf>
    <xf numFmtId="0" fontId="74" fillId="0" borderId="0" xfId="0" applyNumberFormat="1" applyFont="1" applyFill="1" applyAlignment="1">
      <alignment horizontal="center" vertical="center"/>
    </xf>
    <xf numFmtId="0" fontId="75" fillId="0" borderId="0" xfId="0" applyFont="1" applyFill="1"/>
    <xf numFmtId="0" fontId="73" fillId="0" borderId="0" xfId="0" applyFont="1" applyFill="1" applyAlignment="1">
      <alignment vertical="top"/>
    </xf>
    <xf numFmtId="0" fontId="75" fillId="0" borderId="0" xfId="0" applyFont="1" applyFill="1" applyAlignment="1">
      <alignment vertical="center"/>
    </xf>
    <xf numFmtId="0" fontId="79" fillId="0" borderId="0" xfId="0" applyFont="1" applyFill="1" applyBorder="1" applyAlignment="1">
      <alignment horizontal="left" vertical="center"/>
    </xf>
    <xf numFmtId="0" fontId="76" fillId="0" borderId="0" xfId="0" applyFont="1" applyFill="1" applyBorder="1" applyAlignment="1">
      <alignment vertical="center" wrapText="1"/>
    </xf>
    <xf numFmtId="0" fontId="77" fillId="0" borderId="0" xfId="0" applyFont="1" applyFill="1" applyAlignment="1">
      <alignment vertical="center" wrapText="1"/>
    </xf>
    <xf numFmtId="0" fontId="74" fillId="0" borderId="0" xfId="0" applyNumberFormat="1" applyFont="1" applyFill="1" applyBorder="1" applyAlignment="1">
      <alignment horizontal="center" vertical="center"/>
    </xf>
    <xf numFmtId="0" fontId="74" fillId="0" borderId="0" xfId="0" applyFont="1" applyFill="1" applyBorder="1" applyAlignment="1">
      <alignment horizontal="left" vertical="center" wrapText="1"/>
    </xf>
    <xf numFmtId="0" fontId="75" fillId="0" borderId="0" xfId="0" applyFont="1" applyFill="1" applyBorder="1" applyAlignment="1"/>
    <xf numFmtId="0" fontId="48" fillId="0" borderId="0" xfId="0" applyFont="1" applyFill="1" applyBorder="1" applyAlignment="1">
      <alignment horizontal="center" vertical="center"/>
    </xf>
    <xf numFmtId="0" fontId="47" fillId="0" borderId="0" xfId="0" applyFont="1" applyFill="1" applyBorder="1" applyAlignment="1">
      <alignment vertical="center"/>
    </xf>
    <xf numFmtId="0" fontId="54" fillId="0" borderId="0" xfId="0" applyFont="1" applyFill="1" applyBorder="1" applyAlignment="1">
      <alignment vertical="center" wrapText="1"/>
    </xf>
    <xf numFmtId="0" fontId="60" fillId="0" borderId="0" xfId="0" applyFont="1" applyFill="1" applyBorder="1" applyAlignment="1">
      <alignment horizontal="left" vertical="center" wrapText="1"/>
    </xf>
    <xf numFmtId="0" fontId="48" fillId="0" borderId="0" xfId="0" applyFont="1" applyFill="1" applyBorder="1" applyAlignment="1">
      <alignment horizontal="center" vertical="center"/>
    </xf>
    <xf numFmtId="0" fontId="47" fillId="0" borderId="0" xfId="0" applyFont="1" applyFill="1" applyBorder="1" applyAlignment="1">
      <alignment horizontal="left" vertical="center" wrapText="1"/>
    </xf>
    <xf numFmtId="0" fontId="54" fillId="0" borderId="0" xfId="0" applyNumberFormat="1" applyFont="1" applyFill="1" applyBorder="1" applyAlignment="1">
      <alignment horizontal="center" vertical="center"/>
    </xf>
    <xf numFmtId="0" fontId="47" fillId="0" borderId="0" xfId="0" applyNumberFormat="1" applyFont="1" applyFill="1" applyAlignment="1">
      <alignment horizontal="left" vertical="center"/>
    </xf>
    <xf numFmtId="0" fontId="78" fillId="0" borderId="0" xfId="0" applyNumberFormat="1" applyFont="1" applyFill="1" applyAlignment="1">
      <alignment vertical="center"/>
    </xf>
    <xf numFmtId="0" fontId="47" fillId="0" borderId="0" xfId="0" applyNumberFormat="1" applyFont="1" applyFill="1" applyBorder="1" applyAlignment="1">
      <alignment vertical="top" wrapText="1"/>
    </xf>
    <xf numFmtId="0" fontId="75" fillId="0" borderId="0" xfId="0" applyNumberFormat="1" applyFont="1" applyFill="1" applyBorder="1" applyAlignment="1">
      <alignment vertical="top"/>
    </xf>
    <xf numFmtId="0" fontId="54" fillId="0" borderId="17" xfId="0" applyNumberFormat="1" applyFont="1" applyFill="1" applyBorder="1" applyAlignment="1">
      <alignment vertical="top"/>
    </xf>
    <xf numFmtId="0" fontId="54" fillId="0" borderId="0" xfId="0" applyNumberFormat="1" applyFont="1" applyFill="1" applyAlignment="1">
      <alignment vertical="center" shrinkToFit="1"/>
    </xf>
    <xf numFmtId="0" fontId="54" fillId="0" borderId="0" xfId="0" applyFont="1" applyFill="1" applyAlignment="1">
      <alignment shrinkToFit="1"/>
    </xf>
    <xf numFmtId="0" fontId="54" fillId="0" borderId="38" xfId="0" applyNumberFormat="1" applyFont="1" applyFill="1" applyBorder="1" applyAlignment="1">
      <alignment vertical="top"/>
    </xf>
    <xf numFmtId="49" fontId="54" fillId="0" borderId="17" xfId="0" applyNumberFormat="1" applyFont="1" applyFill="1" applyBorder="1" applyAlignment="1">
      <alignment vertical="top"/>
    </xf>
    <xf numFmtId="0" fontId="82" fillId="0" borderId="0" xfId="0" applyNumberFormat="1" applyFont="1" applyFill="1" applyAlignment="1">
      <alignment vertical="center"/>
    </xf>
    <xf numFmtId="0" fontId="83" fillId="0" borderId="0" xfId="0" applyNumberFormat="1" applyFont="1" applyFill="1" applyAlignment="1">
      <alignment vertical="center"/>
    </xf>
    <xf numFmtId="0" fontId="84" fillId="0" borderId="0" xfId="0" applyNumberFormat="1" applyFont="1" applyFill="1" applyAlignment="1">
      <alignment horizontal="center" vertical="center"/>
    </xf>
    <xf numFmtId="0" fontId="85" fillId="0" borderId="0" xfId="0" applyNumberFormat="1" applyFont="1" applyFill="1"/>
    <xf numFmtId="0" fontId="85" fillId="0" borderId="0" xfId="0" applyFont="1" applyFill="1"/>
    <xf numFmtId="0" fontId="82" fillId="0" borderId="0" xfId="0" applyNumberFormat="1" applyFont="1" applyFill="1" applyAlignment="1">
      <alignment horizontal="center" vertical="center"/>
    </xf>
    <xf numFmtId="0" fontId="84" fillId="0" borderId="0" xfId="0" applyFont="1" applyFill="1"/>
    <xf numFmtId="0" fontId="84" fillId="0" borderId="17" xfId="0" applyFont="1" applyFill="1" applyBorder="1" applyAlignment="1">
      <alignment vertical="top"/>
    </xf>
    <xf numFmtId="0" fontId="84" fillId="0" borderId="38" xfId="0" applyFont="1" applyFill="1" applyBorder="1" applyAlignment="1">
      <alignment vertical="top"/>
    </xf>
    <xf numFmtId="0" fontId="54" fillId="0" borderId="23" xfId="0" applyFont="1" applyFill="1" applyBorder="1" applyAlignment="1">
      <alignment vertical="top" wrapText="1"/>
    </xf>
    <xf numFmtId="0" fontId="54" fillId="0" borderId="29" xfId="0" applyFont="1" applyFill="1" applyBorder="1" applyAlignment="1">
      <alignment vertical="top" wrapText="1"/>
    </xf>
    <xf numFmtId="0" fontId="54" fillId="0" borderId="16" xfId="0" applyFont="1" applyFill="1" applyBorder="1" applyAlignment="1">
      <alignment vertical="top" wrapText="1"/>
    </xf>
    <xf numFmtId="49" fontId="54" fillId="0" borderId="0" xfId="0" applyNumberFormat="1" applyFont="1" applyFill="1" applyAlignment="1">
      <alignment vertical="top"/>
    </xf>
    <xf numFmtId="0" fontId="54" fillId="0" borderId="27" xfId="0" applyFont="1" applyFill="1" applyBorder="1" applyAlignment="1">
      <alignment vertical="top" wrapText="1"/>
    </xf>
    <xf numFmtId="0" fontId="47" fillId="0" borderId="17" xfId="0" applyFont="1" applyFill="1" applyBorder="1" applyAlignment="1">
      <alignment vertical="top" wrapText="1"/>
    </xf>
    <xf numFmtId="0" fontId="47" fillId="0" borderId="0" xfId="0" applyFont="1" applyFill="1" applyBorder="1" applyAlignment="1">
      <alignment vertical="top" wrapText="1"/>
    </xf>
    <xf numFmtId="0" fontId="54" fillId="0" borderId="0" xfId="0" applyFont="1" applyFill="1" applyBorder="1" applyAlignment="1">
      <alignment vertical="top" wrapText="1"/>
    </xf>
    <xf numFmtId="0" fontId="54" fillId="0" borderId="10" xfId="0" applyFont="1" applyFill="1" applyBorder="1" applyAlignment="1">
      <alignment vertical="top"/>
    </xf>
    <xf numFmtId="0" fontId="47" fillId="0" borderId="10" xfId="0" applyFont="1" applyFill="1" applyBorder="1" applyAlignment="1">
      <alignment horizontal="center" vertical="center"/>
    </xf>
    <xf numFmtId="0" fontId="47" fillId="0" borderId="0" xfId="0" applyFont="1" applyFill="1" applyBorder="1" applyAlignment="1">
      <alignment horizontal="center" vertical="center"/>
    </xf>
    <xf numFmtId="0" fontId="47" fillId="0" borderId="10" xfId="0" applyNumberFormat="1" applyFont="1" applyFill="1" applyBorder="1" applyAlignment="1">
      <alignment horizontal="left" vertical="center" wrapText="1"/>
    </xf>
    <xf numFmtId="0" fontId="47" fillId="0" borderId="0" xfId="0" applyFont="1" applyFill="1" applyBorder="1" applyAlignment="1">
      <alignment horizontal="left" vertical="center" wrapText="1"/>
    </xf>
    <xf numFmtId="0" fontId="54" fillId="0" borderId="0" xfId="0" applyNumberFormat="1" applyFont="1" applyFill="1" applyBorder="1" applyAlignment="1">
      <alignment horizontal="center" vertical="center"/>
    </xf>
    <xf numFmtId="0" fontId="47" fillId="0" borderId="0" xfId="0" applyFont="1" applyFill="1" applyAlignment="1">
      <alignment horizontal="right" vertical="center"/>
    </xf>
    <xf numFmtId="0" fontId="47" fillId="0" borderId="16" xfId="0" applyFont="1" applyFill="1" applyBorder="1" applyAlignment="1">
      <alignment horizontal="center" vertical="center" wrapText="1"/>
    </xf>
    <xf numFmtId="0" fontId="47" fillId="0" borderId="34" xfId="0" applyFont="1" applyFill="1" applyBorder="1" applyAlignment="1">
      <alignment horizontal="center" vertical="center" wrapText="1"/>
    </xf>
    <xf numFmtId="49" fontId="54" fillId="0" borderId="23" xfId="0" applyNumberFormat="1" applyFont="1" applyFill="1" applyBorder="1" applyAlignment="1">
      <alignment vertical="top" wrapText="1"/>
    </xf>
    <xf numFmtId="0" fontId="47" fillId="0" borderId="43" xfId="0" applyFont="1" applyFill="1" applyBorder="1" applyAlignment="1">
      <alignment vertical="center"/>
    </xf>
    <xf numFmtId="0" fontId="57" fillId="0" borderId="0" xfId="0" applyFont="1" applyFill="1" applyBorder="1" applyAlignment="1">
      <alignment horizontal="center" vertical="center"/>
    </xf>
    <xf numFmtId="0" fontId="47" fillId="0" borderId="43" xfId="0" applyFont="1" applyFill="1" applyBorder="1" applyAlignment="1">
      <alignment vertical="center" wrapText="1"/>
    </xf>
    <xf numFmtId="0" fontId="54" fillId="0" borderId="10" xfId="0" applyFont="1" applyFill="1" applyBorder="1" applyAlignment="1">
      <alignment vertical="center"/>
    </xf>
    <xf numFmtId="0" fontId="54" fillId="0" borderId="17" xfId="0" applyNumberFormat="1" applyFont="1" applyFill="1" applyBorder="1" applyAlignment="1">
      <alignment vertical="center"/>
    </xf>
    <xf numFmtId="0" fontId="54" fillId="0" borderId="38" xfId="0" applyNumberFormat="1" applyFont="1" applyFill="1" applyBorder="1" applyAlignment="1">
      <alignment vertical="center"/>
    </xf>
    <xf numFmtId="0" fontId="54" fillId="0" borderId="10" xfId="0" applyNumberFormat="1" applyFont="1" applyFill="1" applyBorder="1" applyAlignment="1">
      <alignment vertical="center"/>
    </xf>
    <xf numFmtId="0" fontId="47" fillId="0" borderId="31" xfId="0" applyNumberFormat="1" applyFont="1" applyFill="1" applyBorder="1" applyAlignment="1">
      <alignment horizontal="right" vertical="top"/>
    </xf>
    <xf numFmtId="0" fontId="54" fillId="0" borderId="10" xfId="0" applyNumberFormat="1" applyFont="1" applyFill="1" applyBorder="1" applyAlignment="1">
      <alignment vertical="center" wrapText="1"/>
    </xf>
    <xf numFmtId="0" fontId="84" fillId="0" borderId="0" xfId="0" applyNumberFormat="1" applyFont="1" applyFill="1" applyAlignment="1">
      <alignment horizontal="center" vertical="top"/>
    </xf>
    <xf numFmtId="0" fontId="85" fillId="0" borderId="0" xfId="0" applyFont="1" applyFill="1" applyBorder="1" applyAlignment="1">
      <alignment vertical="top"/>
    </xf>
    <xf numFmtId="0" fontId="82" fillId="0" borderId="0" xfId="0" applyNumberFormat="1" applyFont="1" applyFill="1" applyBorder="1" applyAlignment="1">
      <alignment vertical="top" wrapText="1"/>
    </xf>
    <xf numFmtId="0" fontId="86" fillId="0" borderId="0" xfId="0" applyFont="1" applyFill="1" applyBorder="1" applyAlignment="1">
      <alignment horizontal="center" vertical="center"/>
    </xf>
    <xf numFmtId="0" fontId="0" fillId="0" borderId="0" xfId="0" applyFont="1" applyFill="1"/>
    <xf numFmtId="0" fontId="54" fillId="0" borderId="0" xfId="0" applyFont="1" applyFill="1" applyBorder="1" applyAlignment="1">
      <alignment horizontal="right" vertical="top" wrapText="1"/>
    </xf>
    <xf numFmtId="0" fontId="84" fillId="0" borderId="0" xfId="0" applyFont="1" applyFill="1" applyAlignment="1">
      <alignment vertical="center"/>
    </xf>
    <xf numFmtId="0" fontId="88" fillId="0" borderId="0" xfId="42" applyNumberFormat="1" applyFont="1" applyFill="1" applyBorder="1" applyAlignment="1">
      <alignment horizontal="center" vertical="center"/>
    </xf>
    <xf numFmtId="0" fontId="89" fillId="0" borderId="0" xfId="42" applyNumberFormat="1" applyFont="1" applyFill="1" applyBorder="1" applyAlignment="1">
      <alignment horizontal="left" vertical="center" wrapText="1"/>
    </xf>
    <xf numFmtId="0" fontId="88" fillId="0" borderId="0" xfId="42" applyFont="1" applyFill="1" applyBorder="1" applyAlignment="1">
      <alignment horizontal="center" vertical="center"/>
    </xf>
    <xf numFmtId="0" fontId="4" fillId="0" borderId="0" xfId="0" applyNumberFormat="1" applyFont="1" applyFill="1" applyAlignment="1">
      <alignment vertical="top"/>
    </xf>
    <xf numFmtId="0" fontId="84" fillId="0" borderId="0" xfId="0" applyNumberFormat="1" applyFont="1" applyFill="1" applyBorder="1" applyAlignment="1">
      <alignment vertical="center"/>
    </xf>
    <xf numFmtId="0" fontId="85" fillId="0" borderId="0" xfId="0" applyFont="1" applyFill="1" applyAlignment="1">
      <alignment horizontal="left" vertical="top" wrapText="1"/>
    </xf>
    <xf numFmtId="0" fontId="90" fillId="0" borderId="0" xfId="0" applyFont="1" applyFill="1"/>
    <xf numFmtId="0" fontId="84" fillId="0" borderId="0" xfId="0" applyNumberFormat="1" applyFont="1" applyFill="1" applyAlignment="1">
      <alignment vertical="center"/>
    </xf>
    <xf numFmtId="0" fontId="85" fillId="0" borderId="0" xfId="0" applyNumberFormat="1" applyFont="1" applyFill="1" applyAlignment="1">
      <alignment vertical="top"/>
    </xf>
    <xf numFmtId="0" fontId="85" fillId="0" borderId="0" xfId="0" applyFont="1" applyFill="1" applyAlignment="1">
      <alignment vertical="top"/>
    </xf>
    <xf numFmtId="0" fontId="86" fillId="0" borderId="0" xfId="0" applyFont="1" applyFill="1" applyAlignment="1">
      <alignment vertical="top"/>
    </xf>
    <xf numFmtId="0" fontId="92" fillId="0" borderId="0" xfId="0" applyFont="1" applyFill="1" applyBorder="1" applyAlignment="1"/>
    <xf numFmtId="0" fontId="91" fillId="0" borderId="47" xfId="0" applyFont="1" applyFill="1" applyBorder="1" applyAlignment="1">
      <alignment vertical="top"/>
    </xf>
    <xf numFmtId="0" fontId="91" fillId="0" borderId="47" xfId="0" applyNumberFormat="1" applyFont="1" applyFill="1" applyBorder="1" applyAlignment="1">
      <alignment vertical="top"/>
    </xf>
    <xf numFmtId="0" fontId="85" fillId="0" borderId="0" xfId="0" applyFont="1" applyFill="1" applyBorder="1" applyAlignment="1"/>
    <xf numFmtId="0" fontId="91" fillId="0" borderId="0" xfId="0" applyNumberFormat="1" applyFont="1" applyFill="1" applyBorder="1" applyAlignment="1">
      <alignment vertical="top"/>
    </xf>
    <xf numFmtId="0" fontId="91" fillId="0" borderId="0" xfId="0" applyFont="1" applyFill="1" applyBorder="1" applyAlignment="1">
      <alignment vertical="top"/>
    </xf>
    <xf numFmtId="0" fontId="91" fillId="0" borderId="48" xfId="0" applyFont="1" applyFill="1" applyBorder="1" applyAlignment="1">
      <alignment vertical="top"/>
    </xf>
    <xf numFmtId="0" fontId="46" fillId="0" borderId="0" xfId="0" applyFont="1" applyFill="1" applyBorder="1" applyAlignment="1">
      <alignment vertical="center"/>
    </xf>
    <xf numFmtId="0" fontId="46" fillId="0" borderId="0" xfId="0" applyNumberFormat="1" applyFont="1" applyFill="1" applyAlignment="1">
      <alignment horizontal="right" vertical="center"/>
    </xf>
    <xf numFmtId="0" fontId="82" fillId="0" borderId="30" xfId="0" applyNumberFormat="1" applyFont="1" applyFill="1" applyBorder="1" applyAlignment="1">
      <alignment vertical="top" wrapText="1"/>
    </xf>
    <xf numFmtId="0" fontId="86" fillId="0" borderId="30" xfId="0" applyFont="1" applyFill="1" applyBorder="1" applyAlignment="1">
      <alignment horizontal="center" vertical="center"/>
    </xf>
    <xf numFmtId="0" fontId="47" fillId="0" borderId="0" xfId="0" applyFont="1" applyFill="1" applyBorder="1" applyAlignment="1">
      <alignment vertical="top" wrapText="1"/>
    </xf>
    <xf numFmtId="0" fontId="47" fillId="0" borderId="0" xfId="0" applyFont="1" applyFill="1" applyBorder="1" applyAlignment="1">
      <alignment horizontal="center" vertical="center"/>
    </xf>
    <xf numFmtId="0" fontId="47" fillId="0" borderId="0" xfId="0" applyFont="1" applyFill="1" applyBorder="1" applyAlignment="1">
      <alignment horizontal="left" vertical="center" wrapText="1"/>
    </xf>
    <xf numFmtId="0" fontId="73" fillId="0" borderId="0" xfId="0" applyNumberFormat="1" applyFont="1" applyFill="1"/>
    <xf numFmtId="0" fontId="73" fillId="0" borderId="0" xfId="0" applyFont="1" applyFill="1" applyBorder="1" applyAlignment="1">
      <alignment horizontal="left" vertical="center"/>
    </xf>
    <xf numFmtId="0" fontId="93" fillId="0" borderId="0" xfId="0" applyFont="1" applyFill="1" applyBorder="1" applyAlignment="1">
      <alignment horizontal="left" vertical="center"/>
    </xf>
    <xf numFmtId="0" fontId="47" fillId="0" borderId="23" xfId="0" applyFont="1" applyFill="1" applyBorder="1" applyAlignment="1">
      <alignment horizontal="center" vertical="center"/>
    </xf>
    <xf numFmtId="0" fontId="54" fillId="0" borderId="23" xfId="0" applyNumberFormat="1" applyFont="1" applyFill="1" applyBorder="1" applyAlignment="1">
      <alignment vertical="top" wrapText="1"/>
    </xf>
    <xf numFmtId="49" fontId="54" fillId="0" borderId="23" xfId="0" applyNumberFormat="1" applyFont="1" applyFill="1" applyBorder="1" applyAlignment="1">
      <alignment vertical="top" wrapText="1"/>
    </xf>
    <xf numFmtId="0" fontId="47" fillId="0" borderId="23" xfId="0" applyNumberFormat="1" applyFont="1" applyFill="1" applyBorder="1" applyAlignment="1">
      <alignment vertical="top" wrapText="1"/>
    </xf>
    <xf numFmtId="0" fontId="47" fillId="0" borderId="31" xfId="0" applyNumberFormat="1" applyFont="1" applyFill="1" applyBorder="1" applyAlignment="1">
      <alignment vertical="top" wrapText="1"/>
    </xf>
    <xf numFmtId="0" fontId="47" fillId="0" borderId="30" xfId="0" applyNumberFormat="1" applyFont="1" applyFill="1" applyBorder="1" applyAlignment="1">
      <alignment vertical="top" wrapText="1"/>
    </xf>
    <xf numFmtId="0" fontId="47" fillId="0" borderId="44" xfId="0" applyNumberFormat="1" applyFont="1" applyFill="1" applyBorder="1" applyAlignment="1">
      <alignment vertical="top" wrapText="1"/>
    </xf>
    <xf numFmtId="0" fontId="47" fillId="0" borderId="17" xfId="0" applyNumberFormat="1" applyFont="1" applyFill="1" applyBorder="1" applyAlignment="1">
      <alignment vertical="top" wrapText="1"/>
    </xf>
    <xf numFmtId="0" fontId="47" fillId="0" borderId="0" xfId="0" applyNumberFormat="1" applyFont="1" applyFill="1" applyBorder="1" applyAlignment="1">
      <alignment vertical="top" wrapText="1"/>
    </xf>
    <xf numFmtId="0" fontId="47" fillId="0" borderId="43" xfId="0" applyNumberFormat="1" applyFont="1" applyFill="1" applyBorder="1" applyAlignment="1">
      <alignment vertical="top" wrapText="1"/>
    </xf>
    <xf numFmtId="0" fontId="47" fillId="0" borderId="38" xfId="0" applyNumberFormat="1" applyFont="1" applyFill="1" applyBorder="1" applyAlignment="1">
      <alignment vertical="top" wrapText="1"/>
    </xf>
    <xf numFmtId="0" fontId="47" fillId="0" borderId="10" xfId="0" applyNumberFormat="1" applyFont="1" applyFill="1" applyBorder="1" applyAlignment="1">
      <alignment vertical="top" wrapText="1"/>
    </xf>
    <xf numFmtId="0" fontId="47" fillId="0" borderId="46" xfId="0" applyNumberFormat="1" applyFont="1" applyFill="1" applyBorder="1" applyAlignment="1">
      <alignment vertical="top" wrapText="1"/>
    </xf>
    <xf numFmtId="0" fontId="47" fillId="0" borderId="31" xfId="0" applyFont="1" applyFill="1" applyBorder="1" applyAlignment="1">
      <alignment horizontal="center" vertical="center"/>
    </xf>
    <xf numFmtId="0" fontId="47" fillId="0" borderId="44" xfId="0" applyFont="1" applyFill="1" applyBorder="1" applyAlignment="1">
      <alignment horizontal="center" vertical="center"/>
    </xf>
    <xf numFmtId="0" fontId="47" fillId="0" borderId="17" xfId="0" applyFont="1" applyFill="1" applyBorder="1" applyAlignment="1">
      <alignment horizontal="center" vertical="center"/>
    </xf>
    <xf numFmtId="0" fontId="47" fillId="0" borderId="43" xfId="0" applyFont="1" applyFill="1" applyBorder="1" applyAlignment="1">
      <alignment horizontal="center" vertical="center"/>
    </xf>
    <xf numFmtId="0" fontId="47" fillId="0" borderId="38" xfId="0" applyFont="1" applyFill="1" applyBorder="1" applyAlignment="1">
      <alignment horizontal="center" vertical="center"/>
    </xf>
    <xf numFmtId="0" fontId="47" fillId="0" borderId="46" xfId="0" applyFont="1" applyFill="1" applyBorder="1" applyAlignment="1">
      <alignment horizontal="center" vertical="center"/>
    </xf>
    <xf numFmtId="0" fontId="47" fillId="0" borderId="31" xfId="0" applyFont="1" applyFill="1" applyBorder="1" applyAlignment="1">
      <alignment vertical="top" wrapText="1"/>
    </xf>
    <xf numFmtId="0" fontId="47" fillId="0" borderId="30" xfId="0" applyFont="1" applyFill="1" applyBorder="1" applyAlignment="1">
      <alignment vertical="top" wrapText="1"/>
    </xf>
    <xf numFmtId="0" fontId="47" fillId="0" borderId="17" xfId="0" applyFont="1" applyFill="1" applyBorder="1" applyAlignment="1">
      <alignment vertical="top" wrapText="1"/>
    </xf>
    <xf numFmtId="0" fontId="47" fillId="0" borderId="0" xfId="0" applyFont="1" applyFill="1" applyBorder="1" applyAlignment="1">
      <alignment vertical="top" wrapText="1"/>
    </xf>
    <xf numFmtId="0" fontId="47" fillId="0" borderId="38" xfId="0" applyFont="1" applyFill="1" applyBorder="1" applyAlignment="1">
      <alignment vertical="top" wrapText="1"/>
    </xf>
    <xf numFmtId="0" fontId="47" fillId="0" borderId="10" xfId="0" applyFont="1" applyFill="1" applyBorder="1" applyAlignment="1">
      <alignment vertical="top" wrapText="1"/>
    </xf>
    <xf numFmtId="0" fontId="57" fillId="0" borderId="23" xfId="0" applyFont="1" applyFill="1" applyBorder="1" applyAlignment="1">
      <alignment horizontal="center" vertical="center"/>
    </xf>
    <xf numFmtId="0" fontId="47" fillId="0" borderId="31" xfId="0" applyFont="1" applyFill="1" applyBorder="1" applyAlignment="1">
      <alignment horizontal="left" vertical="top" wrapText="1"/>
    </xf>
    <xf numFmtId="0" fontId="47" fillId="0" borderId="30" xfId="0" applyFont="1" applyFill="1" applyBorder="1" applyAlignment="1">
      <alignment horizontal="left" vertical="top" wrapText="1"/>
    </xf>
    <xf numFmtId="0" fontId="47" fillId="0" borderId="17" xfId="0" applyFont="1" applyFill="1" applyBorder="1" applyAlignment="1">
      <alignment horizontal="left" vertical="top" wrapText="1"/>
    </xf>
    <xf numFmtId="0" fontId="47" fillId="0" borderId="0" xfId="0" applyFont="1" applyFill="1" applyBorder="1" applyAlignment="1">
      <alignment horizontal="left" vertical="top" wrapText="1"/>
    </xf>
    <xf numFmtId="0" fontId="54" fillId="0" borderId="0" xfId="0" applyFont="1" applyFill="1" applyBorder="1" applyAlignment="1">
      <alignment vertical="top" wrapText="1"/>
    </xf>
    <xf numFmtId="0" fontId="54" fillId="0" borderId="17" xfId="0" applyFont="1" applyFill="1" applyBorder="1" applyAlignment="1">
      <alignment vertical="top" wrapText="1"/>
    </xf>
    <xf numFmtId="0" fontId="54" fillId="0" borderId="38" xfId="0" applyFont="1" applyFill="1" applyBorder="1" applyAlignment="1">
      <alignment vertical="top" wrapText="1"/>
    </xf>
    <xf numFmtId="0" fontId="54" fillId="0" borderId="10" xfId="0" applyFont="1" applyFill="1" applyBorder="1" applyAlignment="1">
      <alignment vertical="top" wrapText="1"/>
    </xf>
    <xf numFmtId="0" fontId="47" fillId="0" borderId="29" xfId="0" applyFont="1" applyFill="1" applyBorder="1" applyAlignment="1">
      <alignment horizontal="center" vertical="center"/>
    </xf>
    <xf numFmtId="0" fontId="47" fillId="0" borderId="16" xfId="0" applyFont="1" applyFill="1" applyBorder="1" applyAlignment="1">
      <alignment horizontal="center" vertical="center"/>
    </xf>
    <xf numFmtId="0" fontId="47" fillId="0" borderId="34" xfId="0" applyFont="1" applyFill="1" applyBorder="1" applyAlignment="1">
      <alignment horizontal="center" vertical="center"/>
    </xf>
    <xf numFmtId="0" fontId="47" fillId="0" borderId="31" xfId="0" applyFont="1" applyFill="1" applyBorder="1" applyAlignment="1">
      <alignment vertical="top"/>
    </xf>
    <xf numFmtId="0" fontId="47" fillId="0" borderId="30" xfId="0" applyFont="1" applyFill="1" applyBorder="1" applyAlignment="1">
      <alignment vertical="top"/>
    </xf>
    <xf numFmtId="0" fontId="47" fillId="0" borderId="17" xfId="0" applyFont="1" applyFill="1" applyBorder="1" applyAlignment="1">
      <alignment vertical="top"/>
    </xf>
    <xf numFmtId="0" fontId="47" fillId="0" borderId="0" xfId="0" applyFont="1" applyFill="1" applyBorder="1" applyAlignment="1">
      <alignment vertical="top"/>
    </xf>
    <xf numFmtId="0" fontId="54" fillId="0" borderId="17" xfId="0" applyFont="1" applyFill="1" applyBorder="1" applyAlignment="1">
      <alignment horizontal="right" vertical="top" wrapText="1"/>
    </xf>
    <xf numFmtId="0" fontId="54" fillId="0" borderId="38" xfId="0" applyFont="1" applyFill="1" applyBorder="1" applyAlignment="1">
      <alignment horizontal="right" vertical="top" wrapText="1"/>
    </xf>
    <xf numFmtId="0" fontId="54" fillId="0" borderId="0" xfId="0" applyFont="1" applyFill="1" applyBorder="1" applyAlignment="1">
      <alignment vertical="top"/>
    </xf>
    <xf numFmtId="0" fontId="54" fillId="0" borderId="52" xfId="0" applyFont="1" applyFill="1" applyBorder="1" applyAlignment="1">
      <alignment vertical="top" shrinkToFit="1"/>
    </xf>
    <xf numFmtId="0" fontId="54" fillId="0" borderId="23" xfId="0" applyFont="1" applyFill="1" applyBorder="1" applyAlignment="1">
      <alignment vertical="top" shrinkToFit="1"/>
    </xf>
    <xf numFmtId="0" fontId="47" fillId="0" borderId="23" xfId="0" applyFont="1" applyFill="1" applyBorder="1" applyAlignment="1">
      <alignment vertical="top" wrapText="1"/>
    </xf>
    <xf numFmtId="0" fontId="47" fillId="0" borderId="23" xfId="0" applyFont="1" applyFill="1" applyBorder="1" applyAlignment="1">
      <alignment vertical="top"/>
    </xf>
    <xf numFmtId="0" fontId="47" fillId="0" borderId="29" xfId="0" applyFont="1" applyFill="1" applyBorder="1" applyAlignment="1">
      <alignment vertical="top"/>
    </xf>
    <xf numFmtId="0" fontId="48" fillId="0" borderId="137" xfId="0" applyFont="1" applyFill="1" applyBorder="1" applyAlignment="1">
      <alignment horizontal="center" vertical="center"/>
    </xf>
    <xf numFmtId="0" fontId="54" fillId="0" borderId="31" xfId="0" applyFont="1" applyFill="1" applyBorder="1" applyAlignment="1">
      <alignment vertical="top" wrapText="1"/>
    </xf>
    <xf numFmtId="0" fontId="54" fillId="0" borderId="30" xfId="0" applyFont="1" applyFill="1" applyBorder="1" applyAlignment="1">
      <alignment vertical="top" wrapText="1"/>
    </xf>
    <xf numFmtId="0" fontId="48" fillId="0" borderId="23" xfId="0" applyFont="1" applyFill="1" applyBorder="1" applyAlignment="1">
      <alignment horizontal="center" vertical="center"/>
    </xf>
    <xf numFmtId="0" fontId="47" fillId="0" borderId="44" xfId="0" applyFont="1" applyFill="1" applyBorder="1" applyAlignment="1">
      <alignment vertical="top" wrapText="1"/>
    </xf>
    <xf numFmtId="0" fontId="47" fillId="0" borderId="43" xfId="0" applyFont="1" applyFill="1" applyBorder="1" applyAlignment="1">
      <alignment vertical="top" wrapText="1"/>
    </xf>
    <xf numFmtId="0" fontId="47" fillId="0" borderId="46" xfId="0" applyFont="1" applyFill="1" applyBorder="1" applyAlignment="1">
      <alignment vertical="top" wrapText="1"/>
    </xf>
    <xf numFmtId="0" fontId="48" fillId="0" borderId="31" xfId="0" applyFont="1" applyFill="1" applyBorder="1" applyAlignment="1">
      <alignment horizontal="center" vertical="center"/>
    </xf>
    <xf numFmtId="0" fontId="48" fillId="0" borderId="44" xfId="0" applyFont="1" applyFill="1" applyBorder="1" applyAlignment="1">
      <alignment horizontal="center" vertical="center"/>
    </xf>
    <xf numFmtId="0" fontId="48" fillId="0" borderId="17" xfId="0" applyFont="1" applyFill="1" applyBorder="1" applyAlignment="1">
      <alignment horizontal="center" vertical="center"/>
    </xf>
    <xf numFmtId="0" fontId="48" fillId="0" borderId="43" xfId="0" applyFont="1" applyFill="1" applyBorder="1" applyAlignment="1">
      <alignment horizontal="center" vertical="center"/>
    </xf>
    <xf numFmtId="0" fontId="48" fillId="0" borderId="38" xfId="0" applyFont="1" applyFill="1" applyBorder="1" applyAlignment="1">
      <alignment horizontal="center" vertical="center"/>
    </xf>
    <xf numFmtId="0" fontId="48" fillId="0" borderId="46" xfId="0" applyFont="1" applyFill="1" applyBorder="1" applyAlignment="1">
      <alignment horizontal="center" vertical="center"/>
    </xf>
    <xf numFmtId="0" fontId="81" fillId="0" borderId="0" xfId="0" applyFont="1" applyFill="1" applyAlignment="1">
      <alignment vertical="center"/>
    </xf>
    <xf numFmtId="0" fontId="54" fillId="0" borderId="23" xfId="0" applyNumberFormat="1" applyFont="1" applyFill="1" applyBorder="1" applyAlignment="1">
      <alignment horizontal="center" vertical="center" shrinkToFit="1"/>
    </xf>
    <xf numFmtId="0" fontId="82" fillId="0" borderId="23" xfId="0" applyFont="1" applyFill="1" applyBorder="1" applyAlignment="1">
      <alignment vertical="top" wrapText="1"/>
    </xf>
    <xf numFmtId="0" fontId="54" fillId="0" borderId="23" xfId="0" applyFont="1" applyFill="1" applyBorder="1" applyAlignment="1">
      <alignment horizontal="center" vertical="center" shrinkToFit="1"/>
    </xf>
    <xf numFmtId="0" fontId="54" fillId="0" borderId="43" xfId="0" applyFont="1" applyFill="1" applyBorder="1" applyAlignment="1">
      <alignment vertical="top" wrapText="1"/>
    </xf>
    <xf numFmtId="0" fontId="47" fillId="0" borderId="23" xfId="0" applyNumberFormat="1" applyFont="1" applyFill="1" applyBorder="1" applyAlignment="1">
      <alignment horizontal="center" vertical="center"/>
    </xf>
    <xf numFmtId="0" fontId="47" fillId="0" borderId="0" xfId="0" applyFont="1" applyFill="1" applyBorder="1" applyAlignment="1">
      <alignment horizontal="center" vertical="center"/>
    </xf>
    <xf numFmtId="0" fontId="47" fillId="0" borderId="17" xfId="0" applyFont="1" applyFill="1" applyBorder="1" applyAlignment="1">
      <alignment horizontal="left" vertical="center" wrapText="1"/>
    </xf>
    <xf numFmtId="0" fontId="47" fillId="0" borderId="0" xfId="0" applyFont="1" applyFill="1" applyBorder="1" applyAlignment="1">
      <alignment horizontal="left" vertical="center" wrapText="1"/>
    </xf>
    <xf numFmtId="0" fontId="47" fillId="0" borderId="29" xfId="0" applyNumberFormat="1" applyFont="1" applyFill="1" applyBorder="1" applyAlignment="1">
      <alignment horizontal="center" vertical="center"/>
    </xf>
    <xf numFmtId="0" fontId="47" fillId="0" borderId="16" xfId="0" applyNumberFormat="1" applyFont="1" applyFill="1" applyBorder="1" applyAlignment="1">
      <alignment horizontal="center" vertical="center"/>
    </xf>
    <xf numFmtId="0" fontId="47" fillId="0" borderId="34" xfId="0" applyNumberFormat="1" applyFont="1" applyFill="1" applyBorder="1" applyAlignment="1">
      <alignment horizontal="center" vertical="center"/>
    </xf>
    <xf numFmtId="0" fontId="82" fillId="0" borderId="29" xfId="0" applyNumberFormat="1" applyFont="1" applyFill="1" applyBorder="1" applyAlignment="1">
      <alignment horizontal="center" vertical="center"/>
    </xf>
    <xf numFmtId="0" fontId="82" fillId="0" borderId="16" xfId="0" applyNumberFormat="1" applyFont="1" applyFill="1" applyBorder="1" applyAlignment="1">
      <alignment horizontal="center" vertical="center"/>
    </xf>
    <xf numFmtId="0" fontId="82" fillId="0" borderId="34" xfId="0" applyNumberFormat="1" applyFont="1" applyFill="1" applyBorder="1" applyAlignment="1">
      <alignment horizontal="center" vertical="center"/>
    </xf>
    <xf numFmtId="0" fontId="46" fillId="0" borderId="0" xfId="0" applyFont="1" applyFill="1" applyBorder="1" applyAlignment="1">
      <alignment horizontal="center" vertical="center"/>
    </xf>
    <xf numFmtId="0" fontId="46" fillId="0" borderId="10" xfId="0" applyFont="1" applyFill="1" applyBorder="1" applyAlignment="1">
      <alignment horizontal="center" vertical="center"/>
    </xf>
    <xf numFmtId="0" fontId="46" fillId="0" borderId="31" xfId="0" applyFont="1" applyFill="1" applyBorder="1" applyAlignment="1">
      <alignment vertical="top" wrapText="1"/>
    </xf>
    <xf numFmtId="0" fontId="46" fillId="0" borderId="30" xfId="0" applyFont="1" applyFill="1" applyBorder="1" applyAlignment="1">
      <alignment vertical="top" wrapText="1"/>
    </xf>
    <xf numFmtId="0" fontId="46" fillId="0" borderId="38" xfId="0" applyFont="1" applyFill="1" applyBorder="1" applyAlignment="1">
      <alignment vertical="top" wrapText="1"/>
    </xf>
    <xf numFmtId="0" fontId="46" fillId="0" borderId="10" xfId="0" applyFont="1" applyFill="1" applyBorder="1" applyAlignment="1">
      <alignment vertical="top" wrapText="1"/>
    </xf>
    <xf numFmtId="0" fontId="81" fillId="0" borderId="0" xfId="0" applyNumberFormat="1" applyFont="1" applyFill="1" applyBorder="1" applyAlignment="1">
      <alignment horizontal="left" vertical="center"/>
    </xf>
    <xf numFmtId="0" fontId="48" fillId="0" borderId="31" xfId="0" applyNumberFormat="1" applyFont="1" applyFill="1" applyBorder="1" applyAlignment="1">
      <alignment horizontal="left" vertical="center"/>
    </xf>
    <xf numFmtId="0" fontId="48" fillId="0" borderId="30" xfId="0" applyNumberFormat="1" applyFont="1" applyFill="1" applyBorder="1" applyAlignment="1">
      <alignment horizontal="left" vertical="center"/>
    </xf>
    <xf numFmtId="0" fontId="48" fillId="0" borderId="44" xfId="0" applyNumberFormat="1" applyFont="1" applyFill="1" applyBorder="1" applyAlignment="1">
      <alignment horizontal="left" vertical="center"/>
    </xf>
    <xf numFmtId="0" fontId="48" fillId="0" borderId="38" xfId="0" applyNumberFormat="1" applyFont="1" applyFill="1" applyBorder="1" applyAlignment="1">
      <alignment horizontal="left" vertical="center"/>
    </xf>
    <xf numFmtId="0" fontId="48" fillId="0" borderId="10" xfId="0" applyNumberFormat="1" applyFont="1" applyFill="1" applyBorder="1" applyAlignment="1">
      <alignment horizontal="left" vertical="center"/>
    </xf>
    <xf numFmtId="0" fontId="48" fillId="0" borderId="46" xfId="0" applyNumberFormat="1" applyFont="1" applyFill="1" applyBorder="1" applyAlignment="1">
      <alignment horizontal="left" vertical="center"/>
    </xf>
    <xf numFmtId="0" fontId="50" fillId="0" borderId="68" xfId="0" applyNumberFormat="1" applyFont="1" applyFill="1" applyBorder="1" applyAlignment="1">
      <alignment horizontal="center" vertical="center"/>
    </xf>
    <xf numFmtId="0" fontId="50" fillId="0" borderId="30" xfId="0" applyNumberFormat="1" applyFont="1" applyFill="1" applyBorder="1" applyAlignment="1">
      <alignment horizontal="center" vertical="center"/>
    </xf>
    <xf numFmtId="0" fontId="50" fillId="0" borderId="44" xfId="0" applyNumberFormat="1" applyFont="1" applyFill="1" applyBorder="1" applyAlignment="1">
      <alignment horizontal="center" vertical="center"/>
    </xf>
    <xf numFmtId="0" fontId="50" fillId="0" borderId="69" xfId="0" applyNumberFormat="1" applyFont="1" applyFill="1" applyBorder="1" applyAlignment="1">
      <alignment horizontal="center" vertical="center"/>
    </xf>
    <xf numFmtId="0" fontId="50" fillId="0" borderId="61" xfId="0" applyNumberFormat="1" applyFont="1" applyFill="1" applyBorder="1" applyAlignment="1">
      <alignment horizontal="center" vertical="center"/>
    </xf>
    <xf numFmtId="0" fontId="50" fillId="0" borderId="62" xfId="0" applyNumberFormat="1" applyFont="1" applyFill="1" applyBorder="1" applyAlignment="1">
      <alignment horizontal="center" vertical="center"/>
    </xf>
    <xf numFmtId="0" fontId="50" fillId="0" borderId="70" xfId="0" applyNumberFormat="1" applyFont="1" applyFill="1" applyBorder="1" applyAlignment="1">
      <alignment horizontal="center" vertical="center"/>
    </xf>
    <xf numFmtId="0" fontId="50" fillId="0" borderId="64" xfId="0" applyNumberFormat="1" applyFont="1" applyFill="1" applyBorder="1" applyAlignment="1">
      <alignment horizontal="center" vertical="center"/>
    </xf>
    <xf numFmtId="0" fontId="50" fillId="0" borderId="65" xfId="0" applyNumberFormat="1" applyFont="1" applyFill="1" applyBorder="1" applyAlignment="1">
      <alignment horizontal="center" vertical="center"/>
    </xf>
    <xf numFmtId="0" fontId="50" fillId="0" borderId="71" xfId="0" applyNumberFormat="1" applyFont="1" applyFill="1" applyBorder="1" applyAlignment="1">
      <alignment horizontal="center" vertical="center"/>
    </xf>
    <xf numFmtId="0" fontId="50" fillId="0" borderId="10" xfId="0" applyNumberFormat="1" applyFont="1" applyFill="1" applyBorder="1" applyAlignment="1">
      <alignment horizontal="center" vertical="center"/>
    </xf>
    <xf numFmtId="0" fontId="50" fillId="0" borderId="46" xfId="0" applyNumberFormat="1" applyFont="1" applyFill="1" applyBorder="1" applyAlignment="1">
      <alignment horizontal="center" vertical="center"/>
    </xf>
    <xf numFmtId="0" fontId="47" fillId="0" borderId="31" xfId="0" applyNumberFormat="1" applyFont="1" applyFill="1" applyBorder="1" applyAlignment="1">
      <alignment horizontal="center" vertical="center"/>
    </xf>
    <xf numFmtId="0" fontId="47" fillId="0" borderId="30" xfId="0" applyNumberFormat="1" applyFont="1" applyFill="1" applyBorder="1" applyAlignment="1">
      <alignment horizontal="center" vertical="center"/>
    </xf>
    <xf numFmtId="0" fontId="47" fillId="0" borderId="44" xfId="0" applyNumberFormat="1" applyFont="1" applyFill="1" applyBorder="1" applyAlignment="1">
      <alignment horizontal="center" vertical="center"/>
    </xf>
    <xf numFmtId="0" fontId="47" fillId="0" borderId="38" xfId="0" applyNumberFormat="1" applyFont="1" applyFill="1" applyBorder="1" applyAlignment="1">
      <alignment horizontal="center" vertical="center"/>
    </xf>
    <xf numFmtId="0" fontId="47" fillId="0" borderId="10" xfId="0" applyNumberFormat="1" applyFont="1" applyFill="1" applyBorder="1" applyAlignment="1">
      <alignment horizontal="center" vertical="center"/>
    </xf>
    <xf numFmtId="0" fontId="47" fillId="0" borderId="46" xfId="0" applyNumberFormat="1" applyFont="1" applyFill="1" applyBorder="1" applyAlignment="1">
      <alignment horizontal="center" vertical="center"/>
    </xf>
    <xf numFmtId="0" fontId="54" fillId="0" borderId="31" xfId="0" applyNumberFormat="1" applyFont="1" applyFill="1" applyBorder="1" applyAlignment="1">
      <alignment horizontal="center" vertical="center"/>
    </xf>
    <xf numFmtId="0" fontId="54" fillId="0" borderId="30" xfId="0" applyNumberFormat="1" applyFont="1" applyFill="1" applyBorder="1" applyAlignment="1">
      <alignment horizontal="center" vertical="center"/>
    </xf>
    <xf numFmtId="0" fontId="54" fillId="0" borderId="44" xfId="0" applyNumberFormat="1" applyFont="1" applyFill="1" applyBorder="1" applyAlignment="1">
      <alignment horizontal="center" vertical="center"/>
    </xf>
    <xf numFmtId="0" fontId="54" fillId="0" borderId="17" xfId="0" applyNumberFormat="1" applyFont="1" applyFill="1" applyBorder="1" applyAlignment="1">
      <alignment horizontal="center" vertical="center"/>
    </xf>
    <xf numFmtId="0" fontId="54" fillId="0" borderId="0" xfId="0" applyNumberFormat="1" applyFont="1" applyFill="1" applyBorder="1" applyAlignment="1">
      <alignment horizontal="center" vertical="center"/>
    </xf>
    <xf numFmtId="0" fontId="54" fillId="0" borderId="43" xfId="0" applyNumberFormat="1" applyFont="1" applyFill="1" applyBorder="1" applyAlignment="1">
      <alignment horizontal="center" vertical="center"/>
    </xf>
    <xf numFmtId="0" fontId="54" fillId="0" borderId="38" xfId="0" applyNumberFormat="1" applyFont="1" applyFill="1" applyBorder="1" applyAlignment="1">
      <alignment horizontal="center" vertical="center"/>
    </xf>
    <xf numFmtId="0" fontId="54" fillId="0" borderId="10" xfId="0" applyNumberFormat="1" applyFont="1" applyFill="1" applyBorder="1" applyAlignment="1">
      <alignment horizontal="center" vertical="center"/>
    </xf>
    <xf numFmtId="0" fontId="54" fillId="0" borderId="46" xfId="0" applyNumberFormat="1" applyFont="1" applyFill="1" applyBorder="1" applyAlignment="1">
      <alignment horizontal="center" vertical="center"/>
    </xf>
    <xf numFmtId="0" fontId="57" fillId="0" borderId="31" xfId="0" applyNumberFormat="1" applyFont="1" applyFill="1" applyBorder="1" applyAlignment="1">
      <alignment horizontal="center" vertical="center"/>
    </xf>
    <xf numFmtId="0" fontId="57" fillId="0" borderId="30" xfId="0" applyNumberFormat="1" applyFont="1" applyFill="1" applyBorder="1" applyAlignment="1">
      <alignment horizontal="center" vertical="center"/>
    </xf>
    <xf numFmtId="0" fontId="57" fillId="0" borderId="44" xfId="0" applyNumberFormat="1" applyFont="1" applyFill="1" applyBorder="1" applyAlignment="1">
      <alignment horizontal="center" vertical="center"/>
    </xf>
    <xf numFmtId="0" fontId="57" fillId="0" borderId="38" xfId="0" applyNumberFormat="1" applyFont="1" applyFill="1" applyBorder="1" applyAlignment="1">
      <alignment horizontal="center" vertical="center"/>
    </xf>
    <xf numFmtId="0" fontId="57" fillId="0" borderId="10" xfId="0" applyNumberFormat="1" applyFont="1" applyFill="1" applyBorder="1" applyAlignment="1">
      <alignment horizontal="center" vertical="center"/>
    </xf>
    <xf numFmtId="0" fontId="57" fillId="0" borderId="46" xfId="0" applyNumberFormat="1" applyFont="1" applyFill="1" applyBorder="1" applyAlignment="1">
      <alignment horizontal="center" vertical="center"/>
    </xf>
    <xf numFmtId="0" fontId="46" fillId="0" borderId="31" xfId="0" applyNumberFormat="1" applyFont="1" applyFill="1" applyBorder="1" applyAlignment="1">
      <alignment horizontal="center" vertical="center"/>
    </xf>
    <xf numFmtId="0" fontId="46" fillId="0" borderId="30" xfId="0" applyNumberFormat="1" applyFont="1" applyFill="1" applyBorder="1" applyAlignment="1">
      <alignment horizontal="center" vertical="center"/>
    </xf>
    <xf numFmtId="0" fontId="46" fillId="0" borderId="44" xfId="0" applyNumberFormat="1" applyFont="1" applyFill="1" applyBorder="1" applyAlignment="1">
      <alignment horizontal="center" vertical="center"/>
    </xf>
    <xf numFmtId="0" fontId="46" fillId="0" borderId="38" xfId="0" applyNumberFormat="1" applyFont="1" applyFill="1" applyBorder="1" applyAlignment="1">
      <alignment horizontal="center" vertical="center"/>
    </xf>
    <xf numFmtId="0" fontId="46" fillId="0" borderId="10" xfId="0" applyNumberFormat="1" applyFont="1" applyFill="1" applyBorder="1" applyAlignment="1">
      <alignment horizontal="center" vertical="center"/>
    </xf>
    <xf numFmtId="0" fontId="46" fillId="0" borderId="46" xfId="0" applyNumberFormat="1" applyFont="1" applyFill="1" applyBorder="1" applyAlignment="1">
      <alignment horizontal="center" vertical="center"/>
    </xf>
    <xf numFmtId="0" fontId="47" fillId="0" borderId="27" xfId="0" applyNumberFormat="1" applyFont="1" applyFill="1" applyBorder="1" applyAlignment="1">
      <alignment horizontal="center" vertical="center"/>
    </xf>
    <xf numFmtId="0" fontId="47" fillId="0" borderId="24" xfId="0" applyNumberFormat="1" applyFont="1" applyFill="1" applyBorder="1" applyAlignment="1">
      <alignment horizontal="center" vertical="center"/>
    </xf>
    <xf numFmtId="0" fontId="47" fillId="0" borderId="52" xfId="0" applyNumberFormat="1" applyFont="1" applyFill="1" applyBorder="1" applyAlignment="1">
      <alignment horizontal="center" vertical="center"/>
    </xf>
    <xf numFmtId="0" fontId="53" fillId="0" borderId="38" xfId="0" applyNumberFormat="1" applyFont="1" applyFill="1" applyBorder="1" applyAlignment="1">
      <alignment horizontal="center" vertical="center"/>
    </xf>
    <xf numFmtId="0" fontId="53" fillId="0" borderId="10" xfId="0" applyNumberFormat="1" applyFont="1" applyFill="1" applyBorder="1" applyAlignment="1">
      <alignment horizontal="center" vertical="center"/>
    </xf>
    <xf numFmtId="0" fontId="53" fillId="0" borderId="46" xfId="0" applyNumberFormat="1" applyFont="1" applyFill="1" applyBorder="1" applyAlignment="1">
      <alignment horizontal="center" vertical="center"/>
    </xf>
    <xf numFmtId="0" fontId="54" fillId="0" borderId="60" xfId="0" applyNumberFormat="1" applyFont="1" applyFill="1" applyBorder="1" applyAlignment="1">
      <alignment horizontal="center" vertical="center"/>
    </xf>
    <xf numFmtId="0" fontId="54" fillId="0" borderId="61" xfId="0" applyNumberFormat="1" applyFont="1" applyFill="1" applyBorder="1" applyAlignment="1">
      <alignment horizontal="center" vertical="center"/>
    </xf>
    <xf numFmtId="0" fontId="54" fillId="0" borderId="62" xfId="0" applyNumberFormat="1" applyFont="1" applyFill="1" applyBorder="1" applyAlignment="1">
      <alignment horizontal="center" vertical="center"/>
    </xf>
    <xf numFmtId="0" fontId="54" fillId="0" borderId="31" xfId="0" applyNumberFormat="1" applyFont="1" applyFill="1" applyBorder="1" applyAlignment="1">
      <alignment horizontal="left" vertical="center"/>
    </xf>
    <xf numFmtId="0" fontId="54" fillId="0" borderId="30" xfId="0" applyNumberFormat="1" applyFont="1" applyFill="1" applyBorder="1" applyAlignment="1">
      <alignment horizontal="left" vertical="center"/>
    </xf>
    <xf numFmtId="0" fontId="46" fillId="0" borderId="17" xfId="0" applyNumberFormat="1" applyFont="1" applyFill="1" applyBorder="1" applyAlignment="1">
      <alignment horizontal="center" vertical="center"/>
    </xf>
    <xf numFmtId="0" fontId="46" fillId="0" borderId="0" xfId="0" applyNumberFormat="1" applyFont="1" applyFill="1" applyBorder="1" applyAlignment="1">
      <alignment horizontal="center" vertical="center"/>
    </xf>
    <xf numFmtId="0" fontId="46" fillId="0" borderId="43" xfId="0" applyNumberFormat="1" applyFont="1" applyFill="1" applyBorder="1" applyAlignment="1">
      <alignment horizontal="center" vertical="center"/>
    </xf>
    <xf numFmtId="0" fontId="50" fillId="0" borderId="63" xfId="0" applyNumberFormat="1" applyFont="1" applyFill="1" applyBorder="1" applyAlignment="1">
      <alignment horizontal="center" vertical="center"/>
    </xf>
    <xf numFmtId="0" fontId="52" fillId="0" borderId="64" xfId="0" applyFont="1" applyFill="1" applyBorder="1" applyAlignment="1">
      <alignment horizontal="center" vertical="center"/>
    </xf>
    <xf numFmtId="0" fontId="52" fillId="0" borderId="66" xfId="0" applyFont="1" applyFill="1" applyBorder="1" applyAlignment="1">
      <alignment horizontal="center" vertical="center"/>
    </xf>
    <xf numFmtId="0" fontId="52" fillId="0" borderId="38" xfId="0" applyFont="1" applyFill="1" applyBorder="1" applyAlignment="1">
      <alignment horizontal="center" vertical="center"/>
    </xf>
    <xf numFmtId="0" fontId="52" fillId="0" borderId="10" xfId="0" applyFont="1" applyFill="1" applyBorder="1" applyAlignment="1">
      <alignment horizontal="center" vertical="center"/>
    </xf>
    <xf numFmtId="0" fontId="52" fillId="0" borderId="67" xfId="0" applyFont="1" applyFill="1" applyBorder="1" applyAlignment="1">
      <alignment horizontal="center" vertical="center"/>
    </xf>
    <xf numFmtId="0" fontId="50" fillId="0" borderId="31" xfId="0" applyNumberFormat="1" applyFont="1" applyFill="1" applyBorder="1" applyAlignment="1">
      <alignment horizontal="center" vertical="center" textRotation="255"/>
    </xf>
    <xf numFmtId="0" fontId="50" fillId="0" borderId="44" xfId="0" applyNumberFormat="1" applyFont="1" applyFill="1" applyBorder="1" applyAlignment="1">
      <alignment horizontal="center" vertical="center" textRotation="255"/>
    </xf>
    <xf numFmtId="0" fontId="50" fillId="0" borderId="17" xfId="0" applyNumberFormat="1" applyFont="1" applyFill="1" applyBorder="1" applyAlignment="1">
      <alignment horizontal="center" vertical="center" textRotation="255"/>
    </xf>
    <xf numFmtId="0" fontId="50" fillId="0" borderId="43" xfId="0" applyNumberFormat="1" applyFont="1" applyFill="1" applyBorder="1" applyAlignment="1">
      <alignment horizontal="center" vertical="center" textRotation="255"/>
    </xf>
    <xf numFmtId="0" fontId="50" fillId="0" borderId="38" xfId="0" applyNumberFormat="1" applyFont="1" applyFill="1" applyBorder="1" applyAlignment="1">
      <alignment horizontal="center" vertical="center" textRotation="255"/>
    </xf>
    <xf numFmtId="0" fontId="50" fillId="0" borderId="46" xfId="0" applyNumberFormat="1" applyFont="1" applyFill="1" applyBorder="1" applyAlignment="1">
      <alignment horizontal="center" vertical="center" textRotation="255"/>
    </xf>
    <xf numFmtId="0" fontId="53" fillId="0" borderId="31" xfId="0" applyNumberFormat="1" applyFont="1" applyFill="1" applyBorder="1" applyAlignment="1">
      <alignment horizontal="center" vertical="center"/>
    </xf>
    <xf numFmtId="0" fontId="53" fillId="0" borderId="30" xfId="0" applyNumberFormat="1" applyFont="1" applyFill="1" applyBorder="1" applyAlignment="1">
      <alignment horizontal="center" vertical="center"/>
    </xf>
    <xf numFmtId="0" fontId="53" fillId="0" borderId="44" xfId="0" applyNumberFormat="1" applyFont="1" applyFill="1" applyBorder="1" applyAlignment="1">
      <alignment horizontal="center" vertical="center"/>
    </xf>
    <xf numFmtId="0" fontId="54" fillId="0" borderId="63" xfId="0" applyNumberFormat="1" applyFont="1" applyFill="1" applyBorder="1" applyAlignment="1">
      <alignment horizontal="center" vertical="center"/>
    </xf>
    <xf numFmtId="0" fontId="54" fillId="0" borderId="64" xfId="0" applyNumberFormat="1" applyFont="1" applyFill="1" applyBorder="1" applyAlignment="1">
      <alignment horizontal="center" vertical="center"/>
    </xf>
    <xf numFmtId="0" fontId="54" fillId="0" borderId="65" xfId="0" applyNumberFormat="1" applyFont="1" applyFill="1" applyBorder="1" applyAlignment="1">
      <alignment horizontal="center" vertical="center"/>
    </xf>
    <xf numFmtId="0" fontId="50" fillId="0" borderId="31" xfId="0" applyNumberFormat="1" applyFont="1" applyFill="1" applyBorder="1" applyAlignment="1">
      <alignment horizontal="center" vertical="center"/>
    </xf>
    <xf numFmtId="0" fontId="52" fillId="0" borderId="30" xfId="0" applyFont="1" applyFill="1" applyBorder="1" applyAlignment="1">
      <alignment horizontal="center" vertical="center"/>
    </xf>
    <xf numFmtId="0" fontId="52" fillId="0" borderId="72" xfId="0" applyFont="1" applyFill="1" applyBorder="1" applyAlignment="1">
      <alignment horizontal="center" vertical="center"/>
    </xf>
    <xf numFmtId="0" fontId="52" fillId="0" borderId="60" xfId="0" applyFont="1" applyFill="1" applyBorder="1" applyAlignment="1">
      <alignment horizontal="center" vertical="center"/>
    </xf>
    <xf numFmtId="0" fontId="52" fillId="0" borderId="61" xfId="0" applyFont="1" applyFill="1" applyBorder="1" applyAlignment="1">
      <alignment horizontal="center" vertical="center"/>
    </xf>
    <xf numFmtId="0" fontId="52" fillId="0" borderId="73" xfId="0" applyFont="1" applyFill="1" applyBorder="1" applyAlignment="1">
      <alignment horizontal="center" vertical="center"/>
    </xf>
    <xf numFmtId="0" fontId="47" fillId="0" borderId="0" xfId="0" applyNumberFormat="1" applyFont="1" applyFill="1" applyAlignment="1">
      <alignment horizontal="left" vertical="center"/>
    </xf>
    <xf numFmtId="0" fontId="82" fillId="0" borderId="23" xfId="0" applyNumberFormat="1" applyFont="1" applyFill="1" applyBorder="1" applyAlignment="1">
      <alignment horizontal="center" vertical="center"/>
    </xf>
    <xf numFmtId="0" fontId="54" fillId="0" borderId="29" xfId="0" applyNumberFormat="1" applyFont="1" applyFill="1" applyBorder="1" applyAlignment="1">
      <alignment horizontal="center" vertical="center"/>
    </xf>
    <xf numFmtId="0" fontId="54" fillId="0" borderId="16" xfId="0" applyNumberFormat="1" applyFont="1" applyFill="1" applyBorder="1" applyAlignment="1">
      <alignment horizontal="center" vertical="center"/>
    </xf>
    <xf numFmtId="0" fontId="54" fillId="0" borderId="34" xfId="0" applyNumberFormat="1" applyFont="1" applyFill="1" applyBorder="1" applyAlignment="1">
      <alignment horizontal="center" vertical="center"/>
    </xf>
    <xf numFmtId="0" fontId="47" fillId="0" borderId="29" xfId="0" applyNumberFormat="1" applyFont="1" applyFill="1" applyBorder="1" applyAlignment="1">
      <alignment horizontal="center" vertical="center" shrinkToFit="1"/>
    </xf>
    <xf numFmtId="0" fontId="47" fillId="0" borderId="16" xfId="0" applyNumberFormat="1" applyFont="1" applyFill="1" applyBorder="1" applyAlignment="1">
      <alignment horizontal="center" vertical="center" shrinkToFit="1"/>
    </xf>
    <xf numFmtId="0" fontId="47" fillId="0" borderId="34" xfId="0" applyNumberFormat="1" applyFont="1" applyFill="1" applyBorder="1" applyAlignment="1">
      <alignment horizontal="center" vertical="center" shrinkToFit="1"/>
    </xf>
    <xf numFmtId="0" fontId="54" fillId="0" borderId="23" xfId="0" applyNumberFormat="1" applyFont="1" applyFill="1" applyBorder="1" applyAlignment="1">
      <alignment horizontal="center" vertical="center"/>
    </xf>
    <xf numFmtId="0" fontId="54" fillId="0" borderId="44" xfId="0" applyFont="1" applyFill="1" applyBorder="1" applyAlignment="1">
      <alignment vertical="top" wrapText="1"/>
    </xf>
    <xf numFmtId="0" fontId="54" fillId="0" borderId="43" xfId="0" applyFont="1" applyFill="1" applyBorder="1" applyAlignment="1">
      <alignment vertical="top"/>
    </xf>
    <xf numFmtId="0" fontId="54" fillId="0" borderId="31" xfId="0" applyNumberFormat="1" applyFont="1" applyFill="1" applyBorder="1" applyAlignment="1">
      <alignment vertical="top" wrapText="1"/>
    </xf>
    <xf numFmtId="0" fontId="54" fillId="0" borderId="30" xfId="0" applyNumberFormat="1" applyFont="1" applyFill="1" applyBorder="1" applyAlignment="1">
      <alignment vertical="top"/>
    </xf>
    <xf numFmtId="0" fontId="54" fillId="0" borderId="17" xfId="0" applyNumberFormat="1" applyFont="1" applyFill="1" applyBorder="1" applyAlignment="1">
      <alignment vertical="top"/>
    </xf>
    <xf numFmtId="0" fontId="54" fillId="0" borderId="0" xfId="0" applyNumberFormat="1" applyFont="1" applyFill="1" applyBorder="1" applyAlignment="1">
      <alignment vertical="top"/>
    </xf>
    <xf numFmtId="0" fontId="54" fillId="0" borderId="10" xfId="0" applyFont="1" applyFill="1" applyBorder="1" applyAlignment="1">
      <alignment vertical="top"/>
    </xf>
    <xf numFmtId="0" fontId="54" fillId="0" borderId="46" xfId="0" applyFont="1" applyFill="1" applyBorder="1" applyAlignment="1">
      <alignment vertical="top"/>
    </xf>
    <xf numFmtId="0" fontId="80" fillId="0" borderId="0" xfId="0" applyNumberFormat="1" applyFont="1" applyFill="1" applyAlignment="1">
      <alignment horizontal="center" vertical="center"/>
    </xf>
    <xf numFmtId="0" fontId="56" fillId="0" borderId="0" xfId="0" applyNumberFormat="1" applyFont="1" applyFill="1" applyAlignment="1">
      <alignment horizontal="center" vertical="center"/>
    </xf>
    <xf numFmtId="0" fontId="49" fillId="0" borderId="31" xfId="0" applyNumberFormat="1" applyFont="1" applyFill="1" applyBorder="1" applyAlignment="1">
      <alignment horizontal="left" vertical="center"/>
    </xf>
    <xf numFmtId="0" fontId="49" fillId="0" borderId="30" xfId="0" applyNumberFormat="1" applyFont="1" applyFill="1" applyBorder="1" applyAlignment="1">
      <alignment horizontal="left" vertical="center"/>
    </xf>
    <xf numFmtId="0" fontId="50" fillId="0" borderId="17" xfId="0" applyNumberFormat="1" applyFont="1" applyFill="1" applyBorder="1" applyAlignment="1">
      <alignment horizontal="center" vertical="center"/>
    </xf>
    <xf numFmtId="0" fontId="50" fillId="0" borderId="0" xfId="0" applyNumberFormat="1" applyFont="1" applyFill="1" applyBorder="1" applyAlignment="1">
      <alignment horizontal="center" vertical="center"/>
    </xf>
    <xf numFmtId="0" fontId="50" fillId="0" borderId="53" xfId="0" applyNumberFormat="1" applyFont="1" applyFill="1" applyBorder="1" applyAlignment="1">
      <alignment horizontal="center" vertical="center"/>
    </xf>
    <xf numFmtId="0" fontId="50" fillId="0" borderId="38" xfId="0" applyNumberFormat="1" applyFont="1" applyFill="1" applyBorder="1" applyAlignment="1">
      <alignment horizontal="center" vertical="center"/>
    </xf>
    <xf numFmtId="0" fontId="50" fillId="0" borderId="54" xfId="0" applyNumberFormat="1" applyFont="1" applyFill="1" applyBorder="1" applyAlignment="1">
      <alignment horizontal="center" vertical="center"/>
    </xf>
    <xf numFmtId="0" fontId="51" fillId="0" borderId="55" xfId="0" applyNumberFormat="1" applyFont="1" applyFill="1" applyBorder="1" applyAlignment="1">
      <alignment horizontal="left" vertical="center"/>
    </xf>
    <xf numFmtId="0" fontId="51" fillId="0" borderId="0" xfId="0" applyNumberFormat="1" applyFont="1" applyFill="1" applyBorder="1" applyAlignment="1">
      <alignment horizontal="left" vertical="center"/>
    </xf>
    <xf numFmtId="0" fontId="51" fillId="0" borderId="43" xfId="0" applyNumberFormat="1" applyFont="1" applyFill="1" applyBorder="1" applyAlignment="1">
      <alignment horizontal="left" vertical="center"/>
    </xf>
    <xf numFmtId="0" fontId="51" fillId="0" borderId="56" xfId="0" applyNumberFormat="1" applyFont="1" applyFill="1" applyBorder="1" applyAlignment="1">
      <alignment horizontal="left" vertical="center"/>
    </xf>
    <xf numFmtId="0" fontId="51" fillId="0" borderId="10" xfId="0" applyNumberFormat="1" applyFont="1" applyFill="1" applyBorder="1" applyAlignment="1">
      <alignment horizontal="left" vertical="center"/>
    </xf>
    <xf numFmtId="0" fontId="51" fillId="0" borderId="46" xfId="0" applyNumberFormat="1" applyFont="1" applyFill="1" applyBorder="1" applyAlignment="1">
      <alignment horizontal="left" vertical="center"/>
    </xf>
    <xf numFmtId="0" fontId="55" fillId="0" borderId="31" xfId="0" applyNumberFormat="1" applyFont="1" applyFill="1" applyBorder="1" applyAlignment="1">
      <alignment horizontal="left" vertical="center"/>
    </xf>
    <xf numFmtId="0" fontId="55" fillId="0" borderId="30" xfId="0" applyNumberFormat="1" applyFont="1" applyFill="1" applyBorder="1" applyAlignment="1">
      <alignment horizontal="left" vertical="center"/>
    </xf>
    <xf numFmtId="0" fontId="55" fillId="0" borderId="44" xfId="0" applyNumberFormat="1" applyFont="1" applyFill="1" applyBorder="1" applyAlignment="1">
      <alignment horizontal="left" vertical="center"/>
    </xf>
    <xf numFmtId="0" fontId="55" fillId="0" borderId="60" xfId="0" applyNumberFormat="1" applyFont="1" applyFill="1" applyBorder="1" applyAlignment="1">
      <alignment horizontal="left" vertical="center"/>
    </xf>
    <xf numFmtId="0" fontId="55" fillId="0" borderId="61" xfId="0" applyNumberFormat="1" applyFont="1" applyFill="1" applyBorder="1" applyAlignment="1">
      <alignment horizontal="left" vertical="center"/>
    </xf>
    <xf numFmtId="0" fontId="55" fillId="0" borderId="62" xfId="0" applyNumberFormat="1" applyFont="1" applyFill="1" applyBorder="1" applyAlignment="1">
      <alignment horizontal="left" vertical="center"/>
    </xf>
    <xf numFmtId="0" fontId="56" fillId="0" borderId="63" xfId="0" applyNumberFormat="1" applyFont="1" applyFill="1" applyBorder="1" applyAlignment="1">
      <alignment horizontal="left" vertical="center"/>
    </xf>
    <xf numFmtId="0" fontId="56" fillId="0" borderId="64" xfId="0" applyNumberFormat="1" applyFont="1" applyFill="1" applyBorder="1" applyAlignment="1">
      <alignment horizontal="left" vertical="center"/>
    </xf>
    <xf numFmtId="0" fontId="56" fillId="0" borderId="65" xfId="0" applyNumberFormat="1" applyFont="1" applyFill="1" applyBorder="1" applyAlignment="1">
      <alignment horizontal="left" vertical="center"/>
    </xf>
    <xf numFmtId="0" fontId="56" fillId="0" borderId="38" xfId="0" applyNumberFormat="1" applyFont="1" applyFill="1" applyBorder="1" applyAlignment="1">
      <alignment horizontal="left" vertical="center"/>
    </xf>
    <xf numFmtId="0" fontId="56" fillId="0" borderId="10" xfId="0" applyNumberFormat="1" applyFont="1" applyFill="1" applyBorder="1" applyAlignment="1">
      <alignment horizontal="left" vertical="center"/>
    </xf>
    <xf numFmtId="0" fontId="56" fillId="0" borderId="46" xfId="0" applyNumberFormat="1" applyFont="1" applyFill="1" applyBorder="1" applyAlignment="1">
      <alignment horizontal="left" vertical="center"/>
    </xf>
    <xf numFmtId="0" fontId="54" fillId="0" borderId="46" xfId="0" applyFont="1" applyFill="1" applyBorder="1" applyAlignment="1">
      <alignment vertical="top" wrapText="1"/>
    </xf>
    <xf numFmtId="0" fontId="47" fillId="0" borderId="27" xfId="0" applyFont="1" applyFill="1" applyBorder="1" applyAlignment="1">
      <alignment horizontal="center" vertical="center"/>
    </xf>
    <xf numFmtId="0" fontId="47" fillId="0" borderId="52" xfId="0" applyFont="1" applyFill="1" applyBorder="1" applyAlignment="1">
      <alignment horizontal="center" vertical="center"/>
    </xf>
    <xf numFmtId="0" fontId="47" fillId="0" borderId="23" xfId="0" applyFont="1" applyFill="1" applyBorder="1" applyAlignment="1">
      <alignment horizontal="center" vertical="center" wrapText="1"/>
    </xf>
    <xf numFmtId="0" fontId="54" fillId="0" borderId="136" xfId="0" applyNumberFormat="1" applyFont="1" applyFill="1" applyBorder="1" applyAlignment="1">
      <alignment horizontal="left" vertical="top" wrapText="1"/>
    </xf>
    <xf numFmtId="0" fontId="54" fillId="0" borderId="0" xfId="0" applyNumberFormat="1" applyFont="1" applyFill="1" applyBorder="1" applyAlignment="1">
      <alignment horizontal="left" vertical="top" wrapText="1"/>
    </xf>
    <xf numFmtId="0" fontId="52" fillId="0" borderId="23" xfId="0" applyFont="1" applyFill="1" applyBorder="1" applyAlignment="1">
      <alignment horizontal="center" vertical="center"/>
    </xf>
    <xf numFmtId="49" fontId="54" fillId="0" borderId="17" xfId="0" applyNumberFormat="1" applyFont="1" applyFill="1" applyBorder="1" applyAlignment="1">
      <alignment vertical="top"/>
    </xf>
    <xf numFmtId="0" fontId="82" fillId="0" borderId="31" xfId="0" applyFont="1" applyFill="1" applyBorder="1" applyAlignment="1">
      <alignment vertical="top" wrapText="1"/>
    </xf>
    <xf numFmtId="0" fontId="82" fillId="0" borderId="30" xfId="0" applyFont="1" applyFill="1" applyBorder="1" applyAlignment="1">
      <alignment vertical="top" wrapText="1"/>
    </xf>
    <xf numFmtId="0" fontId="82" fillId="0" borderId="38" xfId="0" applyFont="1" applyFill="1" applyBorder="1" applyAlignment="1">
      <alignment vertical="top" wrapText="1"/>
    </xf>
    <xf numFmtId="0" fontId="82" fillId="0" borderId="10" xfId="0" applyFont="1" applyFill="1" applyBorder="1" applyAlignment="1">
      <alignment vertical="top" wrapText="1"/>
    </xf>
    <xf numFmtId="0" fontId="84" fillId="0" borderId="0" xfId="0" applyNumberFormat="1" applyFont="1" applyFill="1" applyBorder="1" applyAlignment="1">
      <alignment vertical="top"/>
    </xf>
    <xf numFmtId="0" fontId="84" fillId="0" borderId="43" xfId="0" applyNumberFormat="1" applyFont="1" applyFill="1" applyBorder="1" applyAlignment="1">
      <alignment vertical="top"/>
    </xf>
    <xf numFmtId="0" fontId="84" fillId="0" borderId="10" xfId="0" applyNumberFormat="1" applyFont="1" applyFill="1" applyBorder="1" applyAlignment="1">
      <alignment vertical="top"/>
    </xf>
    <xf numFmtId="0" fontId="84" fillId="0" borderId="46" xfId="0" applyNumberFormat="1" applyFont="1" applyFill="1" applyBorder="1" applyAlignment="1">
      <alignment vertical="top"/>
    </xf>
    <xf numFmtId="0" fontId="82" fillId="0" borderId="29" xfId="0" applyFont="1" applyFill="1" applyBorder="1" applyAlignment="1">
      <alignment vertical="top" wrapText="1"/>
    </xf>
    <xf numFmtId="0" fontId="84" fillId="0" borderId="0" xfId="0" applyFont="1" applyFill="1" applyBorder="1" applyAlignment="1">
      <alignment vertical="top"/>
    </xf>
    <xf numFmtId="0" fontId="84" fillId="0" borderId="43" xfId="0" applyFont="1" applyFill="1" applyBorder="1" applyAlignment="1">
      <alignment vertical="top"/>
    </xf>
    <xf numFmtId="0" fontId="84" fillId="0" borderId="0" xfId="0" applyFont="1" applyFill="1" applyBorder="1" applyAlignment="1">
      <alignment vertical="top" shrinkToFit="1"/>
    </xf>
    <xf numFmtId="0" fontId="84" fillId="0" borderId="43" xfId="0" applyFont="1" applyFill="1" applyBorder="1" applyAlignment="1">
      <alignment vertical="top" shrinkToFit="1"/>
    </xf>
    <xf numFmtId="0" fontId="47" fillId="21" borderId="31" xfId="0" applyFont="1" applyFill="1" applyBorder="1" applyAlignment="1">
      <alignment vertical="top" wrapText="1"/>
    </xf>
    <xf numFmtId="0" fontId="47" fillId="21" borderId="30" xfId="0" applyFont="1" applyFill="1" applyBorder="1" applyAlignment="1">
      <alignment vertical="top" wrapText="1"/>
    </xf>
    <xf numFmtId="0" fontId="47" fillId="21" borderId="17" xfId="0" applyFont="1" applyFill="1" applyBorder="1" applyAlignment="1">
      <alignment vertical="top" wrapText="1"/>
    </xf>
    <xf numFmtId="0" fontId="47" fillId="21" borderId="0" xfId="0" applyFont="1" applyFill="1" applyBorder="1" applyAlignment="1">
      <alignment vertical="top" wrapText="1"/>
    </xf>
    <xf numFmtId="0" fontId="47" fillId="21" borderId="38" xfId="0" applyFont="1" applyFill="1" applyBorder="1" applyAlignment="1">
      <alignment vertical="top" wrapText="1"/>
    </xf>
    <xf numFmtId="0" fontId="47" fillId="21" borderId="10" xfId="0" applyFont="1" applyFill="1" applyBorder="1" applyAlignment="1">
      <alignment vertical="top" wrapText="1"/>
    </xf>
    <xf numFmtId="0" fontId="48" fillId="0" borderId="30" xfId="0" applyFont="1" applyFill="1" applyBorder="1" applyAlignment="1">
      <alignment horizontal="center" vertical="center"/>
    </xf>
    <xf numFmtId="0" fontId="48" fillId="0" borderId="0" xfId="0" applyFont="1" applyFill="1" applyBorder="1" applyAlignment="1">
      <alignment horizontal="center" vertical="center"/>
    </xf>
    <xf numFmtId="0" fontId="48" fillId="0" borderId="10" xfId="0" applyFont="1" applyFill="1" applyBorder="1" applyAlignment="1">
      <alignment horizontal="center" vertical="center"/>
    </xf>
    <xf numFmtId="0" fontId="47" fillId="0" borderId="38" xfId="0" applyFont="1" applyFill="1" applyBorder="1" applyAlignment="1">
      <alignment vertical="top"/>
    </xf>
    <xf numFmtId="0" fontId="47" fillId="0" borderId="10" xfId="0" applyFont="1" applyFill="1" applyBorder="1" applyAlignment="1">
      <alignment vertical="top"/>
    </xf>
    <xf numFmtId="0" fontId="82" fillId="0" borderId="17" xfId="0" applyFont="1" applyFill="1" applyBorder="1" applyAlignment="1">
      <alignment vertical="top" wrapText="1"/>
    </xf>
    <xf numFmtId="0" fontId="82" fillId="0" borderId="0" xfId="0" applyFont="1" applyFill="1" applyBorder="1" applyAlignment="1">
      <alignment vertical="top" wrapText="1"/>
    </xf>
    <xf numFmtId="0" fontId="54" fillId="0" borderId="23" xfId="0" applyFont="1" applyFill="1" applyBorder="1" applyAlignment="1">
      <alignment vertical="top" wrapText="1"/>
    </xf>
    <xf numFmtId="0" fontId="46" fillId="0" borderId="16" xfId="0" applyFont="1" applyFill="1" applyBorder="1" applyAlignment="1">
      <alignment horizontal="center" vertical="center" wrapText="1"/>
    </xf>
    <xf numFmtId="0" fontId="47" fillId="0" borderId="29" xfId="0" applyFont="1" applyFill="1" applyBorder="1" applyAlignment="1">
      <alignment vertical="top" wrapText="1"/>
    </xf>
    <xf numFmtId="0" fontId="47" fillId="0" borderId="16" xfId="0" applyFont="1" applyFill="1" applyBorder="1" applyAlignment="1">
      <alignment vertical="top" wrapText="1"/>
    </xf>
    <xf numFmtId="0" fontId="47" fillId="0" borderId="34" xfId="0" applyFont="1" applyFill="1" applyBorder="1" applyAlignment="1">
      <alignment vertical="top" wrapText="1"/>
    </xf>
    <xf numFmtId="0" fontId="54" fillId="0" borderId="23" xfId="0" applyFont="1" applyFill="1" applyBorder="1" applyAlignment="1">
      <alignment vertical="top" wrapText="1" shrinkToFit="1"/>
    </xf>
    <xf numFmtId="0" fontId="54" fillId="0" borderId="43" xfId="0" applyNumberFormat="1" applyFont="1" applyFill="1" applyBorder="1" applyAlignment="1">
      <alignment vertical="top"/>
    </xf>
    <xf numFmtId="0" fontId="54" fillId="0" borderId="27" xfId="0" applyFont="1" applyFill="1" applyBorder="1" applyAlignment="1">
      <alignment vertical="top" wrapText="1"/>
    </xf>
    <xf numFmtId="0" fontId="54" fillId="0" borderId="24" xfId="0" applyFont="1" applyFill="1" applyBorder="1" applyAlignment="1">
      <alignment vertical="top" wrapText="1"/>
    </xf>
    <xf numFmtId="0" fontId="54" fillId="0" borderId="52" xfId="0" applyFont="1" applyFill="1" applyBorder="1" applyAlignment="1">
      <alignment vertical="top" wrapText="1"/>
    </xf>
    <xf numFmtId="0" fontId="54" fillId="0" borderId="29" xfId="0" applyFont="1" applyFill="1" applyBorder="1" applyAlignment="1">
      <alignment vertical="top" wrapText="1"/>
    </xf>
    <xf numFmtId="0" fontId="54" fillId="0" borderId="16" xfId="0" applyFont="1" applyFill="1" applyBorder="1" applyAlignment="1">
      <alignment vertical="top" wrapText="1"/>
    </xf>
    <xf numFmtId="0" fontId="54" fillId="0" borderId="34" xfId="0" applyFont="1" applyFill="1" applyBorder="1" applyAlignment="1">
      <alignment vertical="top" wrapText="1"/>
    </xf>
    <xf numFmtId="0" fontId="46" fillId="0" borderId="31" xfId="0" applyNumberFormat="1" applyFont="1" applyBorder="1" applyAlignment="1">
      <alignment vertical="top" wrapText="1"/>
    </xf>
    <xf numFmtId="0" fontId="46" fillId="0" borderId="30" xfId="0" applyNumberFormat="1" applyFont="1" applyBorder="1" applyAlignment="1">
      <alignment vertical="top" wrapText="1"/>
    </xf>
    <xf numFmtId="0" fontId="46" fillId="0" borderId="44" xfId="0" applyNumberFormat="1" applyFont="1" applyBorder="1" applyAlignment="1">
      <alignment vertical="top" wrapText="1"/>
    </xf>
    <xf numFmtId="0" fontId="46" fillId="0" borderId="17" xfId="0" applyNumberFormat="1" applyFont="1" applyBorder="1" applyAlignment="1">
      <alignment vertical="top" wrapText="1"/>
    </xf>
    <xf numFmtId="0" fontId="46" fillId="0" borderId="0" xfId="0" applyNumberFormat="1" applyFont="1" applyBorder="1" applyAlignment="1">
      <alignment vertical="top" wrapText="1"/>
    </xf>
    <xf numFmtId="0" fontId="46" fillId="0" borderId="43" xfId="0" applyNumberFormat="1" applyFont="1" applyBorder="1" applyAlignment="1">
      <alignment vertical="top" wrapText="1"/>
    </xf>
    <xf numFmtId="0" fontId="46" fillId="0" borderId="38" xfId="0" applyNumberFormat="1" applyFont="1" applyBorder="1" applyAlignment="1">
      <alignment vertical="top" wrapText="1"/>
    </xf>
    <xf numFmtId="0" fontId="46" fillId="0" borderId="10" xfId="0" applyNumberFormat="1" applyFont="1" applyBorder="1" applyAlignment="1">
      <alignment vertical="top" wrapText="1"/>
    </xf>
    <xf numFmtId="0" fontId="46" fillId="0" borderId="46" xfId="0" applyNumberFormat="1" applyFont="1" applyBorder="1" applyAlignment="1">
      <alignment vertical="top" wrapText="1"/>
    </xf>
    <xf numFmtId="0" fontId="47" fillId="0" borderId="31" xfId="0" applyFont="1" applyBorder="1" applyAlignment="1">
      <alignment vertical="top" wrapText="1"/>
    </xf>
    <xf numFmtId="0" fontId="47" fillId="0" borderId="30" xfId="0" applyFont="1" applyBorder="1" applyAlignment="1">
      <alignment vertical="top" wrapText="1"/>
    </xf>
    <xf numFmtId="0" fontId="47" fillId="0" borderId="17" xfId="0" applyFont="1" applyBorder="1" applyAlignment="1">
      <alignment vertical="top" wrapText="1"/>
    </xf>
    <xf numFmtId="0" fontId="47" fillId="0" borderId="0" xfId="0" applyFont="1" applyBorder="1" applyAlignment="1">
      <alignment vertical="top" wrapText="1"/>
    </xf>
    <xf numFmtId="0" fontId="47" fillId="0" borderId="38" xfId="0" applyFont="1" applyBorder="1" applyAlignment="1">
      <alignment vertical="top" wrapText="1"/>
    </xf>
    <xf numFmtId="0" fontId="47" fillId="0" borderId="10" xfId="0" applyFont="1" applyBorder="1" applyAlignment="1">
      <alignment vertical="top" wrapText="1"/>
    </xf>
    <xf numFmtId="0" fontId="54" fillId="0" borderId="31" xfId="0" applyFont="1" applyFill="1" applyBorder="1" applyAlignment="1">
      <alignment horizontal="right" vertical="top" wrapText="1"/>
    </xf>
    <xf numFmtId="0" fontId="54" fillId="0" borderId="31" xfId="0" applyFont="1" applyFill="1" applyBorder="1" applyAlignment="1">
      <alignment horizontal="right" vertical="top"/>
    </xf>
    <xf numFmtId="0" fontId="54" fillId="0" borderId="17" xfId="0" applyFont="1" applyFill="1" applyBorder="1" applyAlignment="1">
      <alignment horizontal="right" vertical="top"/>
    </xf>
    <xf numFmtId="0" fontId="54" fillId="0" borderId="38" xfId="0" applyFont="1" applyFill="1" applyBorder="1" applyAlignment="1">
      <alignment horizontal="right" vertical="top"/>
    </xf>
    <xf numFmtId="0" fontId="54" fillId="0" borderId="10" xfId="0" applyNumberFormat="1" applyFont="1" applyFill="1" applyBorder="1" applyAlignment="1">
      <alignment vertical="top" wrapText="1"/>
    </xf>
    <xf numFmtId="0" fontId="54" fillId="0" borderId="46" xfId="0" applyNumberFormat="1" applyFont="1" applyFill="1" applyBorder="1" applyAlignment="1">
      <alignment vertical="top" wrapText="1"/>
    </xf>
    <xf numFmtId="0" fontId="54" fillId="0" borderId="0" xfId="0" applyNumberFormat="1" applyFont="1" applyFill="1" applyBorder="1" applyAlignment="1">
      <alignment vertical="top" wrapText="1"/>
    </xf>
    <xf numFmtId="0" fontId="54" fillId="0" borderId="43" xfId="0" applyNumberFormat="1" applyFont="1" applyFill="1" applyBorder="1" applyAlignment="1">
      <alignment vertical="top" wrapText="1"/>
    </xf>
    <xf numFmtId="0" fontId="47" fillId="0" borderId="23" xfId="0" applyFont="1" applyBorder="1" applyAlignment="1">
      <alignment vertical="top" wrapText="1"/>
    </xf>
    <xf numFmtId="0" fontId="54" fillId="0" borderId="31" xfId="0" applyFont="1" applyBorder="1" applyAlignment="1">
      <alignment vertical="top" wrapText="1"/>
    </xf>
    <xf numFmtId="0" fontId="54" fillId="0" borderId="30" xfId="0" applyFont="1" applyBorder="1" applyAlignment="1">
      <alignment vertical="top" wrapText="1"/>
    </xf>
    <xf numFmtId="0" fontId="54" fillId="0" borderId="17" xfId="0" applyFont="1" applyBorder="1" applyAlignment="1">
      <alignment vertical="top" wrapText="1"/>
    </xf>
    <xf numFmtId="0" fontId="54" fillId="0" borderId="0" xfId="0" applyFont="1" applyBorder="1" applyAlignment="1">
      <alignment vertical="top" wrapText="1"/>
    </xf>
    <xf numFmtId="0" fontId="54" fillId="0" borderId="38" xfId="0" applyFont="1" applyBorder="1" applyAlignment="1">
      <alignment vertical="top" wrapText="1"/>
    </xf>
    <xf numFmtId="0" fontId="54" fillId="0" borderId="10" xfId="0" applyFont="1" applyBorder="1" applyAlignment="1">
      <alignment vertical="top" wrapText="1"/>
    </xf>
    <xf numFmtId="0" fontId="89" fillId="0" borderId="0" xfId="42" applyNumberFormat="1" applyFont="1" applyFill="1" applyBorder="1" applyAlignment="1">
      <alignment horizontal="left" vertical="center" wrapText="1"/>
    </xf>
    <xf numFmtId="0" fontId="88" fillId="0" borderId="0" xfId="42" applyFont="1" applyFill="1" applyBorder="1" applyAlignment="1">
      <alignment horizontal="center" vertical="center"/>
    </xf>
    <xf numFmtId="0" fontId="91" fillId="0" borderId="47" xfId="0" applyNumberFormat="1" applyFont="1" applyFill="1" applyBorder="1" applyAlignment="1">
      <alignment horizontal="center" vertical="top"/>
    </xf>
    <xf numFmtId="0" fontId="91" fillId="0" borderId="0" xfId="0" applyNumberFormat="1" applyFont="1" applyFill="1" applyBorder="1" applyAlignment="1">
      <alignment vertical="top"/>
    </xf>
    <xf numFmtId="0" fontId="91" fillId="0" borderId="48" xfId="0" applyNumberFormat="1" applyFont="1" applyFill="1" applyBorder="1" applyAlignment="1">
      <alignment vertical="top"/>
    </xf>
    <xf numFmtId="0" fontId="91" fillId="0" borderId="0" xfId="0" applyFont="1" applyFill="1" applyBorder="1" applyAlignment="1">
      <alignment horizontal="left" vertical="center"/>
    </xf>
    <xf numFmtId="0" fontId="91" fillId="0" borderId="48" xfId="0" applyFont="1" applyFill="1" applyBorder="1" applyAlignment="1">
      <alignment horizontal="left" vertical="center"/>
    </xf>
    <xf numFmtId="0" fontId="4" fillId="0" borderId="47" xfId="0" applyNumberFormat="1" applyFont="1" applyFill="1" applyBorder="1" applyAlignment="1">
      <alignment horizontal="center" vertical="top"/>
    </xf>
    <xf numFmtId="0" fontId="4" fillId="0" borderId="0" xfId="0" applyNumberFormat="1" applyFont="1" applyFill="1" applyBorder="1" applyAlignment="1">
      <alignment horizontal="center" vertical="top"/>
    </xf>
    <xf numFmtId="0" fontId="4" fillId="0" borderId="48" xfId="0" applyNumberFormat="1" applyFont="1" applyFill="1" applyBorder="1" applyAlignment="1">
      <alignment horizontal="center" vertical="top"/>
    </xf>
    <xf numFmtId="0" fontId="4" fillId="0" borderId="49" xfId="0" applyNumberFormat="1" applyFont="1" applyFill="1" applyBorder="1" applyAlignment="1">
      <alignment horizontal="center" vertical="top"/>
    </xf>
    <xf numFmtId="0" fontId="4" fillId="0" borderId="50" xfId="0" applyNumberFormat="1" applyFont="1" applyFill="1" applyBorder="1" applyAlignment="1">
      <alignment horizontal="center" vertical="top"/>
    </xf>
    <xf numFmtId="0" fontId="4" fillId="0" borderId="51" xfId="0" applyNumberFormat="1" applyFont="1" applyFill="1" applyBorder="1" applyAlignment="1">
      <alignment horizontal="center" vertical="top"/>
    </xf>
    <xf numFmtId="0" fontId="70" fillId="0" borderId="57" xfId="0" applyFont="1" applyFill="1" applyBorder="1" applyAlignment="1">
      <alignment horizontal="center" vertical="center"/>
    </xf>
    <xf numFmtId="0" fontId="70" fillId="0" borderId="58" xfId="0" applyFont="1" applyFill="1" applyBorder="1" applyAlignment="1">
      <alignment horizontal="center" vertical="center"/>
    </xf>
    <xf numFmtId="0" fontId="70" fillId="0" borderId="59" xfId="0" applyFont="1" applyFill="1" applyBorder="1" applyAlignment="1">
      <alignment horizontal="center" vertical="center"/>
    </xf>
    <xf numFmtId="0" fontId="70" fillId="0" borderId="47"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48" xfId="0" applyFont="1" applyFill="1" applyBorder="1" applyAlignment="1">
      <alignment horizontal="center" vertical="center"/>
    </xf>
    <xf numFmtId="0" fontId="91" fillId="0" borderId="0" xfId="0" applyFont="1" applyFill="1" applyBorder="1" applyAlignment="1">
      <alignment vertical="top" wrapText="1"/>
    </xf>
    <xf numFmtId="0" fontId="91" fillId="0" borderId="0" xfId="0" applyFont="1" applyFill="1" applyAlignment="1">
      <alignment vertical="top"/>
    </xf>
    <xf numFmtId="0" fontId="91" fillId="0" borderId="48" xfId="0" applyFont="1" applyFill="1" applyBorder="1" applyAlignment="1">
      <alignment vertical="top"/>
    </xf>
    <xf numFmtId="0" fontId="87" fillId="0" borderId="0" xfId="0" applyFont="1" applyFill="1" applyAlignment="1">
      <alignment horizontal="left" vertical="center"/>
    </xf>
    <xf numFmtId="0" fontId="27" fillId="18" borderId="0" xfId="51" applyFont="1" applyFill="1" applyAlignment="1" applyProtection="1">
      <alignment horizontal="center" vertical="center" shrinkToFit="1"/>
      <protection locked="0"/>
    </xf>
    <xf numFmtId="0" fontId="27" fillId="19" borderId="0" xfId="51" applyFont="1" applyFill="1" applyAlignment="1" applyProtection="1">
      <alignment horizontal="center" vertical="center" shrinkToFit="1"/>
      <protection locked="0"/>
    </xf>
    <xf numFmtId="0" fontId="27" fillId="20" borderId="0" xfId="51" applyFont="1" applyFill="1" applyAlignment="1" applyProtection="1">
      <alignment horizontal="center" vertical="center"/>
      <protection locked="0"/>
    </xf>
    <xf numFmtId="0" fontId="27" fillId="0" borderId="0" xfId="51" applyFont="1" applyFill="1" applyAlignment="1">
      <alignment horizontal="center" vertical="center"/>
    </xf>
    <xf numFmtId="0" fontId="26" fillId="18" borderId="27" xfId="51" applyFont="1" applyFill="1" applyBorder="1" applyAlignment="1" applyProtection="1">
      <alignment horizontal="center" vertical="center"/>
      <protection locked="0"/>
    </xf>
    <xf numFmtId="0" fontId="26" fillId="19" borderId="24" xfId="51" applyFont="1" applyFill="1" applyBorder="1" applyAlignment="1" applyProtection="1">
      <alignment horizontal="center" vertical="center"/>
      <protection locked="0"/>
    </xf>
    <xf numFmtId="0" fontId="26" fillId="19" borderId="52" xfId="51" applyFont="1" applyFill="1" applyBorder="1" applyAlignment="1" applyProtection="1">
      <alignment horizontal="center" vertical="center"/>
      <protection locked="0"/>
    </xf>
    <xf numFmtId="0" fontId="31" fillId="0" borderId="94" xfId="51" applyFont="1" applyFill="1" applyBorder="1" applyAlignment="1">
      <alignment horizontal="center" vertical="center" wrapText="1"/>
    </xf>
    <xf numFmtId="0" fontId="31" fillId="0" borderId="74" xfId="51" applyFont="1" applyFill="1" applyBorder="1" applyAlignment="1">
      <alignment horizontal="center" vertical="center" wrapText="1"/>
    </xf>
    <xf numFmtId="0" fontId="31" fillId="0" borderId="47" xfId="51" applyFont="1" applyFill="1" applyBorder="1" applyAlignment="1">
      <alignment horizontal="center" vertical="center" wrapText="1"/>
    </xf>
    <xf numFmtId="0" fontId="31" fillId="0" borderId="41" xfId="51" applyFont="1" applyFill="1" applyBorder="1" applyAlignment="1">
      <alignment horizontal="center" vertical="center" wrapText="1"/>
    </xf>
    <xf numFmtId="0" fontId="31" fillId="0" borderId="96" xfId="51" applyFont="1" applyFill="1" applyBorder="1" applyAlignment="1">
      <alignment horizontal="center" vertical="center" wrapText="1"/>
    </xf>
    <xf numFmtId="0" fontId="31" fillId="0" borderId="78" xfId="51" applyFont="1" applyFill="1" applyBorder="1" applyAlignment="1">
      <alignment horizontal="center" vertical="center" wrapText="1"/>
    </xf>
    <xf numFmtId="0" fontId="31" fillId="0" borderId="80" xfId="51" applyFont="1" applyBorder="1" applyAlignment="1">
      <alignment horizontal="center" vertical="center" wrapText="1"/>
    </xf>
    <xf numFmtId="0" fontId="31" fillId="0" borderId="74" xfId="51" applyFont="1" applyBorder="1" applyAlignment="1">
      <alignment horizontal="center" vertical="center" wrapText="1"/>
    </xf>
    <xf numFmtId="0" fontId="31" fillId="0" borderId="40" xfId="51" applyFont="1" applyBorder="1" applyAlignment="1">
      <alignment horizontal="center" vertical="center" wrapText="1"/>
    </xf>
    <xf numFmtId="0" fontId="31" fillId="0" borderId="41" xfId="51" applyFont="1" applyBorder="1" applyAlignment="1">
      <alignment horizontal="center" vertical="center" wrapText="1"/>
    </xf>
    <xf numFmtId="0" fontId="31" fillId="0" borderId="95" xfId="51" applyFont="1" applyBorder="1" applyAlignment="1">
      <alignment horizontal="center" vertical="center" wrapText="1"/>
    </xf>
    <xf numFmtId="0" fontId="31" fillId="0" borderId="78" xfId="51" applyFont="1" applyBorder="1" applyAlignment="1">
      <alignment horizontal="center" vertical="center" wrapText="1"/>
    </xf>
    <xf numFmtId="0" fontId="26" fillId="0" borderId="80" xfId="51" applyFont="1" applyBorder="1" applyAlignment="1">
      <alignment horizontal="center" vertical="center" wrapText="1"/>
    </xf>
    <xf numFmtId="0" fontId="26" fillId="0" borderId="37" xfId="51" applyFont="1" applyBorder="1" applyAlignment="1">
      <alignment horizontal="center" vertical="center" wrapText="1"/>
    </xf>
    <xf numFmtId="0" fontId="26" fillId="0" borderId="74" xfId="51" applyFont="1" applyBorder="1" applyAlignment="1">
      <alignment horizontal="center" vertical="center" wrapText="1"/>
    </xf>
    <xf numFmtId="0" fontId="26" fillId="0" borderId="40" xfId="51" applyFont="1" applyBorder="1" applyAlignment="1">
      <alignment horizontal="center" vertical="center" wrapText="1"/>
    </xf>
    <xf numFmtId="0" fontId="26" fillId="0" borderId="0" xfId="51" applyFont="1" applyBorder="1" applyAlignment="1">
      <alignment horizontal="center" vertical="center" wrapText="1"/>
    </xf>
    <xf numFmtId="0" fontId="26" fillId="0" borderId="41" xfId="51" applyFont="1" applyBorder="1" applyAlignment="1">
      <alignment horizontal="center" vertical="center" wrapText="1"/>
    </xf>
    <xf numFmtId="0" fontId="26" fillId="0" borderId="95" xfId="51" applyFont="1" applyBorder="1" applyAlignment="1">
      <alignment horizontal="center" vertical="center" wrapText="1"/>
    </xf>
    <xf numFmtId="0" fontId="26" fillId="0" borderId="84" xfId="51" applyFont="1" applyBorder="1" applyAlignment="1">
      <alignment horizontal="center" vertical="center" wrapText="1"/>
    </xf>
    <xf numFmtId="0" fontId="26" fillId="0" borderId="78" xfId="51" applyFont="1" applyBorder="1" applyAlignment="1">
      <alignment horizontal="center" vertical="center" wrapText="1"/>
    </xf>
    <xf numFmtId="0" fontId="26" fillId="0" borderId="24" xfId="51" applyFont="1" applyFill="1" applyBorder="1" applyAlignment="1">
      <alignment horizontal="center" vertical="center"/>
    </xf>
    <xf numFmtId="0" fontId="26" fillId="0" borderId="75" xfId="51" applyFont="1" applyFill="1" applyBorder="1" applyAlignment="1">
      <alignment horizontal="center" vertical="center"/>
    </xf>
    <xf numFmtId="0" fontId="26" fillId="0" borderId="81" xfId="51" applyFont="1" applyFill="1" applyBorder="1" applyAlignment="1">
      <alignment horizontal="center" vertical="center"/>
    </xf>
    <xf numFmtId="0" fontId="26" fillId="20" borderId="27" xfId="51" applyFont="1" applyFill="1" applyBorder="1" applyAlignment="1" applyProtection="1">
      <alignment horizontal="center" vertical="center"/>
      <protection locked="0"/>
    </xf>
    <xf numFmtId="0" fontId="26" fillId="20" borderId="52" xfId="51" applyFont="1" applyFill="1" applyBorder="1" applyAlignment="1" applyProtection="1">
      <alignment horizontal="center" vertical="center"/>
      <protection locked="0"/>
    </xf>
    <xf numFmtId="0" fontId="26" fillId="21" borderId="27" xfId="51" applyFont="1" applyFill="1" applyBorder="1" applyAlignment="1" applyProtection="1">
      <alignment horizontal="center" vertical="center"/>
    </xf>
    <xf numFmtId="0" fontId="26" fillId="21" borderId="52" xfId="51" applyFont="1" applyFill="1" applyBorder="1" applyAlignment="1" applyProtection="1">
      <alignment horizontal="center" vertical="center"/>
    </xf>
    <xf numFmtId="0" fontId="26" fillId="0" borderId="93" xfId="51" applyFont="1" applyBorder="1" applyAlignment="1">
      <alignment horizontal="center" vertical="center"/>
    </xf>
    <xf numFmtId="0" fontId="26" fillId="0" borderId="28" xfId="51" applyFont="1" applyBorder="1" applyAlignment="1">
      <alignment horizontal="center" vertical="center"/>
    </xf>
    <xf numFmtId="0" fontId="26" fillId="0" borderId="92" xfId="51" applyFont="1" applyBorder="1" applyAlignment="1">
      <alignment horizontal="center" vertical="center"/>
    </xf>
    <xf numFmtId="0" fontId="26" fillId="0" borderId="33" xfId="51" applyFont="1" applyBorder="1" applyAlignment="1">
      <alignment horizontal="center" vertical="center" wrapText="1"/>
    </xf>
    <xf numFmtId="0" fontId="26" fillId="0" borderId="43" xfId="51" applyFont="1" applyBorder="1" applyAlignment="1">
      <alignment horizontal="center" vertical="center" wrapText="1"/>
    </xf>
    <xf numFmtId="0" fontId="26" fillId="0" borderId="85" xfId="51" applyFont="1" applyBorder="1" applyAlignment="1">
      <alignment horizontal="center" vertical="center" wrapText="1"/>
    </xf>
    <xf numFmtId="0" fontId="30" fillId="0" borderId="11" xfId="51" applyFont="1" applyBorder="1" applyAlignment="1">
      <alignment horizontal="center" vertical="center" wrapText="1"/>
    </xf>
    <xf numFmtId="0" fontId="30" fillId="0" borderId="33" xfId="51" applyFont="1" applyBorder="1" applyAlignment="1">
      <alignment horizontal="center" vertical="center" wrapText="1"/>
    </xf>
    <xf numFmtId="0" fontId="30" fillId="0" borderId="17" xfId="51" applyFont="1" applyBorder="1" applyAlignment="1">
      <alignment horizontal="center" vertical="center" wrapText="1"/>
    </xf>
    <xf numFmtId="0" fontId="30" fillId="0" borderId="43" xfId="51" applyFont="1" applyBorder="1" applyAlignment="1">
      <alignment horizontal="center" vertical="center" wrapText="1"/>
    </xf>
    <xf numFmtId="0" fontId="30" fillId="0" borderId="42" xfId="51" applyFont="1" applyBorder="1" applyAlignment="1">
      <alignment horizontal="center" vertical="center" wrapText="1"/>
    </xf>
    <xf numFmtId="0" fontId="30" fillId="0" borderId="85"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17" xfId="51" applyFont="1" applyBorder="1" applyAlignment="1">
      <alignment horizontal="center" vertical="center" wrapText="1"/>
    </xf>
    <xf numFmtId="0" fontId="26" fillId="0" borderId="42" xfId="51" applyFont="1" applyBorder="1" applyAlignment="1">
      <alignment horizontal="center" vertical="center" wrapText="1"/>
    </xf>
    <xf numFmtId="0" fontId="26" fillId="0" borderId="37" xfId="51" quotePrefix="1" applyFont="1" applyBorder="1" applyAlignment="1">
      <alignment horizontal="center" vertical="center"/>
    </xf>
    <xf numFmtId="0" fontId="26" fillId="0" borderId="37" xfId="51" applyFont="1" applyBorder="1" applyAlignment="1">
      <alignment horizontal="center" vertical="center"/>
    </xf>
    <xf numFmtId="1" fontId="26" fillId="0" borderId="117" xfId="51" applyNumberFormat="1" applyFont="1" applyBorder="1" applyAlignment="1">
      <alignment horizontal="center" vertical="center" wrapText="1"/>
    </xf>
    <xf numFmtId="1" fontId="26" fillId="0" borderId="116" xfId="51" applyNumberFormat="1" applyFont="1" applyBorder="1" applyAlignment="1">
      <alignment horizontal="center" vertical="center" wrapText="1"/>
    </xf>
    <xf numFmtId="0" fontId="26" fillId="20" borderId="82" xfId="51" applyFont="1" applyFill="1" applyBorder="1" applyAlignment="1" applyProtection="1">
      <alignment horizontal="left" vertical="center" wrapText="1"/>
      <protection locked="0"/>
    </xf>
    <xf numFmtId="0" fontId="26" fillId="20" borderId="30" xfId="51" applyFont="1" applyFill="1" applyBorder="1" applyAlignment="1" applyProtection="1">
      <alignment horizontal="left" vertical="center" wrapText="1"/>
      <protection locked="0"/>
    </xf>
    <xf numFmtId="0" fontId="26" fillId="20" borderId="83" xfId="51" applyFont="1" applyFill="1" applyBorder="1" applyAlignment="1" applyProtection="1">
      <alignment horizontal="left" vertical="center" wrapText="1"/>
      <protection locked="0"/>
    </xf>
    <xf numFmtId="0" fontId="26" fillId="20" borderId="40" xfId="51" applyFont="1" applyFill="1" applyBorder="1" applyAlignment="1" applyProtection="1">
      <alignment horizontal="left" vertical="center" wrapText="1"/>
      <protection locked="0"/>
    </xf>
    <xf numFmtId="0" fontId="26" fillId="20" borderId="0" xfId="51" applyFont="1" applyFill="1" applyBorder="1" applyAlignment="1" applyProtection="1">
      <alignment horizontal="left" vertical="center" wrapText="1"/>
      <protection locked="0"/>
    </xf>
    <xf numFmtId="0" fontId="26" fillId="20" borderId="41" xfId="51" applyFont="1" applyFill="1" applyBorder="1" applyAlignment="1" applyProtection="1">
      <alignment horizontal="left" vertical="center" wrapText="1"/>
      <protection locked="0"/>
    </xf>
    <xf numFmtId="179" fontId="26" fillId="0" borderId="109" xfId="51" applyNumberFormat="1" applyFont="1" applyBorder="1" applyAlignment="1">
      <alignment horizontal="center" vertical="center" wrapText="1"/>
    </xf>
    <xf numFmtId="179" fontId="26" fillId="0" borderId="105" xfId="51" applyNumberFormat="1" applyFont="1" applyBorder="1" applyAlignment="1">
      <alignment horizontal="center" vertical="center" wrapText="1"/>
    </xf>
    <xf numFmtId="179" fontId="26" fillId="0" borderId="110" xfId="51" applyNumberFormat="1" applyFont="1" applyBorder="1" applyAlignment="1">
      <alignment horizontal="center" vertical="center" wrapText="1"/>
    </xf>
    <xf numFmtId="0" fontId="26" fillId="0" borderId="32" xfId="51" applyFont="1" applyBorder="1" applyAlignment="1">
      <alignment horizontal="center" vertical="center"/>
    </xf>
    <xf numFmtId="0" fontId="26" fillId="0" borderId="36" xfId="51" applyFont="1" applyBorder="1" applyAlignment="1">
      <alignment horizontal="center" vertical="center"/>
    </xf>
    <xf numFmtId="0" fontId="26" fillId="18" borderId="82" xfId="51" applyFont="1" applyFill="1" applyBorder="1" applyAlignment="1" applyProtection="1">
      <alignment horizontal="center" vertical="center" shrinkToFit="1"/>
      <protection locked="0"/>
    </xf>
    <xf numFmtId="0" fontId="26" fillId="18" borderId="44" xfId="51" applyFont="1" applyFill="1" applyBorder="1" applyAlignment="1" applyProtection="1">
      <alignment horizontal="center" vertical="center" shrinkToFit="1"/>
      <protection locked="0"/>
    </xf>
    <xf numFmtId="0" fontId="26" fillId="18" borderId="40" xfId="51" applyFont="1" applyFill="1" applyBorder="1" applyAlignment="1" applyProtection="1">
      <alignment horizontal="center" vertical="center" shrinkToFit="1"/>
      <protection locked="0"/>
    </xf>
    <xf numFmtId="0" fontId="26" fillId="18" borderId="43" xfId="51" applyFont="1" applyFill="1" applyBorder="1" applyAlignment="1" applyProtection="1">
      <alignment horizontal="center" vertical="center" shrinkToFit="1"/>
      <protection locked="0"/>
    </xf>
    <xf numFmtId="0" fontId="26" fillId="18" borderId="31" xfId="51" applyFont="1" applyFill="1" applyBorder="1" applyAlignment="1" applyProtection="1">
      <alignment horizontal="center" vertical="center" wrapText="1"/>
      <protection locked="0"/>
    </xf>
    <xf numFmtId="0" fontId="26" fillId="18" borderId="44" xfId="51" applyFont="1" applyFill="1" applyBorder="1" applyAlignment="1" applyProtection="1">
      <alignment horizontal="center" vertical="center" wrapText="1"/>
      <protection locked="0"/>
    </xf>
    <xf numFmtId="0" fontId="26" fillId="18" borderId="17" xfId="51" applyFont="1" applyFill="1" applyBorder="1" applyAlignment="1" applyProtection="1">
      <alignment horizontal="center" vertical="center" wrapText="1"/>
      <protection locked="0"/>
    </xf>
    <xf numFmtId="0" fontId="26" fillId="18" borderId="43" xfId="51" applyFont="1" applyFill="1" applyBorder="1" applyAlignment="1" applyProtection="1">
      <alignment horizontal="center" vertical="center" wrapText="1"/>
      <protection locked="0"/>
    </xf>
    <xf numFmtId="0" fontId="26" fillId="18" borderId="31" xfId="51" applyFont="1" applyFill="1" applyBorder="1" applyAlignment="1" applyProtection="1">
      <alignment horizontal="center" vertical="center" shrinkToFit="1"/>
      <protection locked="0"/>
    </xf>
    <xf numFmtId="0" fontId="26" fillId="18" borderId="30" xfId="51" applyFont="1" applyFill="1" applyBorder="1" applyAlignment="1" applyProtection="1">
      <alignment horizontal="center" vertical="center" shrinkToFit="1"/>
      <protection locked="0"/>
    </xf>
    <xf numFmtId="0" fontId="26" fillId="18" borderId="17" xfId="51" applyFont="1" applyFill="1" applyBorder="1" applyAlignment="1" applyProtection="1">
      <alignment horizontal="center" vertical="center" shrinkToFit="1"/>
      <protection locked="0"/>
    </xf>
    <xf numFmtId="0" fontId="26" fillId="18" borderId="0" xfId="51" applyFont="1" applyFill="1" applyBorder="1" applyAlignment="1" applyProtection="1">
      <alignment horizontal="center" vertical="center" shrinkToFit="1"/>
      <protection locked="0"/>
    </xf>
    <xf numFmtId="0" fontId="26" fillId="20" borderId="27" xfId="51" applyFont="1" applyFill="1" applyBorder="1" applyAlignment="1" applyProtection="1">
      <alignment horizontal="center" vertical="center" shrinkToFit="1"/>
      <protection locked="0"/>
    </xf>
    <xf numFmtId="0" fontId="26" fillId="20" borderId="24" xfId="51" applyFont="1" applyFill="1" applyBorder="1" applyAlignment="1" applyProtection="1">
      <alignment horizontal="center" vertical="center" shrinkToFit="1"/>
      <protection locked="0"/>
    </xf>
    <xf numFmtId="0" fontId="26" fillId="20" borderId="52" xfId="51" applyFont="1" applyFill="1" applyBorder="1" applyAlignment="1" applyProtection="1">
      <alignment horizontal="center" vertical="center" shrinkToFit="1"/>
      <protection locked="0"/>
    </xf>
    <xf numFmtId="0" fontId="26" fillId="0" borderId="115" xfId="51" applyFont="1" applyBorder="1" applyAlignment="1">
      <alignment horizontal="center" vertical="center" wrapText="1"/>
    </xf>
    <xf numFmtId="0" fontId="26" fillId="0" borderId="116" xfId="51" applyFont="1" applyBorder="1" applyAlignment="1">
      <alignment horizontal="center" vertical="center" wrapText="1"/>
    </xf>
    <xf numFmtId="1" fontId="26" fillId="0" borderId="102" xfId="51" applyNumberFormat="1" applyFont="1" applyBorder="1" applyAlignment="1">
      <alignment horizontal="center" vertical="center" wrapText="1"/>
    </xf>
    <xf numFmtId="1" fontId="26" fillId="0" borderId="101" xfId="51" applyNumberFormat="1" applyFont="1" applyBorder="1" applyAlignment="1">
      <alignment horizontal="center" vertical="center" wrapText="1"/>
    </xf>
    <xf numFmtId="0" fontId="26" fillId="20" borderId="80" xfId="51" applyFont="1" applyFill="1" applyBorder="1" applyAlignment="1" applyProtection="1">
      <alignment horizontal="left" vertical="center" wrapText="1"/>
      <protection locked="0"/>
    </xf>
    <xf numFmtId="0" fontId="26" fillId="20" borderId="37" xfId="51" applyFont="1" applyFill="1" applyBorder="1" applyAlignment="1" applyProtection="1">
      <alignment horizontal="left" vertical="center" wrapText="1"/>
      <protection locked="0"/>
    </xf>
    <xf numFmtId="0" fontId="26" fillId="20" borderId="74" xfId="51" applyFont="1" applyFill="1" applyBorder="1" applyAlignment="1" applyProtection="1">
      <alignment horizontal="left" vertical="center" wrapText="1"/>
      <protection locked="0"/>
    </xf>
    <xf numFmtId="0" fontId="26" fillId="18" borderId="80" xfId="51" applyFont="1" applyFill="1" applyBorder="1" applyAlignment="1" applyProtection="1">
      <alignment horizontal="center" vertical="center" shrinkToFit="1"/>
      <protection locked="0"/>
    </xf>
    <xf numFmtId="0" fontId="26" fillId="18" borderId="33" xfId="51" applyFont="1" applyFill="1" applyBorder="1" applyAlignment="1" applyProtection="1">
      <alignment horizontal="center" vertical="center" shrinkToFit="1"/>
      <protection locked="0"/>
    </xf>
    <xf numFmtId="0" fontId="26" fillId="18" borderId="11" xfId="51" applyFont="1" applyFill="1" applyBorder="1" applyAlignment="1" applyProtection="1">
      <alignment horizontal="center" vertical="center" wrapText="1"/>
      <protection locked="0"/>
    </xf>
    <xf numFmtId="0" fontId="26" fillId="18" borderId="33" xfId="51" applyFont="1" applyFill="1" applyBorder="1" applyAlignment="1" applyProtection="1">
      <alignment horizontal="center" vertical="center" wrapText="1"/>
      <protection locked="0"/>
    </xf>
    <xf numFmtId="0" fontId="26" fillId="18" borderId="11" xfId="51" applyFont="1" applyFill="1" applyBorder="1" applyAlignment="1" applyProtection="1">
      <alignment horizontal="center" vertical="center" shrinkToFit="1"/>
      <protection locked="0"/>
    </xf>
    <xf numFmtId="0" fontId="26" fillId="18" borderId="37" xfId="51" applyFont="1" applyFill="1" applyBorder="1" applyAlignment="1" applyProtection="1">
      <alignment horizontal="center" vertical="center" shrinkToFit="1"/>
      <protection locked="0"/>
    </xf>
    <xf numFmtId="0" fontId="26" fillId="20" borderId="22" xfId="51" applyFont="1" applyFill="1" applyBorder="1" applyAlignment="1" applyProtection="1">
      <alignment horizontal="center" vertical="center" shrinkToFit="1"/>
      <protection locked="0"/>
    </xf>
    <xf numFmtId="0" fontId="26" fillId="20" borderId="20" xfId="51" applyFont="1" applyFill="1" applyBorder="1" applyAlignment="1" applyProtection="1">
      <alignment horizontal="center" vertical="center" shrinkToFit="1"/>
      <protection locked="0"/>
    </xf>
    <xf numFmtId="0" fontId="26" fillId="20" borderId="86" xfId="51" applyFont="1" applyFill="1" applyBorder="1" applyAlignment="1" applyProtection="1">
      <alignment horizontal="center" vertical="center" shrinkToFit="1"/>
      <protection locked="0"/>
    </xf>
    <xf numFmtId="0" fontId="26" fillId="0" borderId="100" xfId="51" applyFont="1" applyBorder="1" applyAlignment="1">
      <alignment horizontal="center" vertical="center" wrapText="1"/>
    </xf>
    <xf numFmtId="0" fontId="26" fillId="0" borderId="101" xfId="51" applyFont="1" applyBorder="1" applyAlignment="1">
      <alignment horizontal="center" vertical="center" wrapText="1"/>
    </xf>
    <xf numFmtId="0" fontId="26" fillId="18" borderId="87" xfId="51" applyFont="1" applyFill="1" applyBorder="1" applyAlignment="1" applyProtection="1">
      <alignment horizontal="center" vertical="center" shrinkToFit="1"/>
      <protection locked="0"/>
    </xf>
    <xf numFmtId="0" fontId="26" fillId="18" borderId="46" xfId="51" applyFont="1" applyFill="1" applyBorder="1" applyAlignment="1" applyProtection="1">
      <alignment horizontal="center" vertical="center" shrinkToFit="1"/>
      <protection locked="0"/>
    </xf>
    <xf numFmtId="0" fontId="26" fillId="18" borderId="38" xfId="51" applyFont="1" applyFill="1" applyBorder="1" applyAlignment="1" applyProtection="1">
      <alignment horizontal="center" vertical="center" wrapText="1"/>
      <protection locked="0"/>
    </xf>
    <xf numFmtId="0" fontId="26" fillId="18" borderId="46" xfId="51" applyFont="1" applyFill="1" applyBorder="1" applyAlignment="1" applyProtection="1">
      <alignment horizontal="center" vertical="center" wrapText="1"/>
      <protection locked="0"/>
    </xf>
    <xf numFmtId="0" fontId="26" fillId="18" borderId="38" xfId="51" applyFont="1" applyFill="1" applyBorder="1" applyAlignment="1" applyProtection="1">
      <alignment horizontal="center" vertical="center" shrinkToFit="1"/>
      <protection locked="0"/>
    </xf>
    <xf numFmtId="0" fontId="26" fillId="18" borderId="10" xfId="51" applyFont="1" applyFill="1" applyBorder="1" applyAlignment="1" applyProtection="1">
      <alignment horizontal="center" vertical="center" shrinkToFit="1"/>
      <protection locked="0"/>
    </xf>
    <xf numFmtId="0" fontId="26" fillId="20" borderId="87" xfId="51" applyFont="1" applyFill="1" applyBorder="1" applyAlignment="1" applyProtection="1">
      <alignment horizontal="left" vertical="center" wrapText="1"/>
      <protection locked="0"/>
    </xf>
    <xf numFmtId="0" fontId="26" fillId="20" borderId="10" xfId="51" applyFont="1" applyFill="1" applyBorder="1" applyAlignment="1" applyProtection="1">
      <alignment horizontal="left" vertical="center" wrapText="1"/>
      <protection locked="0"/>
    </xf>
    <xf numFmtId="0" fontId="26" fillId="20" borderId="76" xfId="51" applyFont="1" applyFill="1" applyBorder="1" applyAlignment="1" applyProtection="1">
      <alignment horizontal="left" vertical="center" wrapText="1"/>
      <protection locked="0"/>
    </xf>
    <xf numFmtId="179" fontId="26" fillId="0" borderId="121" xfId="51" applyNumberFormat="1" applyFont="1" applyBorder="1" applyAlignment="1">
      <alignment horizontal="center" vertical="center" wrapText="1"/>
    </xf>
    <xf numFmtId="179" fontId="26" fillId="0" borderId="120" xfId="51" applyNumberFormat="1" applyFont="1" applyBorder="1" applyAlignment="1">
      <alignment horizontal="center" vertical="center" wrapText="1"/>
    </xf>
    <xf numFmtId="179" fontId="26" fillId="0" borderId="122" xfId="51" applyNumberFormat="1" applyFont="1" applyBorder="1" applyAlignment="1">
      <alignment horizontal="center" vertical="center" wrapText="1"/>
    </xf>
    <xf numFmtId="0" fontId="26" fillId="20" borderId="95" xfId="51" applyFont="1" applyFill="1" applyBorder="1" applyAlignment="1" applyProtection="1">
      <alignment horizontal="left" vertical="center" wrapText="1"/>
      <protection locked="0"/>
    </xf>
    <xf numFmtId="0" fontId="26" fillId="20" borderId="84" xfId="51" applyFont="1" applyFill="1" applyBorder="1" applyAlignment="1" applyProtection="1">
      <alignment horizontal="left" vertical="center" wrapText="1"/>
      <protection locked="0"/>
    </xf>
    <xf numFmtId="0" fontId="26" fillId="20" borderId="78" xfId="51" applyFont="1" applyFill="1" applyBorder="1" applyAlignment="1" applyProtection="1">
      <alignment horizontal="left" vertical="center" wrapText="1"/>
      <protection locked="0"/>
    </xf>
    <xf numFmtId="179" fontId="26" fillId="0" borderId="134" xfId="51" applyNumberFormat="1" applyFont="1" applyBorder="1" applyAlignment="1">
      <alignment horizontal="center" vertical="center" wrapText="1"/>
    </xf>
    <xf numFmtId="179" fontId="26" fillId="0" borderId="129" xfId="51" applyNumberFormat="1" applyFont="1" applyBorder="1" applyAlignment="1">
      <alignment horizontal="center" vertical="center" wrapText="1"/>
    </xf>
    <xf numFmtId="179" fontId="26" fillId="0" borderId="135" xfId="51" applyNumberFormat="1" applyFont="1" applyBorder="1" applyAlignment="1">
      <alignment horizontal="center" vertical="center" wrapText="1"/>
    </xf>
    <xf numFmtId="0" fontId="31" fillId="21" borderId="0" xfId="51" applyFont="1" applyFill="1" applyBorder="1" applyAlignment="1" applyProtection="1">
      <alignment horizontal="left" vertical="center" wrapText="1"/>
      <protection locked="0"/>
    </xf>
    <xf numFmtId="0" fontId="30" fillId="0" borderId="0" xfId="51" applyFont="1" applyFill="1" applyBorder="1" applyAlignment="1">
      <alignment horizontal="center" vertical="center"/>
    </xf>
    <xf numFmtId="0" fontId="30" fillId="0" borderId="10" xfId="51" applyFont="1" applyFill="1" applyBorder="1" applyAlignment="1">
      <alignment horizontal="center" vertical="center"/>
    </xf>
    <xf numFmtId="0" fontId="31" fillId="0" borderId="0" xfId="51" applyFont="1" applyFill="1" applyBorder="1" applyAlignment="1">
      <alignment horizontal="center" vertical="center" wrapText="1"/>
    </xf>
    <xf numFmtId="0" fontId="30" fillId="0" borderId="23" xfId="51" applyFont="1" applyFill="1" applyBorder="1" applyAlignment="1">
      <alignment horizontal="center" vertical="center"/>
    </xf>
    <xf numFmtId="0" fontId="26" fillId="0" borderId="39" xfId="51" applyFont="1" applyBorder="1" applyAlignment="1">
      <alignment horizontal="center" vertical="center"/>
    </xf>
    <xf numFmtId="0" fontId="26" fillId="18" borderId="95" xfId="51" applyFont="1" applyFill="1" applyBorder="1" applyAlignment="1" applyProtection="1">
      <alignment horizontal="center" vertical="center" shrinkToFit="1"/>
      <protection locked="0"/>
    </xf>
    <xf numFmtId="0" fontId="26" fillId="18" borderId="85" xfId="51" applyFont="1" applyFill="1" applyBorder="1" applyAlignment="1" applyProtection="1">
      <alignment horizontal="center" vertical="center" shrinkToFit="1"/>
      <protection locked="0"/>
    </xf>
    <xf numFmtId="0" fontId="26" fillId="18" borderId="42" xfId="51" applyFont="1" applyFill="1" applyBorder="1" applyAlignment="1" applyProtection="1">
      <alignment horizontal="center" vertical="center" wrapText="1"/>
      <protection locked="0"/>
    </xf>
    <xf numFmtId="0" fontId="26" fillId="18" borderId="85" xfId="51" applyFont="1" applyFill="1" applyBorder="1" applyAlignment="1" applyProtection="1">
      <alignment horizontal="center" vertical="center" wrapText="1"/>
      <protection locked="0"/>
    </xf>
    <xf numFmtId="0" fontId="26" fillId="18" borderId="42" xfId="51" applyFont="1" applyFill="1" applyBorder="1" applyAlignment="1" applyProtection="1">
      <alignment horizontal="center" vertical="center" shrinkToFit="1"/>
      <protection locked="0"/>
    </xf>
    <xf numFmtId="0" fontId="26" fillId="18" borderId="84" xfId="51" applyFont="1" applyFill="1" applyBorder="1" applyAlignment="1" applyProtection="1">
      <alignment horizontal="center" vertical="center" shrinkToFit="1"/>
      <protection locked="0"/>
    </xf>
    <xf numFmtId="0" fontId="26" fillId="20" borderId="126" xfId="51" applyFont="1" applyFill="1" applyBorder="1" applyAlignment="1" applyProtection="1">
      <alignment horizontal="center" vertical="center" shrinkToFit="1"/>
      <protection locked="0"/>
    </xf>
    <xf numFmtId="0" fontId="26" fillId="20" borderId="14" xfId="51" applyFont="1" applyFill="1" applyBorder="1" applyAlignment="1" applyProtection="1">
      <alignment horizontal="center" vertical="center" shrinkToFit="1"/>
      <protection locked="0"/>
    </xf>
    <xf numFmtId="0" fontId="26" fillId="20" borderId="88" xfId="51" applyFont="1" applyFill="1" applyBorder="1" applyAlignment="1" applyProtection="1">
      <alignment horizontal="center" vertical="center" shrinkToFit="1"/>
      <protection locked="0"/>
    </xf>
    <xf numFmtId="180" fontId="30" fillId="0" borderId="23" xfId="51" applyNumberFormat="1" applyFont="1" applyFill="1" applyBorder="1" applyAlignment="1">
      <alignment horizontal="right" vertical="center"/>
    </xf>
    <xf numFmtId="180" fontId="30" fillId="0" borderId="23" xfId="52" applyNumberFormat="1" applyFont="1" applyFill="1" applyBorder="1" applyAlignment="1">
      <alignment horizontal="right" vertical="center"/>
    </xf>
    <xf numFmtId="180" fontId="30" fillId="20" borderId="23" xfId="51" applyNumberFormat="1" applyFont="1" applyFill="1" applyBorder="1" applyAlignment="1" applyProtection="1">
      <alignment horizontal="right" vertical="center"/>
      <protection locked="0"/>
    </xf>
    <xf numFmtId="180" fontId="30" fillId="20" borderId="27" xfId="51" applyNumberFormat="1" applyFont="1" applyFill="1" applyBorder="1" applyAlignment="1" applyProtection="1">
      <alignment horizontal="right" vertical="center"/>
      <protection locked="0"/>
    </xf>
    <xf numFmtId="180" fontId="30" fillId="20" borderId="52" xfId="51" applyNumberFormat="1" applyFont="1" applyFill="1" applyBorder="1" applyAlignment="1" applyProtection="1">
      <alignment horizontal="right" vertical="center"/>
      <protection locked="0"/>
    </xf>
    <xf numFmtId="0" fontId="31" fillId="21" borderId="0" xfId="51" applyFont="1" applyFill="1" applyBorder="1" applyAlignment="1" applyProtection="1">
      <alignment horizontal="center" vertical="center" wrapText="1"/>
      <protection locked="0"/>
    </xf>
    <xf numFmtId="0" fontId="31" fillId="0" borderId="0" xfId="51" applyFont="1" applyFill="1" applyBorder="1" applyAlignment="1">
      <alignment horizontal="center" vertical="center"/>
    </xf>
    <xf numFmtId="176" fontId="30" fillId="0" borderId="23" xfId="51" applyNumberFormat="1" applyFont="1" applyFill="1" applyBorder="1" applyAlignment="1">
      <alignment horizontal="center" vertical="center"/>
    </xf>
    <xf numFmtId="178" fontId="30" fillId="21" borderId="23" xfId="51" applyNumberFormat="1" applyFont="1" applyFill="1" applyBorder="1" applyAlignment="1">
      <alignment horizontal="center" vertical="center"/>
    </xf>
    <xf numFmtId="0" fontId="30" fillId="20" borderId="27" xfId="51" applyFont="1" applyFill="1" applyBorder="1" applyAlignment="1" applyProtection="1">
      <alignment horizontal="center" vertical="center"/>
      <protection locked="0"/>
    </xf>
    <xf numFmtId="0" fontId="30" fillId="20" borderId="52" xfId="51" applyFont="1" applyFill="1" applyBorder="1" applyAlignment="1" applyProtection="1">
      <alignment horizontal="center" vertical="center"/>
      <protection locked="0"/>
    </xf>
    <xf numFmtId="180" fontId="30" fillId="0" borderId="23" xfId="51" applyNumberFormat="1" applyFont="1" applyFill="1" applyBorder="1" applyAlignment="1">
      <alignment horizontal="center" vertical="center"/>
    </xf>
    <xf numFmtId="180" fontId="30" fillId="0" borderId="27" xfId="51" applyNumberFormat="1" applyFont="1" applyFill="1" applyBorder="1" applyAlignment="1">
      <alignment horizontal="right" vertical="center"/>
    </xf>
    <xf numFmtId="180" fontId="30" fillId="0" borderId="52" xfId="51" applyNumberFormat="1" applyFont="1" applyFill="1" applyBorder="1" applyAlignment="1">
      <alignment horizontal="right" vertical="center"/>
    </xf>
    <xf numFmtId="180" fontId="30" fillId="20" borderId="23" xfId="52" applyNumberFormat="1" applyFont="1" applyFill="1" applyBorder="1" applyAlignment="1" applyProtection="1">
      <alignment horizontal="right" vertical="center"/>
      <protection locked="0"/>
    </xf>
    <xf numFmtId="180" fontId="30" fillId="0" borderId="27" xfId="51" applyNumberFormat="1" applyFont="1" applyFill="1" applyBorder="1" applyAlignment="1">
      <alignment horizontal="center" vertical="center"/>
    </xf>
    <xf numFmtId="180" fontId="30" fillId="0" borderId="52" xfId="51" applyNumberFormat="1" applyFont="1" applyFill="1" applyBorder="1" applyAlignment="1">
      <alignment horizontal="center" vertical="center"/>
    </xf>
    <xf numFmtId="0" fontId="43" fillId="21" borderId="23" xfId="51" applyFont="1" applyFill="1" applyBorder="1" applyAlignment="1" applyProtection="1">
      <alignment horizontal="center" vertical="center"/>
    </xf>
    <xf numFmtId="0" fontId="31" fillId="21" borderId="23" xfId="49" applyFont="1" applyFill="1" applyBorder="1" applyAlignment="1">
      <alignment horizontal="left" vertical="center"/>
    </xf>
    <xf numFmtId="0" fontId="31" fillId="21" borderId="0" xfId="51" applyFont="1" applyFill="1" applyBorder="1" applyAlignment="1">
      <alignment horizontal="left" vertical="center" indent="1"/>
    </xf>
    <xf numFmtId="0" fontId="31" fillId="21" borderId="23" xfId="49" applyFont="1" applyFill="1" applyBorder="1" applyAlignment="1">
      <alignment horizontal="center" vertical="center"/>
    </xf>
    <xf numFmtId="0" fontId="2" fillId="21" borderId="79" xfId="49" applyFill="1" applyBorder="1" applyAlignment="1">
      <alignment horizontal="center" vertical="center"/>
    </xf>
    <xf numFmtId="0" fontId="2" fillId="21" borderId="39" xfId="49" applyFill="1" applyBorder="1" applyAlignment="1">
      <alignment horizontal="center" vertical="center"/>
    </xf>
  </cellXfs>
  <cellStyles count="53">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桁区切り 2" xfId="33"/>
    <cellStyle name="桁区切り 3" xfId="50"/>
    <cellStyle name="桁区切り 4" xfId="52"/>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2 2" xfId="43"/>
    <cellStyle name="標準 2_1-1-1-4-3" xfId="44"/>
    <cellStyle name="標準 3" xfId="45"/>
    <cellStyle name="標準 3 2" xfId="46"/>
    <cellStyle name="標準 4" xfId="47"/>
    <cellStyle name="標準 5" xfId="49"/>
    <cellStyle name="標準 6" xfId="51"/>
    <cellStyle name="良い 2" xfId="48"/>
  </cellStyles>
  <dxfs count="273">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31750</xdr:colOff>
      <xdr:row>29</xdr:row>
      <xdr:rowOff>38100</xdr:rowOff>
    </xdr:from>
    <xdr:to>
      <xdr:col>26</xdr:col>
      <xdr:colOff>231223</xdr:colOff>
      <xdr:row>36</xdr:row>
      <xdr:rowOff>127442</xdr:rowOff>
    </xdr:to>
    <xdr:sp macro="" textlink="">
      <xdr:nvSpPr>
        <xdr:cNvPr id="8" name="AutoShape 18"/>
        <xdr:cNvSpPr>
          <a:spLocks noChangeArrowheads="1"/>
        </xdr:cNvSpPr>
      </xdr:nvSpPr>
      <xdr:spPr bwMode="auto">
        <a:xfrm>
          <a:off x="31750" y="4641850"/>
          <a:ext cx="6663773" cy="1041842"/>
        </a:xfrm>
        <a:prstGeom prst="foldedCorner">
          <a:avLst>
            <a:gd name="adj" fmla="val 148"/>
          </a:avLst>
        </a:prstGeom>
        <a:solidFill>
          <a:srgbClr val="FFFFFF"/>
        </a:solidFill>
        <a:ln w="9525">
          <a:solidFill>
            <a:srgbClr val="000000"/>
          </a:solidFill>
          <a:round/>
          <a:headEnd/>
          <a:tailEnd/>
        </a:ln>
      </xdr:spPr>
      <xdr:txBody>
        <a:bodyPr vertOverflow="clip" wrap="square" lIns="75600" tIns="115200" rIns="75600" bIns="720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a:ea typeface="ＭＳ ゴシック"/>
            </a:rPr>
            <a:t>　以下の点検項目について、記載のとおり実施している場合は回答欄に「○」を、記載のとおり実施していない場合は「</a:t>
          </a:r>
          <a:r>
            <a:rPr kumimoji="0" lang="en-US" altLang="ja-JP" sz="1200" b="0" i="0" u="none" strike="noStrike" kern="0" cap="none" spc="0" normalizeH="0" baseline="0" noProof="0">
              <a:ln>
                <a:noFill/>
              </a:ln>
              <a:solidFill>
                <a:srgbClr val="000000"/>
              </a:solidFill>
              <a:effectLst/>
              <a:uLnTx/>
              <a:uFillTx/>
              <a:latin typeface="ＭＳ ゴシック"/>
              <a:ea typeface="ＭＳ ゴシック"/>
            </a:rPr>
            <a:t>×</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rPr>
            <a:t>」を記入してください。</a:t>
          </a: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a:ea typeface="ＭＳ ゴシック"/>
            </a:rPr>
            <a:t>　なお、点検項目に該当しない場合は、斜線を引いてください。</a:t>
          </a: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a:ea typeface="ＭＳ ゴシック"/>
            </a:rPr>
            <a:t>　点検した結果、「</a:t>
          </a:r>
          <a:r>
            <a:rPr kumimoji="0" lang="en-US" altLang="ja-JP" sz="1200" b="0" i="0" u="none" strike="noStrike" kern="0" cap="none" spc="0" normalizeH="0" baseline="0" noProof="0">
              <a:ln>
                <a:noFill/>
              </a:ln>
              <a:solidFill>
                <a:srgbClr val="000000"/>
              </a:solidFill>
              <a:effectLst/>
              <a:uLnTx/>
              <a:uFillTx/>
              <a:latin typeface="ＭＳ ゴシック"/>
              <a:ea typeface="ＭＳ ゴシック"/>
            </a:rPr>
            <a:t>×</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rPr>
            <a:t>」と回答した項目は基準等に違反している状態です。速やかに基準等を満たすよう改善してください。</a:t>
          </a:r>
        </a:p>
      </xdr:txBody>
    </xdr:sp>
    <xdr:clientData/>
  </xdr:twoCellAnchor>
  <xdr:twoCellAnchor>
    <xdr:from>
      <xdr:col>0</xdr:col>
      <xdr:colOff>133350</xdr:colOff>
      <xdr:row>1239</xdr:row>
      <xdr:rowOff>38101</xdr:rowOff>
    </xdr:from>
    <xdr:to>
      <xdr:col>26</xdr:col>
      <xdr:colOff>104775</xdr:colOff>
      <xdr:row>1243</xdr:row>
      <xdr:rowOff>48005</xdr:rowOff>
    </xdr:to>
    <xdr:sp macro="" textlink="">
      <xdr:nvSpPr>
        <xdr:cNvPr id="10" name="AutoShape 20"/>
        <xdr:cNvSpPr>
          <a:spLocks noChangeArrowheads="1"/>
        </xdr:cNvSpPr>
      </xdr:nvSpPr>
      <xdr:spPr bwMode="auto">
        <a:xfrm>
          <a:off x="133350" y="244513101"/>
          <a:ext cx="6708775" cy="644904"/>
        </a:xfrm>
        <a:prstGeom prst="foldedCorner">
          <a:avLst>
            <a:gd name="adj" fmla="val 7329"/>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ctr" rtl="0">
            <a:defRPr sz="1000"/>
          </a:pPr>
          <a:r>
            <a:rPr lang="ja-JP" altLang="en-US" sz="1050" b="0" i="0" u="none" strike="noStrike" baseline="0">
              <a:solidFill>
                <a:srgbClr val="000000"/>
              </a:solidFill>
              <a:latin typeface="ＭＳ 明朝"/>
              <a:ea typeface="ＭＳ 明朝"/>
            </a:rPr>
            <a:t>　</a:t>
          </a:r>
          <a:r>
            <a:rPr lang="ja-JP" altLang="en-US" sz="1100" b="0" i="0" u="none" strike="noStrike" baseline="0">
              <a:solidFill>
                <a:srgbClr val="000000"/>
              </a:solidFill>
              <a:latin typeface="HG丸ｺﾞｼｯｸM-PRO"/>
              <a:ea typeface="HG丸ｺﾞｼｯｸM-PRO"/>
            </a:rPr>
            <a:t>加算の算定要件を満たしていない場合、加算の取下げが必要なケースがあります。</a:t>
          </a:r>
        </a:p>
        <a:p>
          <a:pPr algn="ctr" rtl="0">
            <a:lnSpc>
              <a:spcPts val="1300"/>
            </a:lnSpc>
            <a:defRPr sz="1000"/>
          </a:pPr>
          <a:r>
            <a:rPr lang="ja-JP" altLang="en-US" sz="1100" b="0" i="0" u="none" strike="noStrike" baseline="0">
              <a:solidFill>
                <a:srgbClr val="000000"/>
              </a:solidFill>
              <a:latin typeface="HG丸ｺﾞｼｯｸM-PRO"/>
              <a:ea typeface="HG丸ｺﾞｼｯｸM-PRO"/>
            </a:rPr>
            <a:t>まずは、</a:t>
          </a:r>
          <a:r>
            <a:rPr lang="ja-JP" altLang="en-US" sz="1100" b="1" i="0" u="none" strike="noStrike" baseline="0">
              <a:solidFill>
                <a:sysClr val="windowText" lastClr="000000"/>
              </a:solidFill>
              <a:latin typeface="HG丸ｺﾞｼｯｸM-PRO"/>
              <a:ea typeface="HG丸ｺﾞｼｯｸM-PRO"/>
            </a:rPr>
            <a:t>川崎市健康福祉局長寿社会部高齢者事業推進課</a:t>
          </a:r>
          <a:r>
            <a:rPr lang="ja-JP" altLang="en-US" sz="1100" b="0" i="0" u="none" strike="noStrike" baseline="0">
              <a:solidFill>
                <a:srgbClr val="000000"/>
              </a:solidFill>
              <a:latin typeface="HG丸ｺﾞｼｯｸM-PRO"/>
              <a:ea typeface="HG丸ｺﾞｼｯｸM-PRO"/>
            </a:rPr>
            <a:t>へご相談ください。</a:t>
          </a:r>
          <a:endParaRPr lang="ja-JP" altLang="en-US" sz="1050" b="0" i="0" u="none" strike="noStrike" baseline="0">
            <a:solidFill>
              <a:srgbClr val="000000"/>
            </a:solidFill>
            <a:latin typeface="Times New Roman"/>
            <a:cs typeface="Times New Roman"/>
          </a:endParaRPr>
        </a:p>
      </xdr:txBody>
    </xdr:sp>
    <xdr:clientData/>
  </xdr:twoCellAnchor>
  <xdr:twoCellAnchor>
    <xdr:from>
      <xdr:col>0</xdr:col>
      <xdr:colOff>129540</xdr:colOff>
      <xdr:row>1236</xdr:row>
      <xdr:rowOff>9525</xdr:rowOff>
    </xdr:from>
    <xdr:to>
      <xdr:col>5</xdr:col>
      <xdr:colOff>28615</xdr:colOff>
      <xdr:row>1240</xdr:row>
      <xdr:rowOff>85725</xdr:rowOff>
    </xdr:to>
    <xdr:sp macro="" textlink="">
      <xdr:nvSpPr>
        <xdr:cNvPr id="11" name="AutoShape 21"/>
        <xdr:cNvSpPr>
          <a:spLocks noChangeArrowheads="1"/>
        </xdr:cNvSpPr>
      </xdr:nvSpPr>
      <xdr:spPr bwMode="auto">
        <a:xfrm>
          <a:off x="129540" y="244008275"/>
          <a:ext cx="1270675" cy="711200"/>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00" b="1" i="0" u="none" strike="noStrike" baseline="0">
              <a:solidFill>
                <a:srgbClr val="000000"/>
              </a:solidFill>
              <a:latin typeface="HG丸ｺﾞｼｯｸM-PRO"/>
              <a:ea typeface="HG丸ｺﾞｼｯｸM-PRO"/>
            </a:rPr>
            <a:t>注意</a:t>
          </a:r>
          <a:endParaRPr lang="ja-JP" altLang="en-US" sz="1600" b="0" i="0" u="none" strike="noStrike" baseline="0">
            <a:solidFill>
              <a:srgbClr val="000000"/>
            </a:solidFill>
            <a:latin typeface="Times New Roman"/>
            <a:cs typeface="Times New Roman"/>
          </a:endParaRPr>
        </a:p>
        <a:p>
          <a:pPr algn="ctr" rtl="0">
            <a:defRPr sz="1000"/>
          </a:pPr>
          <a:endParaRPr lang="ja-JP" altLang="en-US" sz="16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2" name="正方形/長方形 1">
          <a:extLst>
            <a:ext uri="{FF2B5EF4-FFF2-40B4-BE49-F238E27FC236}">
              <a16:creationId xmlns:a16="http://schemas.microsoft.com/office/drawing/2014/main" id="{00000000-0008-0000-0000-000005000000}"/>
            </a:ext>
          </a:extLst>
        </xdr:cNvPr>
        <xdr:cNvSpPr/>
      </xdr:nvSpPr>
      <xdr:spPr>
        <a:xfrm>
          <a:off x="0" y="333375"/>
          <a:ext cx="1352550"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70</xdr:row>
      <xdr:rowOff>38100</xdr:rowOff>
    </xdr:from>
    <xdr:to>
      <xdr:col>15</xdr:col>
      <xdr:colOff>628650</xdr:colOff>
      <xdr:row>79</xdr:row>
      <xdr:rowOff>76200</xdr:rowOff>
    </xdr:to>
    <xdr:sp macro="" textlink="">
      <xdr:nvSpPr>
        <xdr:cNvPr id="3" name="正方形/長方形 2">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228600</xdr:colOff>
      <xdr:row>2</xdr:row>
      <xdr:rowOff>0</xdr:rowOff>
    </xdr:from>
    <xdr:to>
      <xdr:col>5</xdr:col>
      <xdr:colOff>800100</xdr:colOff>
      <xdr:row>6</xdr:row>
      <xdr:rowOff>76200</xdr:rowOff>
    </xdr:to>
    <xdr:sp macro="" textlink="">
      <xdr:nvSpPr>
        <xdr:cNvPr id="2" name="正方形/長方形 1"/>
        <xdr:cNvSpPr/>
      </xdr:nvSpPr>
      <xdr:spPr>
        <a:xfrm>
          <a:off x="40195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autoPageBreaks="0" fitToPage="1"/>
  </sheetPr>
  <dimension ref="A1:BG1261"/>
  <sheetViews>
    <sheetView tabSelected="1" view="pageBreakPreview" zoomScaleNormal="100" zoomScaleSheetLayoutView="100" workbookViewId="0">
      <selection sqref="A1:AA2"/>
    </sheetView>
  </sheetViews>
  <sheetFormatPr defaultColWidth="3.54296875" defaultRowHeight="12.75" customHeight="1"/>
  <cols>
    <col min="1" max="1" width="2.7265625" style="210" customWidth="1"/>
    <col min="2" max="2" width="5.7265625" style="210" customWidth="1"/>
    <col min="3" max="18" width="3.7265625" style="211" customWidth="1"/>
    <col min="19" max="24" width="3.7265625" style="209" customWidth="1"/>
    <col min="25" max="27" width="3" style="212" customWidth="1"/>
    <col min="28" max="16384" width="3.54296875" style="209"/>
  </cols>
  <sheetData>
    <row r="1" spans="1:27" ht="12.75" customHeight="1">
      <c r="A1" s="602" t="s">
        <v>648</v>
      </c>
      <c r="B1" s="602"/>
      <c r="C1" s="602"/>
      <c r="D1" s="602"/>
      <c r="E1" s="602"/>
      <c r="F1" s="602"/>
      <c r="G1" s="602"/>
      <c r="H1" s="602"/>
      <c r="I1" s="602"/>
      <c r="J1" s="602"/>
      <c r="K1" s="602"/>
      <c r="L1" s="602"/>
      <c r="M1" s="602"/>
      <c r="N1" s="602"/>
      <c r="O1" s="602"/>
      <c r="P1" s="602"/>
      <c r="Q1" s="602"/>
      <c r="R1" s="602"/>
      <c r="S1" s="602"/>
      <c r="T1" s="602"/>
      <c r="U1" s="602"/>
      <c r="V1" s="602"/>
      <c r="W1" s="602"/>
      <c r="X1" s="602"/>
      <c r="Y1" s="602"/>
      <c r="Z1" s="602"/>
      <c r="AA1" s="602"/>
    </row>
    <row r="2" spans="1:27" ht="12.75" customHeight="1">
      <c r="A2" s="602"/>
      <c r="B2" s="602"/>
      <c r="C2" s="602"/>
      <c r="D2" s="602"/>
      <c r="E2" s="602"/>
      <c r="F2" s="602"/>
      <c r="G2" s="602"/>
      <c r="H2" s="602"/>
      <c r="I2" s="602"/>
      <c r="J2" s="602"/>
      <c r="K2" s="602"/>
      <c r="L2" s="602"/>
      <c r="M2" s="602"/>
      <c r="N2" s="602"/>
      <c r="O2" s="602"/>
      <c r="P2" s="602"/>
      <c r="Q2" s="602"/>
      <c r="R2" s="602"/>
      <c r="S2" s="602"/>
      <c r="T2" s="602"/>
      <c r="U2" s="602"/>
      <c r="V2" s="602"/>
      <c r="W2" s="602"/>
      <c r="X2" s="602"/>
      <c r="Y2" s="602"/>
      <c r="Z2" s="602"/>
      <c r="AA2" s="602"/>
    </row>
    <row r="3" spans="1:27" ht="12.75" customHeight="1">
      <c r="A3" s="603" t="s">
        <v>56</v>
      </c>
      <c r="B3" s="603"/>
      <c r="C3" s="603"/>
      <c r="D3" s="603"/>
      <c r="E3" s="603"/>
      <c r="F3" s="603"/>
      <c r="G3" s="603"/>
      <c r="H3" s="603"/>
      <c r="I3" s="603"/>
      <c r="J3" s="603"/>
      <c r="K3" s="603"/>
      <c r="L3" s="603"/>
      <c r="M3" s="603"/>
      <c r="N3" s="603"/>
      <c r="O3" s="603"/>
      <c r="P3" s="603"/>
      <c r="Q3" s="603"/>
      <c r="R3" s="603"/>
      <c r="S3" s="603"/>
      <c r="T3" s="603"/>
      <c r="U3" s="603"/>
      <c r="V3" s="603"/>
      <c r="W3" s="603"/>
      <c r="X3" s="603"/>
      <c r="Y3" s="603"/>
      <c r="Z3" s="603"/>
      <c r="AA3" s="603"/>
    </row>
    <row r="4" spans="1:27" ht="12.75" customHeight="1">
      <c r="A4" s="603"/>
      <c r="B4" s="603"/>
      <c r="C4" s="603"/>
      <c r="D4" s="603"/>
      <c r="E4" s="603"/>
      <c r="F4" s="603"/>
      <c r="G4" s="603"/>
      <c r="H4" s="603"/>
      <c r="I4" s="603"/>
      <c r="J4" s="603"/>
      <c r="K4" s="603"/>
      <c r="L4" s="603"/>
      <c r="M4" s="603"/>
      <c r="N4" s="603"/>
      <c r="O4" s="603"/>
      <c r="P4" s="603"/>
      <c r="Q4" s="603"/>
      <c r="R4" s="603"/>
      <c r="S4" s="603"/>
      <c r="T4" s="603"/>
      <c r="U4" s="603"/>
      <c r="V4" s="603"/>
      <c r="W4" s="603"/>
      <c r="X4" s="603"/>
      <c r="Y4" s="603"/>
      <c r="Z4" s="603"/>
      <c r="AA4" s="603"/>
    </row>
    <row r="5" spans="1:27" ht="12.75" customHeight="1">
      <c r="A5" s="604" t="s">
        <v>1</v>
      </c>
      <c r="B5" s="605"/>
      <c r="C5" s="605"/>
      <c r="D5" s="605"/>
      <c r="E5" s="605"/>
      <c r="F5" s="605"/>
      <c r="G5" s="605"/>
      <c r="H5" s="213"/>
      <c r="I5" s="213"/>
      <c r="J5" s="214"/>
      <c r="K5" s="215" t="s">
        <v>12</v>
      </c>
      <c r="L5" s="215"/>
      <c r="M5" s="215"/>
      <c r="N5" s="215"/>
      <c r="O5" s="215"/>
      <c r="P5" s="215"/>
      <c r="Q5" s="215"/>
      <c r="R5" s="213"/>
      <c r="S5" s="213"/>
      <c r="T5" s="213"/>
      <c r="U5" s="216"/>
      <c r="V5" s="216"/>
      <c r="W5" s="216"/>
      <c r="X5" s="216"/>
      <c r="Y5" s="217"/>
      <c r="Z5" s="217"/>
      <c r="AA5" s="218"/>
    </row>
    <row r="6" spans="1:27" ht="12.75" customHeight="1">
      <c r="A6" s="606" t="s">
        <v>167</v>
      </c>
      <c r="B6" s="607"/>
      <c r="C6" s="607"/>
      <c r="D6" s="607"/>
      <c r="E6" s="607"/>
      <c r="F6" s="607"/>
      <c r="G6" s="607"/>
      <c r="H6" s="607"/>
      <c r="I6" s="607"/>
      <c r="J6" s="608"/>
      <c r="K6" s="611"/>
      <c r="L6" s="612"/>
      <c r="M6" s="612"/>
      <c r="N6" s="612"/>
      <c r="O6" s="612"/>
      <c r="P6" s="612"/>
      <c r="Q6" s="612"/>
      <c r="R6" s="612"/>
      <c r="S6" s="612"/>
      <c r="T6" s="612"/>
      <c r="U6" s="612"/>
      <c r="V6" s="612"/>
      <c r="W6" s="612"/>
      <c r="X6" s="612"/>
      <c r="Y6" s="612"/>
      <c r="Z6" s="612"/>
      <c r="AA6" s="613"/>
    </row>
    <row r="7" spans="1:27" ht="12.75" customHeight="1">
      <c r="A7" s="609"/>
      <c r="B7" s="518"/>
      <c r="C7" s="518"/>
      <c r="D7" s="518"/>
      <c r="E7" s="518"/>
      <c r="F7" s="518"/>
      <c r="G7" s="518"/>
      <c r="H7" s="518"/>
      <c r="I7" s="518"/>
      <c r="J7" s="610"/>
      <c r="K7" s="614"/>
      <c r="L7" s="615"/>
      <c r="M7" s="615"/>
      <c r="N7" s="615"/>
      <c r="O7" s="615"/>
      <c r="P7" s="615"/>
      <c r="Q7" s="615"/>
      <c r="R7" s="615"/>
      <c r="S7" s="615"/>
      <c r="T7" s="615"/>
      <c r="U7" s="615"/>
      <c r="V7" s="615"/>
      <c r="W7" s="615"/>
      <c r="X7" s="615"/>
      <c r="Y7" s="615"/>
      <c r="Z7" s="615"/>
      <c r="AA7" s="616"/>
    </row>
    <row r="8" spans="1:27" ht="12.75" customHeight="1">
      <c r="A8" s="579" t="s">
        <v>14</v>
      </c>
      <c r="B8" s="580"/>
      <c r="C8" s="580"/>
      <c r="D8" s="580"/>
      <c r="E8" s="580"/>
      <c r="F8" s="581"/>
      <c r="G8" s="508"/>
      <c r="H8" s="509"/>
      <c r="I8" s="509"/>
      <c r="J8" s="509"/>
      <c r="K8" s="509"/>
      <c r="L8" s="509"/>
      <c r="M8" s="509"/>
      <c r="N8" s="509"/>
      <c r="O8" s="509"/>
      <c r="P8" s="509"/>
      <c r="Q8" s="509"/>
      <c r="R8" s="509"/>
      <c r="S8" s="509"/>
      <c r="T8" s="509"/>
      <c r="U8" s="509"/>
      <c r="V8" s="509"/>
      <c r="W8" s="509"/>
      <c r="X8" s="509"/>
      <c r="Y8" s="509"/>
      <c r="Z8" s="509"/>
      <c r="AA8" s="510"/>
    </row>
    <row r="9" spans="1:27" ht="12.75" customHeight="1">
      <c r="A9" s="582"/>
      <c r="B9" s="583"/>
      <c r="C9" s="583"/>
      <c r="D9" s="583"/>
      <c r="E9" s="583"/>
      <c r="F9" s="584"/>
      <c r="G9" s="511"/>
      <c r="H9" s="512"/>
      <c r="I9" s="512"/>
      <c r="J9" s="512"/>
      <c r="K9" s="512"/>
      <c r="L9" s="512"/>
      <c r="M9" s="512"/>
      <c r="N9" s="512"/>
      <c r="O9" s="512"/>
      <c r="P9" s="512"/>
      <c r="Q9" s="512"/>
      <c r="R9" s="512"/>
      <c r="S9" s="512"/>
      <c r="T9" s="512"/>
      <c r="U9" s="512"/>
      <c r="V9" s="512"/>
      <c r="W9" s="512"/>
      <c r="X9" s="512"/>
      <c r="Y9" s="512"/>
      <c r="Z9" s="512"/>
      <c r="AA9" s="513"/>
    </row>
    <row r="10" spans="1:27" ht="12.75" customHeight="1">
      <c r="A10" s="561" t="s">
        <v>15</v>
      </c>
      <c r="B10" s="562"/>
      <c r="C10" s="562"/>
      <c r="D10" s="562"/>
      <c r="E10" s="562"/>
      <c r="F10" s="563"/>
      <c r="G10" s="514"/>
      <c r="H10" s="515"/>
      <c r="I10" s="515"/>
      <c r="J10" s="515"/>
      <c r="K10" s="515"/>
      <c r="L10" s="515"/>
      <c r="M10" s="515"/>
      <c r="N10" s="515"/>
      <c r="O10" s="515"/>
      <c r="P10" s="515"/>
      <c r="Q10" s="515"/>
      <c r="R10" s="515"/>
      <c r="S10" s="515"/>
      <c r="T10" s="515"/>
      <c r="U10" s="515"/>
      <c r="V10" s="515"/>
      <c r="W10" s="515"/>
      <c r="X10" s="515"/>
      <c r="Y10" s="515"/>
      <c r="Z10" s="515"/>
      <c r="AA10" s="516"/>
    </row>
    <row r="11" spans="1:27" ht="12.75" customHeight="1">
      <c r="A11" s="564"/>
      <c r="B11" s="565"/>
      <c r="C11" s="565"/>
      <c r="D11" s="565"/>
      <c r="E11" s="565"/>
      <c r="F11" s="566"/>
      <c r="G11" s="517"/>
      <c r="H11" s="518"/>
      <c r="I11" s="518"/>
      <c r="J11" s="518"/>
      <c r="K11" s="518"/>
      <c r="L11" s="518"/>
      <c r="M11" s="518"/>
      <c r="N11" s="518"/>
      <c r="O11" s="518"/>
      <c r="P11" s="518"/>
      <c r="Q11" s="518"/>
      <c r="R11" s="518"/>
      <c r="S11" s="518"/>
      <c r="T11" s="518"/>
      <c r="U11" s="518"/>
      <c r="V11" s="518"/>
      <c r="W11" s="518"/>
      <c r="X11" s="518"/>
      <c r="Y11" s="518"/>
      <c r="Z11" s="518"/>
      <c r="AA11" s="519"/>
    </row>
    <row r="12" spans="1:27" ht="12.75" customHeight="1">
      <c r="A12" s="567" t="s">
        <v>919</v>
      </c>
      <c r="B12" s="568"/>
      <c r="C12" s="573" t="s">
        <v>13</v>
      </c>
      <c r="D12" s="574"/>
      <c r="E12" s="574"/>
      <c r="F12" s="574"/>
      <c r="G12" s="575"/>
      <c r="H12" s="502">
        <v>14</v>
      </c>
      <c r="I12" s="503"/>
      <c r="J12" s="503"/>
      <c r="K12" s="503"/>
      <c r="L12" s="503"/>
      <c r="M12" s="503"/>
      <c r="N12" s="503"/>
      <c r="O12" s="503"/>
      <c r="P12" s="503"/>
      <c r="Q12" s="503"/>
      <c r="R12" s="503"/>
      <c r="S12" s="503"/>
      <c r="T12" s="503"/>
      <c r="U12" s="503"/>
      <c r="V12" s="503"/>
      <c r="W12" s="503"/>
      <c r="X12" s="503"/>
      <c r="Y12" s="503"/>
      <c r="Z12" s="503"/>
      <c r="AA12" s="504"/>
    </row>
    <row r="13" spans="1:27" ht="12.75" customHeight="1">
      <c r="A13" s="569"/>
      <c r="B13" s="570"/>
      <c r="C13" s="550" t="s">
        <v>2</v>
      </c>
      <c r="D13" s="551"/>
      <c r="E13" s="551"/>
      <c r="F13" s="551"/>
      <c r="G13" s="552"/>
      <c r="H13" s="505"/>
      <c r="I13" s="506"/>
      <c r="J13" s="506"/>
      <c r="K13" s="506"/>
      <c r="L13" s="506"/>
      <c r="M13" s="506"/>
      <c r="N13" s="506"/>
      <c r="O13" s="506"/>
      <c r="P13" s="506"/>
      <c r="Q13" s="506"/>
      <c r="R13" s="506"/>
      <c r="S13" s="506"/>
      <c r="T13" s="506"/>
      <c r="U13" s="506"/>
      <c r="V13" s="506"/>
      <c r="W13" s="506"/>
      <c r="X13" s="506"/>
      <c r="Y13" s="506"/>
      <c r="Z13" s="506"/>
      <c r="AA13" s="507"/>
    </row>
    <row r="14" spans="1:27" ht="12.75" customHeight="1">
      <c r="A14" s="569"/>
      <c r="B14" s="570"/>
      <c r="C14" s="526" t="s">
        <v>4</v>
      </c>
      <c r="D14" s="527"/>
      <c r="E14" s="527"/>
      <c r="F14" s="527"/>
      <c r="G14" s="528"/>
      <c r="H14" s="617"/>
      <c r="I14" s="618"/>
      <c r="J14" s="618"/>
      <c r="K14" s="618"/>
      <c r="L14" s="618"/>
      <c r="M14" s="618"/>
      <c r="N14" s="618"/>
      <c r="O14" s="618"/>
      <c r="P14" s="618"/>
      <c r="Q14" s="618"/>
      <c r="R14" s="618"/>
      <c r="S14" s="618"/>
      <c r="T14" s="618"/>
      <c r="U14" s="618"/>
      <c r="V14" s="618"/>
      <c r="W14" s="618"/>
      <c r="X14" s="618"/>
      <c r="Y14" s="618"/>
      <c r="Z14" s="618"/>
      <c r="AA14" s="619"/>
    </row>
    <row r="15" spans="1:27" ht="12.75" customHeight="1">
      <c r="A15" s="569"/>
      <c r="B15" s="570"/>
      <c r="C15" s="553"/>
      <c r="D15" s="554"/>
      <c r="E15" s="554"/>
      <c r="F15" s="554"/>
      <c r="G15" s="555"/>
      <c r="H15" s="620"/>
      <c r="I15" s="621"/>
      <c r="J15" s="621"/>
      <c r="K15" s="621"/>
      <c r="L15" s="621"/>
      <c r="M15" s="621"/>
      <c r="N15" s="621"/>
      <c r="O15" s="621"/>
      <c r="P15" s="621"/>
      <c r="Q15" s="621"/>
      <c r="R15" s="621"/>
      <c r="S15" s="621"/>
      <c r="T15" s="621"/>
      <c r="U15" s="621"/>
      <c r="V15" s="621"/>
      <c r="W15" s="621"/>
      <c r="X15" s="621"/>
      <c r="Y15" s="621"/>
      <c r="Z15" s="621"/>
      <c r="AA15" s="622"/>
    </row>
    <row r="16" spans="1:27" ht="12.75" customHeight="1">
      <c r="A16" s="569"/>
      <c r="B16" s="570"/>
      <c r="C16" s="576" t="s">
        <v>5</v>
      </c>
      <c r="D16" s="577"/>
      <c r="E16" s="577"/>
      <c r="F16" s="577"/>
      <c r="G16" s="578"/>
      <c r="H16" s="623"/>
      <c r="I16" s="624"/>
      <c r="J16" s="624"/>
      <c r="K16" s="624"/>
      <c r="L16" s="624"/>
      <c r="M16" s="624"/>
      <c r="N16" s="624"/>
      <c r="O16" s="624"/>
      <c r="P16" s="624"/>
      <c r="Q16" s="624"/>
      <c r="R16" s="624"/>
      <c r="S16" s="624"/>
      <c r="T16" s="624"/>
      <c r="U16" s="624"/>
      <c r="V16" s="624"/>
      <c r="W16" s="624"/>
      <c r="X16" s="624"/>
      <c r="Y16" s="624"/>
      <c r="Z16" s="624"/>
      <c r="AA16" s="625"/>
    </row>
    <row r="17" spans="1:28" ht="12.75" customHeight="1">
      <c r="A17" s="569"/>
      <c r="B17" s="570"/>
      <c r="C17" s="532"/>
      <c r="D17" s="533"/>
      <c r="E17" s="533"/>
      <c r="F17" s="533"/>
      <c r="G17" s="534"/>
      <c r="H17" s="626"/>
      <c r="I17" s="627"/>
      <c r="J17" s="627"/>
      <c r="K17" s="627"/>
      <c r="L17" s="627"/>
      <c r="M17" s="627"/>
      <c r="N17" s="627"/>
      <c r="O17" s="627"/>
      <c r="P17" s="627"/>
      <c r="Q17" s="627"/>
      <c r="R17" s="627"/>
      <c r="S17" s="627"/>
      <c r="T17" s="627"/>
      <c r="U17" s="627"/>
      <c r="V17" s="627"/>
      <c r="W17" s="627"/>
      <c r="X17" s="627"/>
      <c r="Y17" s="627"/>
      <c r="Z17" s="627"/>
      <c r="AA17" s="628"/>
    </row>
    <row r="18" spans="1:28" ht="12.75" customHeight="1">
      <c r="A18" s="569"/>
      <c r="B18" s="570"/>
      <c r="C18" s="526" t="s">
        <v>0</v>
      </c>
      <c r="D18" s="527"/>
      <c r="E18" s="527"/>
      <c r="F18" s="527"/>
      <c r="G18" s="528"/>
      <c r="H18" s="556" t="s">
        <v>3</v>
      </c>
      <c r="I18" s="557"/>
      <c r="J18" s="557"/>
      <c r="K18" s="557"/>
      <c r="L18" s="557"/>
      <c r="M18" s="557"/>
      <c r="N18" s="557"/>
      <c r="O18" s="557"/>
      <c r="P18" s="557"/>
      <c r="Q18" s="557"/>
      <c r="R18" s="221"/>
      <c r="S18" s="221"/>
      <c r="T18" s="222"/>
      <c r="U18" s="222"/>
      <c r="V18" s="222"/>
      <c r="W18" s="222"/>
      <c r="X18" s="222"/>
      <c r="Y18" s="223"/>
      <c r="Z18" s="223"/>
      <c r="AA18" s="224"/>
    </row>
    <row r="19" spans="1:28" ht="12.75" customHeight="1">
      <c r="A19" s="569"/>
      <c r="B19" s="570"/>
      <c r="C19" s="529"/>
      <c r="D19" s="530"/>
      <c r="E19" s="530"/>
      <c r="F19" s="530"/>
      <c r="G19" s="531"/>
      <c r="H19" s="558"/>
      <c r="I19" s="559"/>
      <c r="J19" s="559"/>
      <c r="K19" s="559"/>
      <c r="L19" s="559"/>
      <c r="M19" s="559"/>
      <c r="N19" s="559"/>
      <c r="O19" s="559"/>
      <c r="P19" s="559"/>
      <c r="Q19" s="559"/>
      <c r="R19" s="559"/>
      <c r="S19" s="559"/>
      <c r="T19" s="559"/>
      <c r="U19" s="559"/>
      <c r="V19" s="559"/>
      <c r="W19" s="559"/>
      <c r="X19" s="559"/>
      <c r="Y19" s="559"/>
      <c r="Z19" s="559"/>
      <c r="AA19" s="560"/>
    </row>
    <row r="20" spans="1:28" ht="12.75" customHeight="1">
      <c r="A20" s="569"/>
      <c r="B20" s="570"/>
      <c r="C20" s="532"/>
      <c r="D20" s="533"/>
      <c r="E20" s="533"/>
      <c r="F20" s="533"/>
      <c r="G20" s="534"/>
      <c r="H20" s="544"/>
      <c r="I20" s="545"/>
      <c r="J20" s="545"/>
      <c r="K20" s="545"/>
      <c r="L20" s="545"/>
      <c r="M20" s="545"/>
      <c r="N20" s="545"/>
      <c r="O20" s="545"/>
      <c r="P20" s="545"/>
      <c r="Q20" s="545"/>
      <c r="R20" s="545"/>
      <c r="S20" s="545"/>
      <c r="T20" s="545"/>
      <c r="U20" s="545"/>
      <c r="V20" s="545"/>
      <c r="W20" s="545"/>
      <c r="X20" s="545"/>
      <c r="Y20" s="545"/>
      <c r="Z20" s="545"/>
      <c r="AA20" s="546"/>
    </row>
    <row r="21" spans="1:28" ht="12.75" customHeight="1">
      <c r="A21" s="569"/>
      <c r="B21" s="570"/>
      <c r="C21" s="526" t="s">
        <v>16</v>
      </c>
      <c r="D21" s="527"/>
      <c r="E21" s="527"/>
      <c r="F21" s="527"/>
      <c r="G21" s="528"/>
      <c r="H21" s="541" t="s">
        <v>17</v>
      </c>
      <c r="I21" s="542"/>
      <c r="J21" s="543"/>
      <c r="K21" s="541"/>
      <c r="L21" s="542"/>
      <c r="M21" s="542"/>
      <c r="N21" s="542"/>
      <c r="O21" s="542"/>
      <c r="P21" s="542"/>
      <c r="Q21" s="543"/>
      <c r="R21" s="541" t="s">
        <v>18</v>
      </c>
      <c r="S21" s="542"/>
      <c r="T21" s="543"/>
      <c r="U21" s="541"/>
      <c r="V21" s="542"/>
      <c r="W21" s="542"/>
      <c r="X21" s="542"/>
      <c r="Y21" s="542"/>
      <c r="Z21" s="542"/>
      <c r="AA21" s="543"/>
    </row>
    <row r="22" spans="1:28" ht="12.75" customHeight="1">
      <c r="A22" s="571"/>
      <c r="B22" s="572"/>
      <c r="C22" s="532"/>
      <c r="D22" s="533"/>
      <c r="E22" s="533"/>
      <c r="F22" s="533"/>
      <c r="G22" s="534"/>
      <c r="H22" s="544"/>
      <c r="I22" s="545"/>
      <c r="J22" s="546"/>
      <c r="K22" s="544"/>
      <c r="L22" s="545"/>
      <c r="M22" s="545"/>
      <c r="N22" s="545"/>
      <c r="O22" s="545"/>
      <c r="P22" s="545"/>
      <c r="Q22" s="546"/>
      <c r="R22" s="544"/>
      <c r="S22" s="545"/>
      <c r="T22" s="546"/>
      <c r="U22" s="544"/>
      <c r="V22" s="545"/>
      <c r="W22" s="545"/>
      <c r="X22" s="545"/>
      <c r="Y22" s="545"/>
      <c r="Z22" s="545"/>
      <c r="AA22" s="546"/>
    </row>
    <row r="23" spans="1:28" ht="12.75" customHeight="1">
      <c r="A23" s="520" t="s">
        <v>57</v>
      </c>
      <c r="B23" s="521"/>
      <c r="C23" s="521"/>
      <c r="D23" s="521"/>
      <c r="E23" s="521"/>
      <c r="F23" s="521"/>
      <c r="G23" s="521"/>
      <c r="H23" s="521"/>
      <c r="I23" s="521"/>
      <c r="J23" s="521"/>
      <c r="K23" s="521"/>
      <c r="L23" s="521"/>
      <c r="M23" s="521"/>
      <c r="N23" s="521"/>
      <c r="O23" s="521"/>
      <c r="P23" s="521"/>
      <c r="Q23" s="521"/>
      <c r="R23" s="522"/>
      <c r="S23" s="535" t="s">
        <v>58</v>
      </c>
      <c r="T23" s="536"/>
      <c r="U23" s="536"/>
      <c r="V23" s="536"/>
      <c r="W23" s="536"/>
      <c r="X23" s="536"/>
      <c r="Y23" s="536"/>
      <c r="Z23" s="536"/>
      <c r="AA23" s="537"/>
    </row>
    <row r="24" spans="1:28" ht="12.75" customHeight="1">
      <c r="A24" s="523"/>
      <c r="B24" s="524"/>
      <c r="C24" s="524"/>
      <c r="D24" s="524"/>
      <c r="E24" s="524"/>
      <c r="F24" s="524"/>
      <c r="G24" s="524"/>
      <c r="H24" s="524"/>
      <c r="I24" s="524"/>
      <c r="J24" s="524"/>
      <c r="K24" s="524"/>
      <c r="L24" s="524"/>
      <c r="M24" s="524"/>
      <c r="N24" s="524"/>
      <c r="O24" s="524"/>
      <c r="P24" s="524"/>
      <c r="Q24" s="524"/>
      <c r="R24" s="525"/>
      <c r="S24" s="538"/>
      <c r="T24" s="539"/>
      <c r="U24" s="539"/>
      <c r="V24" s="539"/>
      <c r="W24" s="539"/>
      <c r="X24" s="539"/>
      <c r="Y24" s="539"/>
      <c r="Z24" s="539"/>
      <c r="AA24" s="540"/>
    </row>
    <row r="25" spans="1:28" ht="12.75" customHeight="1">
      <c r="A25" s="520" t="s">
        <v>19</v>
      </c>
      <c r="B25" s="521"/>
      <c r="C25" s="521"/>
      <c r="D25" s="521"/>
      <c r="E25" s="521"/>
      <c r="F25" s="521"/>
      <c r="G25" s="521"/>
      <c r="H25" s="521"/>
      <c r="I25" s="521"/>
      <c r="J25" s="521"/>
      <c r="K25" s="521"/>
      <c r="L25" s="521"/>
      <c r="M25" s="521"/>
      <c r="N25" s="521"/>
      <c r="O25" s="521"/>
      <c r="P25" s="521"/>
      <c r="Q25" s="521"/>
      <c r="R25" s="522"/>
      <c r="S25" s="535" t="s">
        <v>24</v>
      </c>
      <c r="T25" s="536"/>
      <c r="U25" s="536"/>
      <c r="V25" s="536"/>
      <c r="W25" s="536"/>
      <c r="X25" s="536"/>
      <c r="Y25" s="536"/>
      <c r="Z25" s="536"/>
      <c r="AA25" s="537"/>
    </row>
    <row r="26" spans="1:28" ht="12.75" customHeight="1">
      <c r="A26" s="523"/>
      <c r="B26" s="524"/>
      <c r="C26" s="524"/>
      <c r="D26" s="524"/>
      <c r="E26" s="524"/>
      <c r="F26" s="524"/>
      <c r="G26" s="524"/>
      <c r="H26" s="524"/>
      <c r="I26" s="524"/>
      <c r="J26" s="524"/>
      <c r="K26" s="524"/>
      <c r="L26" s="524"/>
      <c r="M26" s="524"/>
      <c r="N26" s="524"/>
      <c r="O26" s="524"/>
      <c r="P26" s="524"/>
      <c r="Q26" s="524"/>
      <c r="R26" s="525"/>
      <c r="S26" s="538"/>
      <c r="T26" s="539"/>
      <c r="U26" s="539"/>
      <c r="V26" s="539"/>
      <c r="W26" s="539"/>
      <c r="X26" s="539"/>
      <c r="Y26" s="539"/>
      <c r="Z26" s="539"/>
      <c r="AA26" s="540"/>
    </row>
    <row r="27" spans="1:28" ht="12.75" customHeight="1">
      <c r="A27" s="547" t="s">
        <v>49</v>
      </c>
      <c r="B27" s="548"/>
      <c r="C27" s="548"/>
      <c r="D27" s="548"/>
      <c r="E27" s="548"/>
      <c r="F27" s="548"/>
      <c r="G27" s="548"/>
      <c r="H27" s="549"/>
      <c r="I27" s="226" t="s">
        <v>50</v>
      </c>
      <c r="J27" s="216"/>
      <c r="K27" s="227"/>
      <c r="L27" s="227"/>
      <c r="M27" s="227"/>
      <c r="N27" s="227"/>
      <c r="O27" s="227"/>
      <c r="P27" s="227"/>
      <c r="Q27" s="227"/>
      <c r="R27" s="227"/>
      <c r="S27" s="227"/>
      <c r="T27" s="227"/>
      <c r="U27" s="227"/>
      <c r="V27" s="227"/>
      <c r="W27" s="227"/>
      <c r="X27" s="227"/>
      <c r="Y27" s="227"/>
      <c r="Z27" s="227"/>
      <c r="AA27" s="228"/>
    </row>
    <row r="28" spans="1:28" ht="12.75" customHeight="1">
      <c r="A28" s="229"/>
      <c r="B28" s="230" t="s">
        <v>51</v>
      </c>
      <c r="C28" s="230"/>
      <c r="D28" s="230"/>
      <c r="E28" s="230"/>
      <c r="F28" s="230" t="s">
        <v>52</v>
      </c>
      <c r="G28" s="230"/>
      <c r="H28" s="230"/>
      <c r="I28" s="230"/>
      <c r="J28" s="230"/>
      <c r="K28" s="230" t="s">
        <v>59</v>
      </c>
      <c r="L28" s="230"/>
      <c r="M28" s="230"/>
      <c r="N28" s="230"/>
      <c r="O28" s="230"/>
      <c r="P28" s="230"/>
      <c r="Q28" s="231"/>
      <c r="R28" s="230"/>
      <c r="S28" s="230"/>
      <c r="T28" s="230"/>
      <c r="U28" s="230"/>
      <c r="V28" s="230"/>
      <c r="W28" s="230"/>
      <c r="X28" s="230"/>
      <c r="Y28" s="230"/>
      <c r="Z28" s="230"/>
      <c r="AA28" s="232"/>
    </row>
    <row r="29" spans="1:28" ht="12.75" customHeight="1">
      <c r="A29" s="233"/>
      <c r="B29" s="234" t="s">
        <v>53</v>
      </c>
      <c r="C29" s="234"/>
      <c r="D29" s="234" t="s">
        <v>54</v>
      </c>
      <c r="E29" s="234"/>
      <c r="F29" s="235"/>
      <c r="G29" s="234"/>
      <c r="H29" s="234"/>
      <c r="I29" s="234"/>
      <c r="J29" s="234"/>
      <c r="K29" s="234"/>
      <c r="L29" s="234"/>
      <c r="M29" s="234"/>
      <c r="N29" s="234"/>
      <c r="O29" s="234"/>
      <c r="P29" s="234"/>
      <c r="Q29" s="234"/>
      <c r="R29" s="234"/>
      <c r="S29" s="234"/>
      <c r="T29" s="234"/>
      <c r="U29" s="234"/>
      <c r="V29" s="234"/>
      <c r="W29" s="234"/>
      <c r="X29" s="234"/>
      <c r="Y29" s="234"/>
      <c r="Z29" s="234" t="s">
        <v>55</v>
      </c>
      <c r="AA29" s="236"/>
    </row>
    <row r="31" spans="1:28" ht="12.75" customHeight="1">
      <c r="A31" s="339"/>
      <c r="B31" s="339"/>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18"/>
    </row>
    <row r="32" spans="1:28" ht="12.75" customHeight="1">
      <c r="A32" s="237"/>
      <c r="B32" s="237"/>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row>
    <row r="33" spans="1:27" ht="12.75" customHeight="1">
      <c r="A33" s="237"/>
      <c r="B33" s="237"/>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row>
    <row r="34" spans="1:27" ht="12.75" customHeight="1">
      <c r="A34" s="220"/>
      <c r="B34" s="220"/>
      <c r="C34" s="238"/>
      <c r="D34" s="238"/>
      <c r="E34" s="239"/>
      <c r="F34" s="239"/>
      <c r="G34" s="239"/>
      <c r="H34" s="239"/>
      <c r="I34" s="239"/>
      <c r="J34" s="239"/>
      <c r="K34" s="239"/>
      <c r="L34" s="239"/>
      <c r="M34" s="239"/>
      <c r="N34" s="238"/>
      <c r="O34" s="238"/>
      <c r="P34" s="238"/>
      <c r="Q34" s="225"/>
      <c r="R34" s="240"/>
      <c r="S34" s="221"/>
      <c r="T34" s="231"/>
      <c r="U34" s="231"/>
      <c r="V34" s="231"/>
      <c r="W34" s="231"/>
      <c r="X34" s="231"/>
      <c r="Y34" s="241"/>
      <c r="Z34" s="241"/>
      <c r="AA34" s="241"/>
    </row>
    <row r="35" spans="1:27" ht="12.75" customHeight="1">
      <c r="A35" s="220"/>
      <c r="B35" s="220"/>
      <c r="C35" s="238"/>
      <c r="D35" s="238"/>
      <c r="E35" s="239"/>
      <c r="F35" s="239"/>
      <c r="G35" s="239"/>
      <c r="H35" s="239"/>
      <c r="I35" s="239"/>
      <c r="J35" s="239"/>
      <c r="K35" s="239"/>
      <c r="L35" s="239"/>
      <c r="M35" s="239"/>
      <c r="N35" s="238"/>
      <c r="O35" s="238"/>
      <c r="P35" s="238"/>
      <c r="Q35" s="225"/>
      <c r="R35" s="240"/>
      <c r="S35" s="221"/>
      <c r="T35" s="231"/>
      <c r="U35" s="231"/>
      <c r="V35" s="231"/>
      <c r="W35" s="231"/>
      <c r="X35" s="231"/>
      <c r="Y35" s="241"/>
      <c r="Z35" s="241"/>
      <c r="AA35" s="241"/>
    </row>
    <row r="36" spans="1:27" ht="12.75" customHeight="1">
      <c r="A36" s="220"/>
      <c r="B36" s="220"/>
      <c r="C36" s="238"/>
      <c r="D36" s="238"/>
      <c r="E36" s="239"/>
      <c r="F36" s="239"/>
      <c r="G36" s="239"/>
      <c r="H36" s="239"/>
      <c r="I36" s="239"/>
      <c r="J36" s="239"/>
      <c r="K36" s="239"/>
      <c r="L36" s="239"/>
      <c r="M36" s="239"/>
      <c r="N36" s="238"/>
      <c r="O36" s="238"/>
      <c r="P36" s="238"/>
      <c r="Q36" s="225"/>
      <c r="R36" s="240"/>
      <c r="S36" s="221"/>
      <c r="T36" s="231"/>
      <c r="U36" s="231"/>
      <c r="V36" s="231"/>
      <c r="W36" s="231"/>
      <c r="X36" s="231"/>
      <c r="Y36" s="241"/>
      <c r="Z36" s="241"/>
      <c r="AA36" s="241"/>
    </row>
    <row r="37" spans="1:27" ht="12.75" customHeight="1">
      <c r="A37" s="242"/>
      <c r="B37" s="219"/>
      <c r="C37" s="238"/>
      <c r="D37" s="238"/>
      <c r="E37" s="239"/>
      <c r="F37" s="239"/>
      <c r="G37" s="239"/>
      <c r="H37" s="239"/>
      <c r="I37" s="239"/>
      <c r="J37" s="239"/>
      <c r="K37" s="239"/>
      <c r="L37" s="239"/>
      <c r="M37" s="239"/>
      <c r="N37" s="238"/>
      <c r="O37" s="238"/>
      <c r="P37" s="238"/>
      <c r="Q37" s="225"/>
      <c r="R37" s="240"/>
      <c r="S37" s="221"/>
      <c r="T37" s="231"/>
      <c r="U37" s="231"/>
      <c r="V37" s="254"/>
      <c r="W37" s="254"/>
      <c r="X37" s="254"/>
      <c r="Y37" s="254"/>
      <c r="Z37" s="254"/>
      <c r="AA37" s="254"/>
    </row>
    <row r="38" spans="1:27" ht="12.75" customHeight="1">
      <c r="A38" s="501" t="s">
        <v>649</v>
      </c>
      <c r="B38" s="501"/>
      <c r="C38" s="501"/>
      <c r="D38" s="501"/>
      <c r="E38" s="501"/>
      <c r="F38" s="501"/>
      <c r="G38" s="501"/>
      <c r="H38" s="501"/>
      <c r="I38" s="501"/>
      <c r="J38" s="501"/>
      <c r="K38" s="501"/>
      <c r="L38" s="501"/>
      <c r="M38" s="501"/>
      <c r="N38" s="501"/>
      <c r="O38" s="501"/>
      <c r="P38" s="501"/>
      <c r="Q38" s="501"/>
      <c r="R38" s="501"/>
      <c r="S38" s="501"/>
      <c r="T38" s="501"/>
      <c r="U38" s="501"/>
      <c r="V38" s="501"/>
      <c r="W38" s="501"/>
      <c r="X38" s="501"/>
      <c r="Y38" s="501"/>
      <c r="Z38" s="501"/>
      <c r="AA38" s="501"/>
    </row>
    <row r="39" spans="1:27" ht="12.75" customHeight="1">
      <c r="A39" s="501"/>
      <c r="B39" s="501"/>
      <c r="C39" s="501"/>
      <c r="D39" s="501"/>
      <c r="E39" s="501"/>
      <c r="F39" s="501"/>
      <c r="G39" s="501"/>
      <c r="H39" s="501"/>
      <c r="I39" s="501"/>
      <c r="J39" s="501"/>
      <c r="K39" s="501"/>
      <c r="L39" s="501"/>
      <c r="M39" s="501"/>
      <c r="N39" s="501"/>
      <c r="O39" s="501"/>
      <c r="P39" s="501"/>
      <c r="Q39" s="501"/>
      <c r="R39" s="501"/>
      <c r="S39" s="501"/>
      <c r="T39" s="501"/>
      <c r="U39" s="501"/>
      <c r="V39" s="501"/>
      <c r="W39" s="501"/>
      <c r="X39" s="501"/>
      <c r="Y39" s="501"/>
      <c r="Z39" s="501"/>
      <c r="AA39" s="501"/>
    </row>
    <row r="40" spans="1:27" ht="12.75" customHeight="1">
      <c r="A40" s="220" t="s">
        <v>676</v>
      </c>
      <c r="B40" s="243"/>
      <c r="C40" s="244"/>
      <c r="D40" s="244"/>
      <c r="E40" s="244"/>
      <c r="F40" s="244"/>
      <c r="G40" s="244"/>
      <c r="H40" s="244"/>
      <c r="I40" s="244"/>
      <c r="U40" s="495"/>
      <c r="V40" s="495"/>
      <c r="W40" s="495"/>
      <c r="X40" s="495"/>
      <c r="Y40" s="495"/>
      <c r="Z40" s="495"/>
      <c r="AA40" s="495"/>
    </row>
    <row r="41" spans="1:27" ht="12.75" customHeight="1">
      <c r="A41" s="243"/>
      <c r="B41" s="489" t="s">
        <v>650</v>
      </c>
      <c r="C41" s="437" t="s">
        <v>155</v>
      </c>
      <c r="D41" s="438"/>
      <c r="E41" s="438"/>
      <c r="F41" s="438"/>
      <c r="G41" s="438"/>
      <c r="H41" s="438"/>
      <c r="I41" s="438"/>
      <c r="J41" s="438"/>
      <c r="K41" s="438"/>
      <c r="L41" s="438"/>
      <c r="M41" s="438"/>
      <c r="N41" s="438"/>
      <c r="O41" s="438"/>
      <c r="P41" s="438"/>
      <c r="Q41" s="438"/>
      <c r="R41" s="438"/>
      <c r="S41" s="438"/>
      <c r="T41" s="438"/>
      <c r="U41" s="438"/>
      <c r="V41" s="438"/>
      <c r="W41" s="438"/>
      <c r="X41" s="438"/>
      <c r="Y41" s="471"/>
      <c r="Z41" s="470"/>
      <c r="AA41" s="470"/>
    </row>
    <row r="42" spans="1:27" ht="12.75" customHeight="1">
      <c r="A42" s="243"/>
      <c r="B42" s="491"/>
      <c r="C42" s="441"/>
      <c r="D42" s="442"/>
      <c r="E42" s="442"/>
      <c r="F42" s="442"/>
      <c r="G42" s="442"/>
      <c r="H42" s="442"/>
      <c r="I42" s="442"/>
      <c r="J42" s="442"/>
      <c r="K42" s="442"/>
      <c r="L42" s="442"/>
      <c r="M42" s="442"/>
      <c r="N42" s="442"/>
      <c r="O42" s="442"/>
      <c r="P42" s="442"/>
      <c r="Q42" s="442"/>
      <c r="R42" s="442"/>
      <c r="S42" s="442"/>
      <c r="T42" s="442"/>
      <c r="U42" s="442"/>
      <c r="V42" s="442"/>
      <c r="W42" s="442"/>
      <c r="X42" s="442"/>
      <c r="Y42" s="473"/>
      <c r="Z42" s="470"/>
      <c r="AA42" s="470"/>
    </row>
    <row r="43" spans="1:27" ht="12.75" customHeight="1">
      <c r="A43" s="243"/>
      <c r="B43" s="489" t="s">
        <v>651</v>
      </c>
      <c r="C43" s="437" t="s">
        <v>920</v>
      </c>
      <c r="D43" s="438"/>
      <c r="E43" s="438"/>
      <c r="F43" s="438"/>
      <c r="G43" s="438"/>
      <c r="H43" s="438"/>
      <c r="I43" s="438"/>
      <c r="J43" s="438"/>
      <c r="K43" s="438"/>
      <c r="L43" s="438"/>
      <c r="M43" s="438"/>
      <c r="N43" s="438"/>
      <c r="O43" s="438"/>
      <c r="P43" s="438"/>
      <c r="Q43" s="438"/>
      <c r="R43" s="438"/>
      <c r="S43" s="438"/>
      <c r="T43" s="438"/>
      <c r="U43" s="438"/>
      <c r="V43" s="438"/>
      <c r="W43" s="438"/>
      <c r="X43" s="438"/>
      <c r="Y43" s="471"/>
      <c r="Z43" s="470"/>
      <c r="AA43" s="470"/>
    </row>
    <row r="44" spans="1:27" ht="12.75" customHeight="1">
      <c r="A44" s="243"/>
      <c r="B44" s="490"/>
      <c r="C44" s="439"/>
      <c r="D44" s="440"/>
      <c r="E44" s="440"/>
      <c r="F44" s="440"/>
      <c r="G44" s="440"/>
      <c r="H44" s="440"/>
      <c r="I44" s="440"/>
      <c r="J44" s="440"/>
      <c r="K44" s="440"/>
      <c r="L44" s="440"/>
      <c r="M44" s="440"/>
      <c r="N44" s="440"/>
      <c r="O44" s="440"/>
      <c r="P44" s="440"/>
      <c r="Q44" s="440"/>
      <c r="R44" s="440"/>
      <c r="S44" s="440"/>
      <c r="T44" s="440"/>
      <c r="U44" s="440"/>
      <c r="V44" s="440"/>
      <c r="W44" s="440"/>
      <c r="X44" s="440"/>
      <c r="Y44" s="472"/>
      <c r="Z44" s="470"/>
      <c r="AA44" s="470"/>
    </row>
    <row r="45" spans="1:27" ht="12.75" customHeight="1">
      <c r="A45" s="243"/>
      <c r="B45" s="491"/>
      <c r="C45" s="441"/>
      <c r="D45" s="442"/>
      <c r="E45" s="442"/>
      <c r="F45" s="442"/>
      <c r="G45" s="442"/>
      <c r="H45" s="442"/>
      <c r="I45" s="442"/>
      <c r="J45" s="442"/>
      <c r="K45" s="442"/>
      <c r="L45" s="442"/>
      <c r="M45" s="442"/>
      <c r="N45" s="442"/>
      <c r="O45" s="442"/>
      <c r="P45" s="442"/>
      <c r="Q45" s="442"/>
      <c r="R45" s="442"/>
      <c r="S45" s="442"/>
      <c r="T45" s="442"/>
      <c r="U45" s="442"/>
      <c r="V45" s="442"/>
      <c r="W45" s="442"/>
      <c r="X45" s="442"/>
      <c r="Y45" s="473"/>
      <c r="Z45" s="470"/>
      <c r="AA45" s="470"/>
    </row>
    <row r="46" spans="1:27" ht="12.75" customHeight="1">
      <c r="A46" s="243"/>
      <c r="B46" s="489" t="s">
        <v>652</v>
      </c>
      <c r="C46" s="437" t="s">
        <v>156</v>
      </c>
      <c r="D46" s="438"/>
      <c r="E46" s="438"/>
      <c r="F46" s="438"/>
      <c r="G46" s="438"/>
      <c r="H46" s="438"/>
      <c r="I46" s="438"/>
      <c r="J46" s="438"/>
      <c r="K46" s="438"/>
      <c r="L46" s="438"/>
      <c r="M46" s="438"/>
      <c r="N46" s="438"/>
      <c r="O46" s="438"/>
      <c r="P46" s="438"/>
      <c r="Q46" s="438"/>
      <c r="R46" s="438"/>
      <c r="S46" s="438"/>
      <c r="T46" s="438"/>
      <c r="U46" s="438"/>
      <c r="V46" s="438"/>
      <c r="W46" s="438"/>
      <c r="X46" s="438"/>
      <c r="Y46" s="471"/>
      <c r="Z46" s="470"/>
      <c r="AA46" s="470"/>
    </row>
    <row r="47" spans="1:27" ht="12.75" customHeight="1">
      <c r="A47" s="243"/>
      <c r="B47" s="490"/>
      <c r="C47" s="439"/>
      <c r="D47" s="440"/>
      <c r="E47" s="440"/>
      <c r="F47" s="440"/>
      <c r="G47" s="440"/>
      <c r="H47" s="440"/>
      <c r="I47" s="440"/>
      <c r="J47" s="440"/>
      <c r="K47" s="440"/>
      <c r="L47" s="440"/>
      <c r="M47" s="440"/>
      <c r="N47" s="440"/>
      <c r="O47" s="440"/>
      <c r="P47" s="440"/>
      <c r="Q47" s="440"/>
      <c r="R47" s="440"/>
      <c r="S47" s="440"/>
      <c r="T47" s="440"/>
      <c r="U47" s="440"/>
      <c r="V47" s="440"/>
      <c r="W47" s="440"/>
      <c r="X47" s="440"/>
      <c r="Y47" s="472"/>
      <c r="Z47" s="470"/>
      <c r="AA47" s="470"/>
    </row>
    <row r="48" spans="1:27" ht="12.75" customHeight="1">
      <c r="A48" s="243"/>
      <c r="B48" s="490"/>
      <c r="C48" s="439"/>
      <c r="D48" s="440"/>
      <c r="E48" s="440"/>
      <c r="F48" s="440"/>
      <c r="G48" s="440"/>
      <c r="H48" s="440"/>
      <c r="I48" s="440"/>
      <c r="J48" s="440"/>
      <c r="K48" s="440"/>
      <c r="L48" s="440"/>
      <c r="M48" s="440"/>
      <c r="N48" s="440"/>
      <c r="O48" s="440"/>
      <c r="P48" s="440"/>
      <c r="Q48" s="440"/>
      <c r="R48" s="440"/>
      <c r="S48" s="440"/>
      <c r="T48" s="440"/>
      <c r="U48" s="440"/>
      <c r="V48" s="440"/>
      <c r="W48" s="440"/>
      <c r="X48" s="440"/>
      <c r="Y48" s="472"/>
      <c r="Z48" s="470"/>
      <c r="AA48" s="470"/>
    </row>
    <row r="49" spans="1:27" ht="12.75" customHeight="1">
      <c r="A49" s="243"/>
      <c r="B49" s="490"/>
      <c r="C49" s="439"/>
      <c r="D49" s="440"/>
      <c r="E49" s="440"/>
      <c r="F49" s="440"/>
      <c r="G49" s="440"/>
      <c r="H49" s="440"/>
      <c r="I49" s="440"/>
      <c r="J49" s="440"/>
      <c r="K49" s="440"/>
      <c r="L49" s="440"/>
      <c r="M49" s="440"/>
      <c r="N49" s="440"/>
      <c r="O49" s="440"/>
      <c r="P49" s="440"/>
      <c r="Q49" s="440"/>
      <c r="R49" s="440"/>
      <c r="S49" s="440"/>
      <c r="T49" s="440"/>
      <c r="U49" s="440"/>
      <c r="V49" s="440"/>
      <c r="W49" s="440"/>
      <c r="X49" s="440"/>
      <c r="Y49" s="472"/>
      <c r="Z49" s="470"/>
      <c r="AA49" s="470"/>
    </row>
    <row r="50" spans="1:27" ht="12.75" customHeight="1">
      <c r="A50" s="243"/>
      <c r="B50" s="490"/>
      <c r="C50" s="439"/>
      <c r="D50" s="440"/>
      <c r="E50" s="440"/>
      <c r="F50" s="440"/>
      <c r="G50" s="440"/>
      <c r="H50" s="440"/>
      <c r="I50" s="440"/>
      <c r="J50" s="440"/>
      <c r="K50" s="440"/>
      <c r="L50" s="440"/>
      <c r="M50" s="440"/>
      <c r="N50" s="440"/>
      <c r="O50" s="440"/>
      <c r="P50" s="440"/>
      <c r="Q50" s="440"/>
      <c r="R50" s="440"/>
      <c r="S50" s="440"/>
      <c r="T50" s="440"/>
      <c r="U50" s="440"/>
      <c r="V50" s="440"/>
      <c r="W50" s="440"/>
      <c r="X50" s="440"/>
      <c r="Y50" s="472"/>
      <c r="Z50" s="470"/>
      <c r="AA50" s="470"/>
    </row>
    <row r="51" spans="1:27" ht="12.75" customHeight="1">
      <c r="A51" s="243"/>
      <c r="B51" s="490"/>
      <c r="C51" s="439"/>
      <c r="D51" s="440"/>
      <c r="E51" s="440"/>
      <c r="F51" s="440"/>
      <c r="G51" s="440"/>
      <c r="H51" s="440"/>
      <c r="I51" s="440"/>
      <c r="J51" s="440"/>
      <c r="K51" s="440"/>
      <c r="L51" s="440"/>
      <c r="M51" s="440"/>
      <c r="N51" s="440"/>
      <c r="O51" s="440"/>
      <c r="P51" s="440"/>
      <c r="Q51" s="440"/>
      <c r="R51" s="440"/>
      <c r="S51" s="440"/>
      <c r="T51" s="440"/>
      <c r="U51" s="440"/>
      <c r="V51" s="440"/>
      <c r="W51" s="440"/>
      <c r="X51" s="440"/>
      <c r="Y51" s="472"/>
      <c r="Z51" s="470"/>
      <c r="AA51" s="470"/>
    </row>
    <row r="52" spans="1:27" ht="12.75" customHeight="1">
      <c r="A52" s="243"/>
      <c r="B52" s="491"/>
      <c r="C52" s="441"/>
      <c r="D52" s="442"/>
      <c r="E52" s="442"/>
      <c r="F52" s="442"/>
      <c r="G52" s="442"/>
      <c r="H52" s="442"/>
      <c r="I52" s="442"/>
      <c r="J52" s="442"/>
      <c r="K52" s="442"/>
      <c r="L52" s="442"/>
      <c r="M52" s="442"/>
      <c r="N52" s="442"/>
      <c r="O52" s="442"/>
      <c r="P52" s="442"/>
      <c r="Q52" s="442"/>
      <c r="R52" s="442"/>
      <c r="S52" s="442"/>
      <c r="T52" s="442"/>
      <c r="U52" s="442"/>
      <c r="V52" s="442"/>
      <c r="W52" s="442"/>
      <c r="X52" s="442"/>
      <c r="Y52" s="473"/>
      <c r="Z52" s="470"/>
      <c r="AA52" s="470"/>
    </row>
    <row r="53" spans="1:27" ht="12.75" customHeight="1">
      <c r="A53" s="243"/>
      <c r="B53" s="489" t="s">
        <v>653</v>
      </c>
      <c r="C53" s="437" t="s">
        <v>645</v>
      </c>
      <c r="D53" s="438"/>
      <c r="E53" s="438"/>
      <c r="F53" s="438"/>
      <c r="G53" s="438"/>
      <c r="H53" s="438"/>
      <c r="I53" s="438"/>
      <c r="J53" s="438"/>
      <c r="K53" s="438"/>
      <c r="L53" s="438"/>
      <c r="M53" s="438"/>
      <c r="N53" s="438"/>
      <c r="O53" s="438"/>
      <c r="P53" s="438"/>
      <c r="Q53" s="438"/>
      <c r="R53" s="438"/>
      <c r="S53" s="438"/>
      <c r="T53" s="438"/>
      <c r="U53" s="438"/>
      <c r="V53" s="438"/>
      <c r="W53" s="438"/>
      <c r="X53" s="438"/>
      <c r="Y53" s="471"/>
      <c r="Z53" s="470"/>
      <c r="AA53" s="470"/>
    </row>
    <row r="54" spans="1:27" ht="12.75" customHeight="1">
      <c r="A54" s="243"/>
      <c r="B54" s="491"/>
      <c r="C54" s="441"/>
      <c r="D54" s="442"/>
      <c r="E54" s="442"/>
      <c r="F54" s="442"/>
      <c r="G54" s="442"/>
      <c r="H54" s="442"/>
      <c r="I54" s="442"/>
      <c r="J54" s="442"/>
      <c r="K54" s="442"/>
      <c r="L54" s="442"/>
      <c r="M54" s="442"/>
      <c r="N54" s="442"/>
      <c r="O54" s="442"/>
      <c r="P54" s="442"/>
      <c r="Q54" s="442"/>
      <c r="R54" s="442"/>
      <c r="S54" s="442"/>
      <c r="T54" s="442"/>
      <c r="U54" s="442"/>
      <c r="V54" s="442"/>
      <c r="W54" s="442"/>
      <c r="X54" s="442"/>
      <c r="Y54" s="473"/>
      <c r="Z54" s="470"/>
      <c r="AA54" s="470"/>
    </row>
    <row r="55" spans="1:27" s="245" customFormat="1" ht="12.75" customHeight="1">
      <c r="A55" s="243"/>
      <c r="B55" s="489" t="s">
        <v>654</v>
      </c>
      <c r="C55" s="437" t="s">
        <v>20</v>
      </c>
      <c r="D55" s="438"/>
      <c r="E55" s="438"/>
      <c r="F55" s="438"/>
      <c r="G55" s="438"/>
      <c r="H55" s="438"/>
      <c r="I55" s="438"/>
      <c r="J55" s="438"/>
      <c r="K55" s="438"/>
      <c r="L55" s="438"/>
      <c r="M55" s="438"/>
      <c r="N55" s="438"/>
      <c r="O55" s="438"/>
      <c r="P55" s="438"/>
      <c r="Q55" s="438"/>
      <c r="R55" s="438"/>
      <c r="S55" s="438"/>
      <c r="T55" s="438"/>
      <c r="U55" s="438"/>
      <c r="V55" s="438"/>
      <c r="W55" s="438"/>
      <c r="X55" s="438"/>
      <c r="Y55" s="471"/>
      <c r="Z55" s="418"/>
      <c r="AA55" s="418"/>
    </row>
    <row r="56" spans="1:27" s="245" customFormat="1" ht="12.75" customHeight="1">
      <c r="A56" s="243"/>
      <c r="B56" s="490"/>
      <c r="C56" s="246"/>
      <c r="D56" s="468" t="s">
        <v>152</v>
      </c>
      <c r="E56" s="469"/>
      <c r="F56" s="469"/>
      <c r="G56" s="469"/>
      <c r="H56" s="469"/>
      <c r="I56" s="469"/>
      <c r="J56" s="469"/>
      <c r="K56" s="469"/>
      <c r="L56" s="469"/>
      <c r="M56" s="469"/>
      <c r="N56" s="469"/>
      <c r="O56" s="469"/>
      <c r="P56" s="469"/>
      <c r="Q56" s="469"/>
      <c r="R56" s="469"/>
      <c r="S56" s="469"/>
      <c r="T56" s="469"/>
      <c r="U56" s="469"/>
      <c r="V56" s="469"/>
      <c r="W56" s="469"/>
      <c r="X56" s="469"/>
      <c r="Y56" s="594"/>
      <c r="Z56" s="418"/>
      <c r="AA56" s="418"/>
    </row>
    <row r="57" spans="1:27" s="245" customFormat="1" ht="12.75" customHeight="1">
      <c r="A57" s="243"/>
      <c r="B57" s="490"/>
      <c r="C57" s="246"/>
      <c r="D57" s="450"/>
      <c r="E57" s="451"/>
      <c r="F57" s="451"/>
      <c r="G57" s="451"/>
      <c r="H57" s="451"/>
      <c r="I57" s="451"/>
      <c r="J57" s="451"/>
      <c r="K57" s="451"/>
      <c r="L57" s="451"/>
      <c r="M57" s="451"/>
      <c r="N57" s="451"/>
      <c r="O57" s="451"/>
      <c r="P57" s="451"/>
      <c r="Q57" s="451"/>
      <c r="R57" s="451"/>
      <c r="S57" s="451"/>
      <c r="T57" s="451"/>
      <c r="U57" s="451"/>
      <c r="V57" s="451"/>
      <c r="W57" s="451"/>
      <c r="X57" s="451"/>
      <c r="Y57" s="629"/>
      <c r="Z57" s="418"/>
      <c r="AA57" s="418"/>
    </row>
    <row r="58" spans="1:27" s="245" customFormat="1" ht="12.75" customHeight="1">
      <c r="A58" s="243"/>
      <c r="B58" s="490"/>
      <c r="C58" s="246"/>
      <c r="D58" s="468" t="s">
        <v>62</v>
      </c>
      <c r="E58" s="469"/>
      <c r="F58" s="469"/>
      <c r="G58" s="469"/>
      <c r="H58" s="469"/>
      <c r="I58" s="469"/>
      <c r="J58" s="469"/>
      <c r="K58" s="469"/>
      <c r="L58" s="469"/>
      <c r="M58" s="469"/>
      <c r="N58" s="469"/>
      <c r="O58" s="469"/>
      <c r="P58" s="469"/>
      <c r="Q58" s="469"/>
      <c r="R58" s="469"/>
      <c r="S58" s="469"/>
      <c r="T58" s="469"/>
      <c r="U58" s="469"/>
      <c r="V58" s="469"/>
      <c r="W58" s="469"/>
      <c r="X58" s="469"/>
      <c r="Y58" s="594"/>
      <c r="Z58" s="418"/>
      <c r="AA58" s="418"/>
    </row>
    <row r="59" spans="1:27" s="245" customFormat="1" ht="12.75" customHeight="1">
      <c r="A59" s="243"/>
      <c r="B59" s="490"/>
      <c r="C59" s="246"/>
      <c r="D59" s="450"/>
      <c r="E59" s="451"/>
      <c r="F59" s="451"/>
      <c r="G59" s="451"/>
      <c r="H59" s="451"/>
      <c r="I59" s="451"/>
      <c r="J59" s="451"/>
      <c r="K59" s="451"/>
      <c r="L59" s="451"/>
      <c r="M59" s="451"/>
      <c r="N59" s="451"/>
      <c r="O59" s="451"/>
      <c r="P59" s="451"/>
      <c r="Q59" s="451"/>
      <c r="R59" s="451"/>
      <c r="S59" s="451"/>
      <c r="T59" s="451"/>
      <c r="U59" s="451"/>
      <c r="V59" s="451"/>
      <c r="W59" s="451"/>
      <c r="X59" s="451"/>
      <c r="Y59" s="629"/>
      <c r="Z59" s="418"/>
      <c r="AA59" s="418"/>
    </row>
    <row r="60" spans="1:27" s="245" customFormat="1" ht="12.75" customHeight="1">
      <c r="A60" s="243"/>
      <c r="B60" s="490"/>
      <c r="C60" s="246"/>
      <c r="D60" s="468" t="s">
        <v>153</v>
      </c>
      <c r="E60" s="469"/>
      <c r="F60" s="469"/>
      <c r="G60" s="469"/>
      <c r="H60" s="469"/>
      <c r="I60" s="469"/>
      <c r="J60" s="469"/>
      <c r="K60" s="469"/>
      <c r="L60" s="469"/>
      <c r="M60" s="469"/>
      <c r="N60" s="469"/>
      <c r="O60" s="469"/>
      <c r="P60" s="469"/>
      <c r="Q60" s="469"/>
      <c r="R60" s="469"/>
      <c r="S60" s="469"/>
      <c r="T60" s="469"/>
      <c r="U60" s="469"/>
      <c r="V60" s="469"/>
      <c r="W60" s="469"/>
      <c r="X60" s="469"/>
      <c r="Y60" s="594"/>
      <c r="Z60" s="418"/>
      <c r="AA60" s="418"/>
    </row>
    <row r="61" spans="1:27" s="245" customFormat="1" ht="12.75" customHeight="1">
      <c r="A61" s="243"/>
      <c r="B61" s="491"/>
      <c r="C61" s="247"/>
      <c r="D61" s="450"/>
      <c r="E61" s="451"/>
      <c r="F61" s="451"/>
      <c r="G61" s="451"/>
      <c r="H61" s="451"/>
      <c r="I61" s="451"/>
      <c r="J61" s="451"/>
      <c r="K61" s="451"/>
      <c r="L61" s="451"/>
      <c r="M61" s="451"/>
      <c r="N61" s="451"/>
      <c r="O61" s="451"/>
      <c r="P61" s="451"/>
      <c r="Q61" s="451"/>
      <c r="R61" s="451"/>
      <c r="S61" s="451"/>
      <c r="T61" s="451"/>
      <c r="U61" s="451"/>
      <c r="V61" s="451"/>
      <c r="W61" s="451"/>
      <c r="X61" s="451"/>
      <c r="Y61" s="629"/>
      <c r="Z61" s="418"/>
      <c r="AA61" s="418"/>
    </row>
    <row r="62" spans="1:27" ht="12.75" customHeight="1">
      <c r="A62" s="243"/>
      <c r="B62" s="489" t="s">
        <v>655</v>
      </c>
      <c r="C62" s="422" t="s">
        <v>128</v>
      </c>
      <c r="D62" s="423"/>
      <c r="E62" s="423"/>
      <c r="F62" s="423"/>
      <c r="G62" s="423"/>
      <c r="H62" s="423"/>
      <c r="I62" s="423"/>
      <c r="J62" s="423"/>
      <c r="K62" s="423"/>
      <c r="L62" s="423"/>
      <c r="M62" s="423"/>
      <c r="N62" s="423"/>
      <c r="O62" s="423"/>
      <c r="P62" s="423"/>
      <c r="Q62" s="423"/>
      <c r="R62" s="423"/>
      <c r="S62" s="423"/>
      <c r="T62" s="423"/>
      <c r="U62" s="423"/>
      <c r="V62" s="423"/>
      <c r="W62" s="423"/>
      <c r="X62" s="423"/>
      <c r="Y62" s="423"/>
      <c r="Z62" s="470"/>
      <c r="AA62" s="470"/>
    </row>
    <row r="63" spans="1:27" ht="12.75" customHeight="1">
      <c r="A63" s="243"/>
      <c r="B63" s="491"/>
      <c r="C63" s="428"/>
      <c r="D63" s="429"/>
      <c r="E63" s="429"/>
      <c r="F63" s="429"/>
      <c r="G63" s="429"/>
      <c r="H63" s="429"/>
      <c r="I63" s="429"/>
      <c r="J63" s="429"/>
      <c r="K63" s="429"/>
      <c r="L63" s="429"/>
      <c r="M63" s="429"/>
      <c r="N63" s="429"/>
      <c r="O63" s="429"/>
      <c r="P63" s="429"/>
      <c r="Q63" s="429"/>
      <c r="R63" s="429"/>
      <c r="S63" s="429"/>
      <c r="T63" s="429"/>
      <c r="U63" s="429"/>
      <c r="V63" s="429"/>
      <c r="W63" s="429"/>
      <c r="X63" s="429"/>
      <c r="Y63" s="429"/>
      <c r="Z63" s="470"/>
      <c r="AA63" s="470"/>
    </row>
    <row r="64" spans="1:27" ht="12.75" customHeight="1">
      <c r="A64" s="243"/>
      <c r="B64" s="219"/>
      <c r="C64" s="249"/>
      <c r="D64" s="249"/>
      <c r="E64" s="249"/>
      <c r="F64" s="249"/>
      <c r="G64" s="249"/>
      <c r="H64" s="249"/>
      <c r="I64" s="249"/>
      <c r="J64" s="249"/>
      <c r="K64" s="249"/>
      <c r="L64" s="249"/>
      <c r="M64" s="249"/>
      <c r="N64" s="249"/>
      <c r="O64" s="249"/>
      <c r="P64" s="249"/>
      <c r="Q64" s="249"/>
      <c r="R64" s="249"/>
      <c r="S64" s="249"/>
      <c r="T64" s="249"/>
      <c r="U64" s="249"/>
      <c r="V64" s="249"/>
      <c r="W64" s="249"/>
      <c r="X64" s="249"/>
      <c r="Y64" s="248"/>
      <c r="Z64" s="248"/>
      <c r="AA64" s="248"/>
    </row>
    <row r="65" spans="1:27" ht="12.75" customHeight="1">
      <c r="A65" s="220" t="s">
        <v>677</v>
      </c>
      <c r="B65" s="243"/>
      <c r="C65" s="244"/>
      <c r="D65" s="244"/>
      <c r="E65" s="244"/>
      <c r="F65" s="244"/>
      <c r="G65" s="244"/>
      <c r="H65" s="244"/>
      <c r="I65" s="244"/>
      <c r="U65" s="495"/>
      <c r="V65" s="495"/>
      <c r="W65" s="495"/>
      <c r="X65" s="495"/>
      <c r="Y65" s="495"/>
      <c r="Z65" s="495"/>
      <c r="AA65" s="495"/>
    </row>
    <row r="66" spans="1:27" ht="12.75" customHeight="1">
      <c r="A66" s="243"/>
      <c r="B66" s="489" t="s">
        <v>650</v>
      </c>
      <c r="C66" s="437" t="s">
        <v>157</v>
      </c>
      <c r="D66" s="438"/>
      <c r="E66" s="438"/>
      <c r="F66" s="438"/>
      <c r="G66" s="438"/>
      <c r="H66" s="438"/>
      <c r="I66" s="438"/>
      <c r="J66" s="438"/>
      <c r="K66" s="438"/>
      <c r="L66" s="438"/>
      <c r="M66" s="438"/>
      <c r="N66" s="438"/>
      <c r="O66" s="438"/>
      <c r="P66" s="438"/>
      <c r="Q66" s="438"/>
      <c r="R66" s="438"/>
      <c r="S66" s="438"/>
      <c r="T66" s="438"/>
      <c r="U66" s="438"/>
      <c r="V66" s="438"/>
      <c r="W66" s="438"/>
      <c r="X66" s="438"/>
      <c r="Y66" s="471"/>
      <c r="Z66" s="474"/>
      <c r="AA66" s="475"/>
    </row>
    <row r="67" spans="1:27" ht="12.75" customHeight="1">
      <c r="A67" s="243"/>
      <c r="B67" s="490"/>
      <c r="C67" s="439"/>
      <c r="D67" s="440"/>
      <c r="E67" s="440"/>
      <c r="F67" s="440"/>
      <c r="G67" s="440"/>
      <c r="H67" s="440"/>
      <c r="I67" s="440"/>
      <c r="J67" s="440"/>
      <c r="K67" s="440"/>
      <c r="L67" s="440"/>
      <c r="M67" s="440"/>
      <c r="N67" s="440"/>
      <c r="O67" s="440"/>
      <c r="P67" s="440"/>
      <c r="Q67" s="440"/>
      <c r="R67" s="440"/>
      <c r="S67" s="440"/>
      <c r="T67" s="440"/>
      <c r="U67" s="440"/>
      <c r="V67" s="440"/>
      <c r="W67" s="440"/>
      <c r="X67" s="440"/>
      <c r="Y67" s="472"/>
      <c r="Z67" s="476"/>
      <c r="AA67" s="477"/>
    </row>
    <row r="68" spans="1:27" ht="12.75" customHeight="1">
      <c r="A68" s="243"/>
      <c r="B68" s="491"/>
      <c r="C68" s="441"/>
      <c r="D68" s="442"/>
      <c r="E68" s="442"/>
      <c r="F68" s="442"/>
      <c r="G68" s="442"/>
      <c r="H68" s="442"/>
      <c r="I68" s="442"/>
      <c r="J68" s="442"/>
      <c r="K68" s="442"/>
      <c r="L68" s="442"/>
      <c r="M68" s="442"/>
      <c r="N68" s="442"/>
      <c r="O68" s="442"/>
      <c r="P68" s="442"/>
      <c r="Q68" s="442"/>
      <c r="R68" s="442"/>
      <c r="S68" s="442"/>
      <c r="T68" s="442"/>
      <c r="U68" s="442"/>
      <c r="V68" s="442"/>
      <c r="W68" s="442"/>
      <c r="X68" s="442"/>
      <c r="Y68" s="473"/>
      <c r="Z68" s="478"/>
      <c r="AA68" s="479"/>
    </row>
    <row r="69" spans="1:27" ht="12.75" customHeight="1">
      <c r="A69" s="243"/>
      <c r="B69" s="489" t="s">
        <v>651</v>
      </c>
      <c r="C69" s="437" t="s">
        <v>158</v>
      </c>
      <c r="D69" s="438"/>
      <c r="E69" s="438"/>
      <c r="F69" s="438"/>
      <c r="G69" s="438"/>
      <c r="H69" s="438"/>
      <c r="I69" s="438"/>
      <c r="J69" s="438"/>
      <c r="K69" s="438"/>
      <c r="L69" s="438"/>
      <c r="M69" s="438"/>
      <c r="N69" s="438"/>
      <c r="O69" s="438"/>
      <c r="P69" s="438"/>
      <c r="Q69" s="438"/>
      <c r="R69" s="438"/>
      <c r="S69" s="438"/>
      <c r="T69" s="438"/>
      <c r="U69" s="438"/>
      <c r="V69" s="438"/>
      <c r="W69" s="438"/>
      <c r="X69" s="438"/>
      <c r="Y69" s="471"/>
      <c r="Z69" s="474"/>
      <c r="AA69" s="475"/>
    </row>
    <row r="70" spans="1:27" ht="12.75" customHeight="1">
      <c r="A70" s="243"/>
      <c r="B70" s="490"/>
      <c r="C70" s="439"/>
      <c r="D70" s="440"/>
      <c r="E70" s="440"/>
      <c r="F70" s="440"/>
      <c r="G70" s="440"/>
      <c r="H70" s="440"/>
      <c r="I70" s="440"/>
      <c r="J70" s="440"/>
      <c r="K70" s="440"/>
      <c r="L70" s="440"/>
      <c r="M70" s="440"/>
      <c r="N70" s="440"/>
      <c r="O70" s="440"/>
      <c r="P70" s="440"/>
      <c r="Q70" s="440"/>
      <c r="R70" s="440"/>
      <c r="S70" s="440"/>
      <c r="T70" s="440"/>
      <c r="U70" s="440"/>
      <c r="V70" s="440"/>
      <c r="W70" s="440"/>
      <c r="X70" s="440"/>
      <c r="Y70" s="472"/>
      <c r="Z70" s="476"/>
      <c r="AA70" s="477"/>
    </row>
    <row r="71" spans="1:27" ht="12.75" customHeight="1">
      <c r="A71" s="243"/>
      <c r="B71" s="491"/>
      <c r="C71" s="441"/>
      <c r="D71" s="442"/>
      <c r="E71" s="442"/>
      <c r="F71" s="442"/>
      <c r="G71" s="442"/>
      <c r="H71" s="442"/>
      <c r="I71" s="442"/>
      <c r="J71" s="442"/>
      <c r="K71" s="442"/>
      <c r="L71" s="442"/>
      <c r="M71" s="442"/>
      <c r="N71" s="442"/>
      <c r="O71" s="442"/>
      <c r="P71" s="442"/>
      <c r="Q71" s="442"/>
      <c r="R71" s="442"/>
      <c r="S71" s="442"/>
      <c r="T71" s="442"/>
      <c r="U71" s="442"/>
      <c r="V71" s="442"/>
      <c r="W71" s="442"/>
      <c r="X71" s="442"/>
      <c r="Y71" s="473"/>
      <c r="Z71" s="478"/>
      <c r="AA71" s="479"/>
    </row>
    <row r="72" spans="1:27" ht="12.75" customHeight="1">
      <c r="A72" s="243"/>
      <c r="B72" s="489" t="s">
        <v>652</v>
      </c>
      <c r="C72" s="437" t="s">
        <v>656</v>
      </c>
      <c r="D72" s="438"/>
      <c r="E72" s="438"/>
      <c r="F72" s="438"/>
      <c r="G72" s="438"/>
      <c r="H72" s="438"/>
      <c r="I72" s="438"/>
      <c r="J72" s="438"/>
      <c r="K72" s="438"/>
      <c r="L72" s="438"/>
      <c r="M72" s="438"/>
      <c r="N72" s="438"/>
      <c r="O72" s="438"/>
      <c r="P72" s="438"/>
      <c r="Q72" s="438"/>
      <c r="R72" s="438"/>
      <c r="S72" s="438"/>
      <c r="T72" s="438"/>
      <c r="U72" s="438"/>
      <c r="V72" s="438"/>
      <c r="W72" s="438"/>
      <c r="X72" s="438"/>
      <c r="Y72" s="471"/>
      <c r="Z72" s="474"/>
      <c r="AA72" s="475"/>
    </row>
    <row r="73" spans="1:27" ht="12.75" customHeight="1">
      <c r="A73" s="243"/>
      <c r="B73" s="491"/>
      <c r="C73" s="441"/>
      <c r="D73" s="442"/>
      <c r="E73" s="442"/>
      <c r="F73" s="442"/>
      <c r="G73" s="442"/>
      <c r="H73" s="442"/>
      <c r="I73" s="442"/>
      <c r="J73" s="442"/>
      <c r="K73" s="442"/>
      <c r="L73" s="442"/>
      <c r="M73" s="442"/>
      <c r="N73" s="442"/>
      <c r="O73" s="442"/>
      <c r="P73" s="442"/>
      <c r="Q73" s="442"/>
      <c r="R73" s="442"/>
      <c r="S73" s="442"/>
      <c r="T73" s="442"/>
      <c r="U73" s="442"/>
      <c r="V73" s="442"/>
      <c r="W73" s="442"/>
      <c r="X73" s="442"/>
      <c r="Y73" s="473"/>
      <c r="Z73" s="478"/>
      <c r="AA73" s="479"/>
    </row>
    <row r="74" spans="1:27" ht="12.75" customHeight="1">
      <c r="A74" s="243"/>
      <c r="B74" s="489" t="s">
        <v>653</v>
      </c>
      <c r="C74" s="437" t="s">
        <v>342</v>
      </c>
      <c r="D74" s="438"/>
      <c r="E74" s="438"/>
      <c r="F74" s="438"/>
      <c r="G74" s="438"/>
      <c r="H74" s="438"/>
      <c r="I74" s="438"/>
      <c r="J74" s="438"/>
      <c r="K74" s="438"/>
      <c r="L74" s="438"/>
      <c r="M74" s="438"/>
      <c r="N74" s="438"/>
      <c r="O74" s="438"/>
      <c r="P74" s="438"/>
      <c r="Q74" s="438"/>
      <c r="R74" s="438"/>
      <c r="S74" s="438"/>
      <c r="T74" s="438"/>
      <c r="U74" s="438"/>
      <c r="V74" s="438"/>
      <c r="W74" s="438"/>
      <c r="X74" s="438"/>
      <c r="Y74" s="471"/>
      <c r="Z74" s="474"/>
      <c r="AA74" s="475"/>
    </row>
    <row r="75" spans="1:27" ht="12.75" customHeight="1">
      <c r="A75" s="243"/>
      <c r="B75" s="490"/>
      <c r="C75" s="439"/>
      <c r="D75" s="440"/>
      <c r="E75" s="440"/>
      <c r="F75" s="440"/>
      <c r="G75" s="440"/>
      <c r="H75" s="440"/>
      <c r="I75" s="440"/>
      <c r="J75" s="440"/>
      <c r="K75" s="440"/>
      <c r="L75" s="440"/>
      <c r="M75" s="440"/>
      <c r="N75" s="440"/>
      <c r="O75" s="440"/>
      <c r="P75" s="440"/>
      <c r="Q75" s="440"/>
      <c r="R75" s="440"/>
      <c r="S75" s="440"/>
      <c r="T75" s="440"/>
      <c r="U75" s="440"/>
      <c r="V75" s="440"/>
      <c r="W75" s="440"/>
      <c r="X75" s="440"/>
      <c r="Y75" s="472"/>
      <c r="Z75" s="476"/>
      <c r="AA75" s="477"/>
    </row>
    <row r="76" spans="1:27" ht="12.75" customHeight="1">
      <c r="A76" s="243"/>
      <c r="B76" s="491"/>
      <c r="C76" s="441"/>
      <c r="D76" s="442"/>
      <c r="E76" s="442"/>
      <c r="F76" s="442"/>
      <c r="G76" s="442"/>
      <c r="H76" s="442"/>
      <c r="I76" s="442"/>
      <c r="J76" s="442"/>
      <c r="K76" s="442"/>
      <c r="L76" s="442"/>
      <c r="M76" s="442"/>
      <c r="N76" s="442"/>
      <c r="O76" s="442"/>
      <c r="P76" s="442"/>
      <c r="Q76" s="442"/>
      <c r="R76" s="442"/>
      <c r="S76" s="442"/>
      <c r="T76" s="442"/>
      <c r="U76" s="442"/>
      <c r="V76" s="442"/>
      <c r="W76" s="442"/>
      <c r="X76" s="442"/>
      <c r="Y76" s="473"/>
      <c r="Z76" s="478"/>
      <c r="AA76" s="479"/>
    </row>
    <row r="77" spans="1:27" ht="12.75" customHeight="1">
      <c r="A77" s="243"/>
      <c r="B77" s="243"/>
      <c r="C77" s="244"/>
      <c r="D77" s="244"/>
      <c r="E77" s="244"/>
      <c r="F77" s="244"/>
      <c r="G77" s="244"/>
      <c r="H77" s="244"/>
      <c r="I77" s="244"/>
      <c r="Y77" s="250"/>
      <c r="Z77" s="250"/>
      <c r="AA77" s="250"/>
    </row>
    <row r="78" spans="1:27" ht="12.75" customHeight="1">
      <c r="A78" s="220" t="s">
        <v>678</v>
      </c>
      <c r="B78" s="243"/>
      <c r="C78" s="244"/>
      <c r="D78" s="244"/>
      <c r="E78" s="244"/>
      <c r="F78" s="244"/>
      <c r="G78" s="244"/>
      <c r="H78" s="244"/>
      <c r="I78" s="244"/>
      <c r="U78" s="408"/>
      <c r="V78" s="408"/>
      <c r="W78" s="408"/>
      <c r="X78" s="408"/>
      <c r="Y78" s="408"/>
      <c r="Z78" s="408"/>
      <c r="AA78" s="409" t="s">
        <v>113</v>
      </c>
    </row>
    <row r="79" spans="1:27" ht="12.75" customHeight="1">
      <c r="A79" s="243"/>
      <c r="B79" s="489" t="s">
        <v>650</v>
      </c>
      <c r="C79" s="437" t="s">
        <v>63</v>
      </c>
      <c r="D79" s="438"/>
      <c r="E79" s="438"/>
      <c r="F79" s="438"/>
      <c r="G79" s="438"/>
      <c r="H79" s="438"/>
      <c r="I79" s="438"/>
      <c r="J79" s="438"/>
      <c r="K79" s="438"/>
      <c r="L79" s="438"/>
      <c r="M79" s="438"/>
      <c r="N79" s="438"/>
      <c r="O79" s="438"/>
      <c r="P79" s="438"/>
      <c r="Q79" s="438"/>
      <c r="R79" s="438"/>
      <c r="S79" s="438"/>
      <c r="T79" s="438"/>
      <c r="U79" s="438"/>
      <c r="V79" s="438"/>
      <c r="W79" s="438"/>
      <c r="X79" s="438"/>
      <c r="Y79" s="471"/>
      <c r="Z79" s="474"/>
      <c r="AA79" s="475"/>
    </row>
    <row r="80" spans="1:27" ht="12.75" customHeight="1">
      <c r="A80" s="243"/>
      <c r="B80" s="491"/>
      <c r="C80" s="441"/>
      <c r="D80" s="442"/>
      <c r="E80" s="442"/>
      <c r="F80" s="442"/>
      <c r="G80" s="442"/>
      <c r="H80" s="442"/>
      <c r="I80" s="442"/>
      <c r="J80" s="442"/>
      <c r="K80" s="442"/>
      <c r="L80" s="442"/>
      <c r="M80" s="442"/>
      <c r="N80" s="442"/>
      <c r="O80" s="442"/>
      <c r="P80" s="442"/>
      <c r="Q80" s="442"/>
      <c r="R80" s="442"/>
      <c r="S80" s="442"/>
      <c r="T80" s="442"/>
      <c r="U80" s="442"/>
      <c r="V80" s="442"/>
      <c r="W80" s="442"/>
      <c r="X80" s="442"/>
      <c r="Y80" s="473"/>
      <c r="Z80" s="478"/>
      <c r="AA80" s="479"/>
    </row>
    <row r="81" spans="1:27" ht="12.75" customHeight="1">
      <c r="A81" s="243"/>
      <c r="B81" s="489" t="s">
        <v>651</v>
      </c>
      <c r="C81" s="437" t="s">
        <v>64</v>
      </c>
      <c r="D81" s="438"/>
      <c r="E81" s="438"/>
      <c r="F81" s="438"/>
      <c r="G81" s="438"/>
      <c r="H81" s="438"/>
      <c r="I81" s="438"/>
      <c r="J81" s="438"/>
      <c r="K81" s="438"/>
      <c r="L81" s="438"/>
      <c r="M81" s="438"/>
      <c r="N81" s="438"/>
      <c r="O81" s="438"/>
      <c r="P81" s="438"/>
      <c r="Q81" s="438"/>
      <c r="R81" s="438"/>
      <c r="S81" s="438"/>
      <c r="T81" s="438"/>
      <c r="U81" s="438"/>
      <c r="V81" s="438"/>
      <c r="W81" s="438"/>
      <c r="X81" s="438"/>
      <c r="Y81" s="471"/>
      <c r="Z81" s="474"/>
      <c r="AA81" s="475"/>
    </row>
    <row r="82" spans="1:27" ht="12.75" customHeight="1">
      <c r="A82" s="243"/>
      <c r="B82" s="491"/>
      <c r="C82" s="441"/>
      <c r="D82" s="442"/>
      <c r="E82" s="442"/>
      <c r="F82" s="442"/>
      <c r="G82" s="442"/>
      <c r="H82" s="442"/>
      <c r="I82" s="442"/>
      <c r="J82" s="442"/>
      <c r="K82" s="442"/>
      <c r="L82" s="442"/>
      <c r="M82" s="442"/>
      <c r="N82" s="442"/>
      <c r="O82" s="442"/>
      <c r="P82" s="442"/>
      <c r="Q82" s="442"/>
      <c r="R82" s="442"/>
      <c r="S82" s="442"/>
      <c r="T82" s="442"/>
      <c r="U82" s="442"/>
      <c r="V82" s="442"/>
      <c r="W82" s="442"/>
      <c r="X82" s="442"/>
      <c r="Y82" s="473"/>
      <c r="Z82" s="478"/>
      <c r="AA82" s="479"/>
    </row>
    <row r="83" spans="1:27" ht="12.75" customHeight="1">
      <c r="A83" s="243"/>
      <c r="B83" s="489" t="s">
        <v>652</v>
      </c>
      <c r="C83" s="437" t="s">
        <v>65</v>
      </c>
      <c r="D83" s="438"/>
      <c r="E83" s="438"/>
      <c r="F83" s="438"/>
      <c r="G83" s="438"/>
      <c r="H83" s="438"/>
      <c r="I83" s="438"/>
      <c r="J83" s="438"/>
      <c r="K83" s="438"/>
      <c r="L83" s="438"/>
      <c r="M83" s="438"/>
      <c r="N83" s="438"/>
      <c r="O83" s="438"/>
      <c r="P83" s="438"/>
      <c r="Q83" s="438"/>
      <c r="R83" s="438"/>
      <c r="S83" s="438"/>
      <c r="T83" s="438"/>
      <c r="U83" s="438"/>
      <c r="V83" s="438"/>
      <c r="W83" s="438"/>
      <c r="X83" s="438"/>
      <c r="Y83" s="471"/>
      <c r="Z83" s="474"/>
      <c r="AA83" s="475"/>
    </row>
    <row r="84" spans="1:27" ht="12.75" customHeight="1">
      <c r="A84" s="243"/>
      <c r="B84" s="491"/>
      <c r="C84" s="441"/>
      <c r="D84" s="442"/>
      <c r="E84" s="442"/>
      <c r="F84" s="442"/>
      <c r="G84" s="442"/>
      <c r="H84" s="442"/>
      <c r="I84" s="442"/>
      <c r="J84" s="442"/>
      <c r="K84" s="442"/>
      <c r="L84" s="442"/>
      <c r="M84" s="442"/>
      <c r="N84" s="442"/>
      <c r="O84" s="442"/>
      <c r="P84" s="442"/>
      <c r="Q84" s="442"/>
      <c r="R84" s="442"/>
      <c r="S84" s="442"/>
      <c r="T84" s="442"/>
      <c r="U84" s="442"/>
      <c r="V84" s="442"/>
      <c r="W84" s="442"/>
      <c r="X84" s="442"/>
      <c r="Y84" s="473"/>
      <c r="Z84" s="478"/>
      <c r="AA84" s="479"/>
    </row>
    <row r="85" spans="1:27" ht="12.75" customHeight="1">
      <c r="A85" s="243"/>
      <c r="B85" s="243"/>
      <c r="C85" s="244"/>
      <c r="D85" s="244"/>
      <c r="E85" s="244"/>
      <c r="F85" s="244"/>
      <c r="G85" s="244"/>
      <c r="H85" s="244"/>
      <c r="I85" s="244"/>
      <c r="Y85" s="250"/>
      <c r="Z85" s="250"/>
      <c r="AA85" s="250"/>
    </row>
    <row r="86" spans="1:27" ht="12.75" customHeight="1">
      <c r="A86" s="220" t="s">
        <v>679</v>
      </c>
      <c r="B86" s="243"/>
      <c r="C86" s="244"/>
      <c r="D86" s="244"/>
      <c r="E86" s="244"/>
      <c r="F86" s="244"/>
      <c r="G86" s="244"/>
      <c r="H86" s="244"/>
      <c r="I86" s="244"/>
      <c r="U86" s="495"/>
      <c r="V86" s="495"/>
      <c r="W86" s="495"/>
      <c r="X86" s="495"/>
      <c r="Y86" s="495"/>
      <c r="Z86" s="495"/>
      <c r="AA86" s="495"/>
    </row>
    <row r="87" spans="1:27" ht="12.75" customHeight="1">
      <c r="A87" s="243"/>
      <c r="B87" s="489" t="s">
        <v>650</v>
      </c>
      <c r="C87" s="437" t="s">
        <v>168</v>
      </c>
      <c r="D87" s="438"/>
      <c r="E87" s="438"/>
      <c r="F87" s="438"/>
      <c r="G87" s="438"/>
      <c r="H87" s="438"/>
      <c r="I87" s="438"/>
      <c r="J87" s="438"/>
      <c r="K87" s="438"/>
      <c r="L87" s="438"/>
      <c r="M87" s="438"/>
      <c r="N87" s="438"/>
      <c r="O87" s="438"/>
      <c r="P87" s="438"/>
      <c r="Q87" s="438"/>
      <c r="R87" s="438"/>
      <c r="S87" s="438"/>
      <c r="T87" s="438"/>
      <c r="U87" s="438"/>
      <c r="V87" s="438"/>
      <c r="W87" s="438"/>
      <c r="X87" s="438"/>
      <c r="Y87" s="471"/>
      <c r="Z87" s="474"/>
      <c r="AA87" s="475"/>
    </row>
    <row r="88" spans="1:27" ht="12.75" customHeight="1">
      <c r="A88" s="243"/>
      <c r="B88" s="491"/>
      <c r="C88" s="441"/>
      <c r="D88" s="442"/>
      <c r="E88" s="442"/>
      <c r="F88" s="442"/>
      <c r="G88" s="442"/>
      <c r="H88" s="442"/>
      <c r="I88" s="442"/>
      <c r="J88" s="442"/>
      <c r="K88" s="442"/>
      <c r="L88" s="442"/>
      <c r="M88" s="442"/>
      <c r="N88" s="442"/>
      <c r="O88" s="442"/>
      <c r="P88" s="442"/>
      <c r="Q88" s="442"/>
      <c r="R88" s="442"/>
      <c r="S88" s="442"/>
      <c r="T88" s="442"/>
      <c r="U88" s="442"/>
      <c r="V88" s="442"/>
      <c r="W88" s="442"/>
      <c r="X88" s="442"/>
      <c r="Y88" s="473"/>
      <c r="Z88" s="478"/>
      <c r="AA88" s="479"/>
    </row>
    <row r="89" spans="1:27" ht="12.75" customHeight="1">
      <c r="A89" s="243"/>
      <c r="B89" s="489" t="s">
        <v>651</v>
      </c>
      <c r="C89" s="437" t="s">
        <v>66</v>
      </c>
      <c r="D89" s="438"/>
      <c r="E89" s="438"/>
      <c r="F89" s="438"/>
      <c r="G89" s="438"/>
      <c r="H89" s="438"/>
      <c r="I89" s="438"/>
      <c r="J89" s="438"/>
      <c r="K89" s="438"/>
      <c r="L89" s="438"/>
      <c r="M89" s="438"/>
      <c r="N89" s="438"/>
      <c r="O89" s="438"/>
      <c r="P89" s="438"/>
      <c r="Q89" s="438"/>
      <c r="R89" s="438"/>
      <c r="S89" s="438"/>
      <c r="T89" s="438"/>
      <c r="U89" s="438"/>
      <c r="V89" s="438"/>
      <c r="W89" s="438"/>
      <c r="X89" s="438"/>
      <c r="Y89" s="471"/>
      <c r="Z89" s="474"/>
      <c r="AA89" s="475"/>
    </row>
    <row r="90" spans="1:27" ht="12.75" customHeight="1">
      <c r="A90" s="243"/>
      <c r="B90" s="490"/>
      <c r="C90" s="439"/>
      <c r="D90" s="440"/>
      <c r="E90" s="440"/>
      <c r="F90" s="440"/>
      <c r="G90" s="440"/>
      <c r="H90" s="440"/>
      <c r="I90" s="440"/>
      <c r="J90" s="440"/>
      <c r="K90" s="440"/>
      <c r="L90" s="440"/>
      <c r="M90" s="440"/>
      <c r="N90" s="440"/>
      <c r="O90" s="440"/>
      <c r="P90" s="440"/>
      <c r="Q90" s="440"/>
      <c r="R90" s="440"/>
      <c r="S90" s="440"/>
      <c r="T90" s="440"/>
      <c r="U90" s="440"/>
      <c r="V90" s="440"/>
      <c r="W90" s="440"/>
      <c r="X90" s="440"/>
      <c r="Y90" s="472"/>
      <c r="Z90" s="476"/>
      <c r="AA90" s="477"/>
    </row>
    <row r="91" spans="1:27" ht="12.75" customHeight="1">
      <c r="A91" s="243"/>
      <c r="B91" s="491"/>
      <c r="C91" s="441"/>
      <c r="D91" s="442"/>
      <c r="E91" s="442"/>
      <c r="F91" s="442"/>
      <c r="G91" s="442"/>
      <c r="H91" s="442"/>
      <c r="I91" s="442"/>
      <c r="J91" s="442"/>
      <c r="K91" s="442"/>
      <c r="L91" s="442"/>
      <c r="M91" s="442"/>
      <c r="N91" s="442"/>
      <c r="O91" s="442"/>
      <c r="P91" s="442"/>
      <c r="Q91" s="442"/>
      <c r="R91" s="442"/>
      <c r="S91" s="442"/>
      <c r="T91" s="442"/>
      <c r="U91" s="442"/>
      <c r="V91" s="442"/>
      <c r="W91" s="442"/>
      <c r="X91" s="442"/>
      <c r="Y91" s="473"/>
      <c r="Z91" s="478"/>
      <c r="AA91" s="479"/>
    </row>
    <row r="92" spans="1:27" ht="12.75" customHeight="1">
      <c r="A92" s="243"/>
      <c r="B92" s="219"/>
      <c r="C92" s="289"/>
      <c r="D92" s="289"/>
      <c r="E92" s="289"/>
      <c r="F92" s="289"/>
      <c r="G92" s="289"/>
      <c r="H92" s="289"/>
      <c r="I92" s="289"/>
      <c r="J92" s="289"/>
      <c r="K92" s="289"/>
      <c r="L92" s="289"/>
      <c r="M92" s="289"/>
      <c r="N92" s="289"/>
      <c r="O92" s="289"/>
      <c r="P92" s="289"/>
      <c r="Q92" s="289"/>
      <c r="R92" s="289"/>
      <c r="S92" s="289"/>
      <c r="T92" s="289"/>
      <c r="U92" s="289"/>
      <c r="V92" s="289"/>
      <c r="W92" s="289"/>
      <c r="X92" s="289"/>
      <c r="Y92" s="289"/>
      <c r="Z92" s="331"/>
      <c r="AA92" s="331"/>
    </row>
    <row r="93" spans="1:27" ht="12.75" customHeight="1">
      <c r="A93" s="220" t="s">
        <v>680</v>
      </c>
      <c r="B93" s="220"/>
      <c r="C93" s="244"/>
      <c r="D93" s="244"/>
      <c r="E93" s="244"/>
      <c r="F93" s="244"/>
      <c r="G93" s="244"/>
      <c r="H93" s="244"/>
      <c r="I93" s="244"/>
      <c r="U93" s="496"/>
      <c r="V93" s="496"/>
      <c r="W93" s="496"/>
      <c r="X93" s="496"/>
      <c r="Y93" s="496"/>
      <c r="Z93" s="496"/>
      <c r="AA93" s="496"/>
    </row>
    <row r="94" spans="1:27" ht="12.75" customHeight="1">
      <c r="A94" s="243"/>
      <c r="B94" s="489" t="s">
        <v>650</v>
      </c>
      <c r="C94" s="422" t="s">
        <v>643</v>
      </c>
      <c r="D94" s="423"/>
      <c r="E94" s="423"/>
      <c r="F94" s="423"/>
      <c r="G94" s="423"/>
      <c r="H94" s="423"/>
      <c r="I94" s="423"/>
      <c r="J94" s="423"/>
      <c r="K94" s="423"/>
      <c r="L94" s="423"/>
      <c r="M94" s="423"/>
      <c r="N94" s="423"/>
      <c r="O94" s="423"/>
      <c r="P94" s="423"/>
      <c r="Q94" s="423"/>
      <c r="R94" s="423"/>
      <c r="S94" s="423"/>
      <c r="T94" s="423"/>
      <c r="U94" s="423"/>
      <c r="V94" s="423"/>
      <c r="W94" s="423"/>
      <c r="X94" s="423"/>
      <c r="Y94" s="423"/>
      <c r="Z94" s="470"/>
      <c r="AA94" s="470"/>
    </row>
    <row r="95" spans="1:27" ht="12.75" customHeight="1">
      <c r="A95" s="243"/>
      <c r="B95" s="490"/>
      <c r="C95" s="425"/>
      <c r="D95" s="426"/>
      <c r="E95" s="426"/>
      <c r="F95" s="426"/>
      <c r="G95" s="426"/>
      <c r="H95" s="426"/>
      <c r="I95" s="426"/>
      <c r="J95" s="426"/>
      <c r="K95" s="426"/>
      <c r="L95" s="426"/>
      <c r="M95" s="426"/>
      <c r="N95" s="426"/>
      <c r="O95" s="426"/>
      <c r="P95" s="426"/>
      <c r="Q95" s="426"/>
      <c r="R95" s="426"/>
      <c r="S95" s="426"/>
      <c r="T95" s="426"/>
      <c r="U95" s="426"/>
      <c r="V95" s="426"/>
      <c r="W95" s="426"/>
      <c r="X95" s="426"/>
      <c r="Y95" s="426"/>
      <c r="Z95" s="470"/>
      <c r="AA95" s="470"/>
    </row>
    <row r="96" spans="1:27" ht="12.75" customHeight="1">
      <c r="A96" s="243"/>
      <c r="B96" s="491"/>
      <c r="C96" s="428"/>
      <c r="D96" s="429"/>
      <c r="E96" s="429"/>
      <c r="F96" s="429"/>
      <c r="G96" s="429"/>
      <c r="H96" s="429"/>
      <c r="I96" s="429"/>
      <c r="J96" s="429"/>
      <c r="K96" s="429"/>
      <c r="L96" s="429"/>
      <c r="M96" s="429"/>
      <c r="N96" s="429"/>
      <c r="O96" s="429"/>
      <c r="P96" s="429"/>
      <c r="Q96" s="429"/>
      <c r="R96" s="429"/>
      <c r="S96" s="429"/>
      <c r="T96" s="429"/>
      <c r="U96" s="429"/>
      <c r="V96" s="429"/>
      <c r="W96" s="429"/>
      <c r="X96" s="429"/>
      <c r="Y96" s="429"/>
      <c r="Z96" s="470"/>
      <c r="AA96" s="470"/>
    </row>
    <row r="97" spans="1:27" s="245" customFormat="1" ht="12.75" customHeight="1">
      <c r="A97" s="243"/>
      <c r="B97" s="489" t="s">
        <v>651</v>
      </c>
      <c r="C97" s="437" t="s">
        <v>20</v>
      </c>
      <c r="D97" s="438"/>
      <c r="E97" s="438"/>
      <c r="F97" s="438"/>
      <c r="G97" s="438"/>
      <c r="H97" s="438"/>
      <c r="I97" s="438"/>
      <c r="J97" s="438"/>
      <c r="K97" s="438"/>
      <c r="L97" s="438"/>
      <c r="M97" s="438"/>
      <c r="N97" s="438"/>
      <c r="O97" s="438"/>
      <c r="P97" s="438"/>
      <c r="Q97" s="438"/>
      <c r="R97" s="438"/>
      <c r="S97" s="438"/>
      <c r="T97" s="438"/>
      <c r="U97" s="438"/>
      <c r="V97" s="438"/>
      <c r="W97" s="438"/>
      <c r="X97" s="438"/>
      <c r="Y97" s="471"/>
      <c r="Z97" s="630"/>
      <c r="AA97" s="631"/>
    </row>
    <row r="98" spans="1:27" s="245" customFormat="1" ht="12.75" customHeight="1">
      <c r="A98" s="243"/>
      <c r="B98" s="490"/>
      <c r="C98" s="246"/>
      <c r="D98" s="468" t="s">
        <v>60</v>
      </c>
      <c r="E98" s="469"/>
      <c r="F98" s="469"/>
      <c r="G98" s="469"/>
      <c r="H98" s="469"/>
      <c r="I98" s="469"/>
      <c r="J98" s="469"/>
      <c r="K98" s="469"/>
      <c r="L98" s="469"/>
      <c r="M98" s="469"/>
      <c r="N98" s="469"/>
      <c r="O98" s="469"/>
      <c r="P98" s="469"/>
      <c r="Q98" s="469"/>
      <c r="R98" s="469"/>
      <c r="S98" s="469"/>
      <c r="T98" s="469"/>
      <c r="U98" s="469"/>
      <c r="V98" s="469"/>
      <c r="W98" s="469"/>
      <c r="X98" s="469"/>
      <c r="Y98" s="594"/>
      <c r="Z98" s="431"/>
      <c r="AA98" s="432"/>
    </row>
    <row r="99" spans="1:27" s="245" customFormat="1" ht="12.75" customHeight="1">
      <c r="A99" s="243"/>
      <c r="B99" s="490"/>
      <c r="C99" s="246"/>
      <c r="D99" s="468" t="s">
        <v>61</v>
      </c>
      <c r="E99" s="469"/>
      <c r="F99" s="469"/>
      <c r="G99" s="469"/>
      <c r="H99" s="469"/>
      <c r="I99" s="469"/>
      <c r="J99" s="469"/>
      <c r="K99" s="469"/>
      <c r="L99" s="469"/>
      <c r="M99" s="469"/>
      <c r="N99" s="469"/>
      <c r="O99" s="469"/>
      <c r="P99" s="469"/>
      <c r="Q99" s="469"/>
      <c r="R99" s="469"/>
      <c r="S99" s="469"/>
      <c r="T99" s="469"/>
      <c r="U99" s="469"/>
      <c r="V99" s="469"/>
      <c r="W99" s="469"/>
      <c r="X99" s="469"/>
      <c r="Y99" s="594"/>
      <c r="Z99" s="431"/>
      <c r="AA99" s="432"/>
    </row>
    <row r="100" spans="1:27" s="245" customFormat="1" ht="12.75" customHeight="1">
      <c r="A100" s="243"/>
      <c r="B100" s="490"/>
      <c r="C100" s="246"/>
      <c r="D100" s="450"/>
      <c r="E100" s="451"/>
      <c r="F100" s="451"/>
      <c r="G100" s="451"/>
      <c r="H100" s="451"/>
      <c r="I100" s="451"/>
      <c r="J100" s="451"/>
      <c r="K100" s="451"/>
      <c r="L100" s="451"/>
      <c r="M100" s="451"/>
      <c r="N100" s="451"/>
      <c r="O100" s="451"/>
      <c r="P100" s="451"/>
      <c r="Q100" s="451"/>
      <c r="R100" s="451"/>
      <c r="S100" s="451"/>
      <c r="T100" s="451"/>
      <c r="U100" s="451"/>
      <c r="V100" s="451"/>
      <c r="W100" s="451"/>
      <c r="X100" s="451"/>
      <c r="Y100" s="629"/>
      <c r="Z100" s="435"/>
      <c r="AA100" s="436"/>
    </row>
    <row r="101" spans="1:27" s="245" customFormat="1" ht="12.75" customHeight="1">
      <c r="A101" s="243"/>
      <c r="B101" s="490"/>
      <c r="C101" s="246"/>
      <c r="D101" s="468" t="s">
        <v>644</v>
      </c>
      <c r="E101" s="469"/>
      <c r="F101" s="469"/>
      <c r="G101" s="469"/>
      <c r="H101" s="469"/>
      <c r="I101" s="469"/>
      <c r="J101" s="469"/>
      <c r="K101" s="469"/>
      <c r="L101" s="469"/>
      <c r="M101" s="469"/>
      <c r="N101" s="469"/>
      <c r="O101" s="469"/>
      <c r="P101" s="469"/>
      <c r="Q101" s="469"/>
      <c r="R101" s="469"/>
      <c r="S101" s="469"/>
      <c r="T101" s="469"/>
      <c r="U101" s="469"/>
      <c r="V101" s="469"/>
      <c r="W101" s="469"/>
      <c r="X101" s="469"/>
      <c r="Y101" s="594"/>
      <c r="Z101" s="431"/>
      <c r="AA101" s="432"/>
    </row>
    <row r="102" spans="1:27" s="245" customFormat="1" ht="12.75" customHeight="1">
      <c r="A102" s="243"/>
      <c r="B102" s="491"/>
      <c r="C102" s="247"/>
      <c r="D102" s="450"/>
      <c r="E102" s="451"/>
      <c r="F102" s="451"/>
      <c r="G102" s="451"/>
      <c r="H102" s="451"/>
      <c r="I102" s="451"/>
      <c r="J102" s="451"/>
      <c r="K102" s="451"/>
      <c r="L102" s="451"/>
      <c r="M102" s="451"/>
      <c r="N102" s="451"/>
      <c r="O102" s="451"/>
      <c r="P102" s="451"/>
      <c r="Q102" s="451"/>
      <c r="R102" s="451"/>
      <c r="S102" s="451"/>
      <c r="T102" s="451"/>
      <c r="U102" s="451"/>
      <c r="V102" s="451"/>
      <c r="W102" s="451"/>
      <c r="X102" s="451"/>
      <c r="Y102" s="629"/>
      <c r="Z102" s="435"/>
      <c r="AA102" s="436"/>
    </row>
    <row r="103" spans="1:27" ht="12.75" customHeight="1">
      <c r="A103" s="243"/>
      <c r="B103" s="489" t="s">
        <v>652</v>
      </c>
      <c r="C103" s="422" t="s">
        <v>127</v>
      </c>
      <c r="D103" s="423"/>
      <c r="E103" s="423"/>
      <c r="F103" s="423"/>
      <c r="G103" s="423"/>
      <c r="H103" s="423"/>
      <c r="I103" s="423"/>
      <c r="J103" s="423"/>
      <c r="K103" s="423"/>
      <c r="L103" s="423"/>
      <c r="M103" s="423"/>
      <c r="N103" s="423"/>
      <c r="O103" s="423"/>
      <c r="P103" s="423"/>
      <c r="Q103" s="423"/>
      <c r="R103" s="423"/>
      <c r="S103" s="423"/>
      <c r="T103" s="423"/>
      <c r="U103" s="423"/>
      <c r="V103" s="423"/>
      <c r="W103" s="423"/>
      <c r="X103" s="423"/>
      <c r="Y103" s="423"/>
      <c r="Z103" s="470"/>
      <c r="AA103" s="470"/>
    </row>
    <row r="104" spans="1:27" ht="12.75" customHeight="1">
      <c r="A104" s="243"/>
      <c r="B104" s="490"/>
      <c r="C104" s="425"/>
      <c r="D104" s="426"/>
      <c r="E104" s="426"/>
      <c r="F104" s="426"/>
      <c r="G104" s="426"/>
      <c r="H104" s="426"/>
      <c r="I104" s="426"/>
      <c r="J104" s="426"/>
      <c r="K104" s="426"/>
      <c r="L104" s="426"/>
      <c r="M104" s="426"/>
      <c r="N104" s="426"/>
      <c r="O104" s="426"/>
      <c r="P104" s="426"/>
      <c r="Q104" s="426"/>
      <c r="R104" s="426"/>
      <c r="S104" s="426"/>
      <c r="T104" s="426"/>
      <c r="U104" s="426"/>
      <c r="V104" s="426"/>
      <c r="W104" s="426"/>
      <c r="X104" s="426"/>
      <c r="Y104" s="426"/>
      <c r="Z104" s="470"/>
      <c r="AA104" s="470"/>
    </row>
    <row r="105" spans="1:27" ht="12.75" customHeight="1">
      <c r="A105" s="243"/>
      <c r="B105" s="491"/>
      <c r="C105" s="428"/>
      <c r="D105" s="429"/>
      <c r="E105" s="429"/>
      <c r="F105" s="429"/>
      <c r="G105" s="429"/>
      <c r="H105" s="429"/>
      <c r="I105" s="429"/>
      <c r="J105" s="429"/>
      <c r="K105" s="429"/>
      <c r="L105" s="429"/>
      <c r="M105" s="429"/>
      <c r="N105" s="429"/>
      <c r="O105" s="429"/>
      <c r="P105" s="429"/>
      <c r="Q105" s="429"/>
      <c r="R105" s="429"/>
      <c r="S105" s="429"/>
      <c r="T105" s="429"/>
      <c r="U105" s="429"/>
      <c r="V105" s="429"/>
      <c r="W105" s="429"/>
      <c r="X105" s="429"/>
      <c r="Y105" s="429"/>
      <c r="Z105" s="470"/>
      <c r="AA105" s="470"/>
    </row>
    <row r="106" spans="1:27" ht="12.75" customHeight="1">
      <c r="A106" s="243"/>
      <c r="B106" s="243"/>
      <c r="C106" s="244"/>
      <c r="D106" s="244"/>
      <c r="E106" s="244"/>
      <c r="F106" s="244"/>
      <c r="G106" s="244"/>
      <c r="H106" s="244"/>
      <c r="I106" s="244"/>
      <c r="V106" s="248"/>
      <c r="W106" s="248"/>
      <c r="X106" s="248"/>
      <c r="Y106" s="248"/>
      <c r="Z106" s="248"/>
      <c r="AA106" s="248"/>
    </row>
    <row r="107" spans="1:27" ht="12.75" customHeight="1">
      <c r="A107" s="501" t="s">
        <v>657</v>
      </c>
      <c r="B107" s="501"/>
      <c r="C107" s="501"/>
      <c r="D107" s="501"/>
      <c r="E107" s="501"/>
      <c r="F107" s="501"/>
      <c r="G107" s="501"/>
      <c r="H107" s="501"/>
      <c r="I107" s="501"/>
      <c r="J107" s="501"/>
      <c r="K107" s="501"/>
      <c r="L107" s="501"/>
      <c r="M107" s="501"/>
      <c r="N107" s="501"/>
      <c r="O107" s="501"/>
      <c r="P107" s="501"/>
      <c r="Q107" s="501"/>
      <c r="R107" s="501"/>
      <c r="S107" s="501"/>
      <c r="T107" s="501"/>
      <c r="U107" s="501"/>
      <c r="V107" s="501"/>
      <c r="W107" s="501"/>
      <c r="X107" s="501"/>
      <c r="Y107" s="501"/>
      <c r="Z107" s="501"/>
      <c r="AA107" s="501"/>
    </row>
    <row r="108" spans="1:27" ht="12.75" customHeight="1">
      <c r="A108" s="501"/>
      <c r="B108" s="501"/>
      <c r="C108" s="501"/>
      <c r="D108" s="501"/>
      <c r="E108" s="501"/>
      <c r="F108" s="501"/>
      <c r="G108" s="501"/>
      <c r="H108" s="501"/>
      <c r="I108" s="501"/>
      <c r="J108" s="501"/>
      <c r="K108" s="501"/>
      <c r="L108" s="501"/>
      <c r="M108" s="501"/>
      <c r="N108" s="501"/>
      <c r="O108" s="501"/>
      <c r="P108" s="501"/>
      <c r="Q108" s="501"/>
      <c r="R108" s="501"/>
      <c r="S108" s="501"/>
      <c r="T108" s="501"/>
      <c r="U108" s="501"/>
      <c r="V108" s="501"/>
      <c r="W108" s="501"/>
      <c r="X108" s="501"/>
      <c r="Y108" s="501"/>
      <c r="Z108" s="501"/>
      <c r="AA108" s="501"/>
    </row>
    <row r="109" spans="1:27" ht="12.75" customHeight="1">
      <c r="A109" s="251" t="s">
        <v>681</v>
      </c>
      <c r="B109" s="219"/>
      <c r="C109" s="244"/>
      <c r="D109" s="244"/>
      <c r="E109" s="244"/>
      <c r="F109" s="244"/>
      <c r="G109" s="244"/>
      <c r="H109" s="244"/>
      <c r="I109" s="244"/>
      <c r="Y109" s="250"/>
      <c r="Z109" s="250"/>
      <c r="AA109" s="250"/>
    </row>
    <row r="110" spans="1:27" ht="12.75" customHeight="1">
      <c r="A110" s="243"/>
      <c r="B110" s="489" t="s">
        <v>160</v>
      </c>
      <c r="C110" s="422" t="s">
        <v>32</v>
      </c>
      <c r="D110" s="423"/>
      <c r="E110" s="423"/>
      <c r="F110" s="423"/>
      <c r="G110" s="423"/>
      <c r="H110" s="423"/>
      <c r="I110" s="423"/>
      <c r="J110" s="423"/>
      <c r="K110" s="423"/>
      <c r="L110" s="423"/>
      <c r="M110" s="423"/>
      <c r="N110" s="423"/>
      <c r="O110" s="423"/>
      <c r="P110" s="423"/>
      <c r="Q110" s="423"/>
      <c r="R110" s="423"/>
      <c r="S110" s="423"/>
      <c r="T110" s="423"/>
      <c r="U110" s="423"/>
      <c r="V110" s="423"/>
      <c r="W110" s="423"/>
      <c r="X110" s="423"/>
      <c r="Y110" s="423"/>
      <c r="Z110" s="470"/>
      <c r="AA110" s="470"/>
    </row>
    <row r="111" spans="1:27" ht="12.75" customHeight="1">
      <c r="A111" s="243"/>
      <c r="B111" s="490"/>
      <c r="C111" s="425"/>
      <c r="D111" s="426"/>
      <c r="E111" s="426"/>
      <c r="F111" s="426"/>
      <c r="G111" s="426"/>
      <c r="H111" s="426"/>
      <c r="I111" s="426"/>
      <c r="J111" s="426"/>
      <c r="K111" s="426"/>
      <c r="L111" s="426"/>
      <c r="M111" s="426"/>
      <c r="N111" s="426"/>
      <c r="O111" s="426"/>
      <c r="P111" s="426"/>
      <c r="Q111" s="426"/>
      <c r="R111" s="426"/>
      <c r="S111" s="426"/>
      <c r="T111" s="426"/>
      <c r="U111" s="426"/>
      <c r="V111" s="426"/>
      <c r="W111" s="426"/>
      <c r="X111" s="426"/>
      <c r="Y111" s="426"/>
      <c r="Z111" s="470"/>
      <c r="AA111" s="470"/>
    </row>
    <row r="112" spans="1:27" ht="12.75" customHeight="1">
      <c r="A112" s="243"/>
      <c r="B112" s="491"/>
      <c r="C112" s="428"/>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70"/>
      <c r="AA112" s="470"/>
    </row>
    <row r="113" spans="1:27" ht="12.75" customHeight="1">
      <c r="A113" s="252"/>
      <c r="B113" s="489" t="s">
        <v>161</v>
      </c>
      <c r="C113" s="497" t="s">
        <v>67</v>
      </c>
      <c r="D113" s="498"/>
      <c r="E113" s="498"/>
      <c r="F113" s="498"/>
      <c r="G113" s="498"/>
      <c r="H113" s="498"/>
      <c r="I113" s="498"/>
      <c r="J113" s="498"/>
      <c r="K113" s="498"/>
      <c r="L113" s="498"/>
      <c r="M113" s="498"/>
      <c r="N113" s="498"/>
      <c r="O113" s="498"/>
      <c r="P113" s="498"/>
      <c r="Q113" s="498"/>
      <c r="R113" s="498"/>
      <c r="S113" s="498"/>
      <c r="T113" s="498"/>
      <c r="U113" s="498"/>
      <c r="V113" s="498"/>
      <c r="W113" s="498"/>
      <c r="X113" s="498"/>
      <c r="Y113" s="498"/>
      <c r="Z113" s="470"/>
      <c r="AA113" s="470"/>
    </row>
    <row r="114" spans="1:27" ht="12.75" customHeight="1">
      <c r="A114" s="252"/>
      <c r="B114" s="491"/>
      <c r="C114" s="499"/>
      <c r="D114" s="500"/>
      <c r="E114" s="500"/>
      <c r="F114" s="500"/>
      <c r="G114" s="500"/>
      <c r="H114" s="500"/>
      <c r="I114" s="500"/>
      <c r="J114" s="500"/>
      <c r="K114" s="500"/>
      <c r="L114" s="500"/>
      <c r="M114" s="500"/>
      <c r="N114" s="500"/>
      <c r="O114" s="500"/>
      <c r="P114" s="500"/>
      <c r="Q114" s="500"/>
      <c r="R114" s="500"/>
      <c r="S114" s="500"/>
      <c r="T114" s="500"/>
      <c r="U114" s="500"/>
      <c r="V114" s="500"/>
      <c r="W114" s="500"/>
      <c r="X114" s="500"/>
      <c r="Y114" s="500"/>
      <c r="Z114" s="470"/>
      <c r="AA114" s="470"/>
    </row>
    <row r="115" spans="1:27" ht="12.75" customHeight="1">
      <c r="A115" s="243"/>
      <c r="B115" s="243"/>
      <c r="C115" s="244"/>
      <c r="D115" s="244"/>
      <c r="E115" s="244"/>
      <c r="F115" s="244"/>
      <c r="G115" s="244"/>
      <c r="H115" s="244"/>
      <c r="I115" s="244"/>
      <c r="Y115" s="250"/>
      <c r="Z115" s="250"/>
      <c r="AA115" s="250"/>
    </row>
    <row r="116" spans="1:27" ht="12.75" customHeight="1">
      <c r="A116" s="251" t="s">
        <v>682</v>
      </c>
      <c r="B116" s="243"/>
      <c r="C116" s="244"/>
      <c r="D116" s="244"/>
      <c r="E116" s="244"/>
      <c r="F116" s="244"/>
      <c r="G116" s="244"/>
      <c r="H116" s="244"/>
      <c r="I116" s="244"/>
      <c r="Y116" s="250"/>
      <c r="Z116" s="250"/>
      <c r="AA116" s="250"/>
    </row>
    <row r="117" spans="1:27" ht="12.75" customHeight="1">
      <c r="A117" s="243"/>
      <c r="B117" s="489" t="s">
        <v>650</v>
      </c>
      <c r="C117" s="422" t="s">
        <v>21</v>
      </c>
      <c r="D117" s="423"/>
      <c r="E117" s="423"/>
      <c r="F117" s="423"/>
      <c r="G117" s="423"/>
      <c r="H117" s="423"/>
      <c r="I117" s="423"/>
      <c r="J117" s="423"/>
      <c r="K117" s="423"/>
      <c r="L117" s="423"/>
      <c r="M117" s="423"/>
      <c r="N117" s="423"/>
      <c r="O117" s="423"/>
      <c r="P117" s="423"/>
      <c r="Q117" s="423"/>
      <c r="R117" s="423"/>
      <c r="S117" s="423"/>
      <c r="T117" s="423"/>
      <c r="U117" s="423"/>
      <c r="V117" s="423"/>
      <c r="W117" s="423"/>
      <c r="X117" s="423"/>
      <c r="Y117" s="423"/>
      <c r="Z117" s="470"/>
      <c r="AA117" s="470"/>
    </row>
    <row r="118" spans="1:27" ht="12.75" customHeight="1">
      <c r="A118" s="243"/>
      <c r="B118" s="491"/>
      <c r="C118" s="428"/>
      <c r="D118" s="429"/>
      <c r="E118" s="429"/>
      <c r="F118" s="429"/>
      <c r="G118" s="429"/>
      <c r="H118" s="429"/>
      <c r="I118" s="429"/>
      <c r="J118" s="429"/>
      <c r="K118" s="429"/>
      <c r="L118" s="429"/>
      <c r="M118" s="429"/>
      <c r="N118" s="429"/>
      <c r="O118" s="429"/>
      <c r="P118" s="429"/>
      <c r="Q118" s="429"/>
      <c r="R118" s="429"/>
      <c r="S118" s="429"/>
      <c r="T118" s="429"/>
      <c r="U118" s="429"/>
      <c r="V118" s="429"/>
      <c r="W118" s="429"/>
      <c r="X118" s="429"/>
      <c r="Y118" s="429"/>
      <c r="Z118" s="470"/>
      <c r="AA118" s="470"/>
    </row>
    <row r="119" spans="1:27" ht="12.75" customHeight="1">
      <c r="A119" s="243"/>
      <c r="B119" s="489" t="s">
        <v>651</v>
      </c>
      <c r="C119" s="437" t="s">
        <v>22</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71"/>
      <c r="Z119" s="474"/>
      <c r="AA119" s="475"/>
    </row>
    <row r="120" spans="1:27" ht="12.75" customHeight="1">
      <c r="A120" s="243"/>
      <c r="B120" s="490"/>
      <c r="C120" s="439"/>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72"/>
      <c r="Z120" s="476"/>
      <c r="AA120" s="477"/>
    </row>
    <row r="121" spans="1:27" ht="12.75" customHeight="1">
      <c r="A121" s="243"/>
      <c r="B121" s="490"/>
      <c r="C121" s="439"/>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72"/>
      <c r="Z121" s="476"/>
      <c r="AA121" s="477"/>
    </row>
    <row r="122" spans="1:27" ht="12.75" customHeight="1">
      <c r="A122" s="243"/>
      <c r="B122" s="491"/>
      <c r="C122" s="441"/>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73"/>
      <c r="Z122" s="478"/>
      <c r="AA122" s="479"/>
    </row>
    <row r="123" spans="1:27" ht="12.75" customHeight="1">
      <c r="A123" s="243"/>
      <c r="B123" s="489" t="s">
        <v>652</v>
      </c>
      <c r="C123" s="437" t="s">
        <v>921</v>
      </c>
      <c r="D123" s="438"/>
      <c r="E123" s="438"/>
      <c r="F123" s="438"/>
      <c r="G123" s="438"/>
      <c r="H123" s="438"/>
      <c r="I123" s="438"/>
      <c r="J123" s="438"/>
      <c r="K123" s="438"/>
      <c r="L123" s="438"/>
      <c r="M123" s="438"/>
      <c r="N123" s="438"/>
      <c r="O123" s="438"/>
      <c r="P123" s="438"/>
      <c r="Q123" s="438"/>
      <c r="R123" s="438"/>
      <c r="S123" s="438"/>
      <c r="T123" s="438"/>
      <c r="U123" s="438"/>
      <c r="V123" s="438"/>
      <c r="W123" s="438"/>
      <c r="X123" s="438"/>
      <c r="Y123" s="471"/>
      <c r="Z123" s="474"/>
      <c r="AA123" s="475"/>
    </row>
    <row r="124" spans="1:27" ht="12.75" customHeight="1">
      <c r="A124" s="243"/>
      <c r="B124" s="490"/>
      <c r="C124" s="439"/>
      <c r="D124" s="440"/>
      <c r="E124" s="440"/>
      <c r="F124" s="440"/>
      <c r="G124" s="440"/>
      <c r="H124" s="440"/>
      <c r="I124" s="440"/>
      <c r="J124" s="440"/>
      <c r="K124" s="440"/>
      <c r="L124" s="440"/>
      <c r="M124" s="440"/>
      <c r="N124" s="440"/>
      <c r="O124" s="440"/>
      <c r="P124" s="440"/>
      <c r="Q124" s="440"/>
      <c r="R124" s="440"/>
      <c r="S124" s="440"/>
      <c r="T124" s="440"/>
      <c r="U124" s="440"/>
      <c r="V124" s="440"/>
      <c r="W124" s="440"/>
      <c r="X124" s="440"/>
      <c r="Y124" s="472"/>
      <c r="Z124" s="476"/>
      <c r="AA124" s="477"/>
    </row>
    <row r="125" spans="1:27" ht="12.75" customHeight="1">
      <c r="A125" s="243"/>
      <c r="B125" s="491"/>
      <c r="C125" s="441"/>
      <c r="D125" s="442"/>
      <c r="E125" s="442"/>
      <c r="F125" s="442"/>
      <c r="G125" s="442"/>
      <c r="H125" s="442"/>
      <c r="I125" s="442"/>
      <c r="J125" s="442"/>
      <c r="K125" s="442"/>
      <c r="L125" s="442"/>
      <c r="M125" s="442"/>
      <c r="N125" s="442"/>
      <c r="O125" s="442"/>
      <c r="P125" s="442"/>
      <c r="Q125" s="442"/>
      <c r="R125" s="442"/>
      <c r="S125" s="442"/>
      <c r="T125" s="442"/>
      <c r="U125" s="442"/>
      <c r="V125" s="442"/>
      <c r="W125" s="442"/>
      <c r="X125" s="442"/>
      <c r="Y125" s="473"/>
      <c r="Z125" s="478"/>
      <c r="AA125" s="479"/>
    </row>
    <row r="126" spans="1:27" s="231" customFormat="1" ht="12.75" customHeight="1">
      <c r="A126" s="219"/>
      <c r="B126" s="219"/>
      <c r="C126" s="249"/>
      <c r="D126" s="249"/>
      <c r="E126" s="249"/>
      <c r="F126" s="249"/>
      <c r="G126" s="249"/>
      <c r="H126" s="249"/>
      <c r="I126" s="249"/>
      <c r="J126" s="249"/>
      <c r="K126" s="249"/>
      <c r="L126" s="249"/>
      <c r="M126" s="249"/>
      <c r="N126" s="249"/>
      <c r="O126" s="249"/>
      <c r="P126" s="249"/>
      <c r="Q126" s="249"/>
      <c r="R126" s="249"/>
      <c r="S126" s="249"/>
      <c r="T126" s="249"/>
      <c r="U126" s="249"/>
      <c r="V126" s="249"/>
      <c r="W126" s="249"/>
      <c r="X126" s="249"/>
      <c r="Y126" s="331"/>
      <c r="Z126" s="331"/>
      <c r="AA126" s="331"/>
    </row>
    <row r="127" spans="1:27" ht="12.75" customHeight="1">
      <c r="A127" s="251" t="s">
        <v>683</v>
      </c>
      <c r="B127" s="243"/>
      <c r="C127" s="244"/>
      <c r="D127" s="244"/>
      <c r="E127" s="244"/>
      <c r="F127" s="244"/>
      <c r="G127" s="244"/>
      <c r="H127" s="244"/>
      <c r="I127" s="244"/>
      <c r="Y127" s="250"/>
      <c r="Z127" s="250"/>
      <c r="AA127" s="250"/>
    </row>
    <row r="128" spans="1:27" ht="12.75" customHeight="1">
      <c r="A128" s="243"/>
      <c r="B128" s="489" t="s">
        <v>650</v>
      </c>
      <c r="C128" s="422" t="s">
        <v>658</v>
      </c>
      <c r="D128" s="423"/>
      <c r="E128" s="423"/>
      <c r="F128" s="423"/>
      <c r="G128" s="423"/>
      <c r="H128" s="423"/>
      <c r="I128" s="423"/>
      <c r="J128" s="423"/>
      <c r="K128" s="423"/>
      <c r="L128" s="423"/>
      <c r="M128" s="423"/>
      <c r="N128" s="423"/>
      <c r="O128" s="423"/>
      <c r="P128" s="423"/>
      <c r="Q128" s="423"/>
      <c r="R128" s="423"/>
      <c r="S128" s="423"/>
      <c r="T128" s="423"/>
      <c r="U128" s="423"/>
      <c r="V128" s="423"/>
      <c r="W128" s="423"/>
      <c r="X128" s="423"/>
      <c r="Y128" s="424"/>
      <c r="Z128" s="474"/>
      <c r="AA128" s="475"/>
    </row>
    <row r="129" spans="1:27" ht="12.75" customHeight="1">
      <c r="A129" s="243"/>
      <c r="B129" s="490"/>
      <c r="C129" s="425"/>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7"/>
      <c r="Z129" s="476"/>
      <c r="AA129" s="477"/>
    </row>
    <row r="130" spans="1:27" ht="12.75" customHeight="1">
      <c r="A130" s="243"/>
      <c r="B130" s="490"/>
      <c r="C130" s="425"/>
      <c r="D130" s="426"/>
      <c r="E130" s="426"/>
      <c r="F130" s="426"/>
      <c r="G130" s="426"/>
      <c r="H130" s="426"/>
      <c r="I130" s="426"/>
      <c r="J130" s="426"/>
      <c r="K130" s="426"/>
      <c r="L130" s="426"/>
      <c r="M130" s="426"/>
      <c r="N130" s="426"/>
      <c r="O130" s="426"/>
      <c r="P130" s="426"/>
      <c r="Q130" s="426"/>
      <c r="R130" s="426"/>
      <c r="S130" s="426"/>
      <c r="T130" s="426"/>
      <c r="U130" s="426"/>
      <c r="V130" s="426"/>
      <c r="W130" s="426"/>
      <c r="X130" s="426"/>
      <c r="Y130" s="427"/>
      <c r="Z130" s="476"/>
      <c r="AA130" s="477"/>
    </row>
    <row r="131" spans="1:27" ht="12.75" customHeight="1">
      <c r="A131" s="243"/>
      <c r="B131" s="490"/>
      <c r="C131" s="425"/>
      <c r="D131" s="426"/>
      <c r="E131" s="426"/>
      <c r="F131" s="426"/>
      <c r="G131" s="426"/>
      <c r="H131" s="426"/>
      <c r="I131" s="426"/>
      <c r="J131" s="426"/>
      <c r="K131" s="426"/>
      <c r="L131" s="426"/>
      <c r="M131" s="426"/>
      <c r="N131" s="426"/>
      <c r="O131" s="426"/>
      <c r="P131" s="426"/>
      <c r="Q131" s="426"/>
      <c r="R131" s="426"/>
      <c r="S131" s="426"/>
      <c r="T131" s="426"/>
      <c r="U131" s="426"/>
      <c r="V131" s="426"/>
      <c r="W131" s="426"/>
      <c r="X131" s="426"/>
      <c r="Y131" s="427"/>
      <c r="Z131" s="476"/>
      <c r="AA131" s="477"/>
    </row>
    <row r="132" spans="1:27" ht="12.75" customHeight="1">
      <c r="A132" s="243"/>
      <c r="B132" s="490"/>
      <c r="C132" s="425"/>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7"/>
      <c r="Z132" s="476"/>
      <c r="AA132" s="477"/>
    </row>
    <row r="133" spans="1:27" ht="12.75" customHeight="1">
      <c r="A133" s="243"/>
      <c r="B133" s="491"/>
      <c r="C133" s="428"/>
      <c r="D133" s="429"/>
      <c r="E133" s="429"/>
      <c r="F133" s="429"/>
      <c r="G133" s="429"/>
      <c r="H133" s="429"/>
      <c r="I133" s="429"/>
      <c r="J133" s="429"/>
      <c r="K133" s="429"/>
      <c r="L133" s="429"/>
      <c r="M133" s="429"/>
      <c r="N133" s="429"/>
      <c r="O133" s="429"/>
      <c r="P133" s="429"/>
      <c r="Q133" s="429"/>
      <c r="R133" s="429"/>
      <c r="S133" s="429"/>
      <c r="T133" s="429"/>
      <c r="U133" s="429"/>
      <c r="V133" s="429"/>
      <c r="W133" s="429"/>
      <c r="X133" s="429"/>
      <c r="Y133" s="430"/>
      <c r="Z133" s="478"/>
      <c r="AA133" s="479"/>
    </row>
    <row r="134" spans="1:27" ht="12.75" customHeight="1">
      <c r="A134" s="243"/>
      <c r="B134" s="219"/>
      <c r="C134" s="340"/>
      <c r="D134" s="340"/>
      <c r="E134" s="340"/>
      <c r="F134" s="340"/>
      <c r="G134" s="340"/>
      <c r="H134" s="340"/>
      <c r="I134" s="340"/>
      <c r="J134" s="340"/>
      <c r="K134" s="340"/>
      <c r="L134" s="340"/>
      <c r="M134" s="340"/>
      <c r="N134" s="340"/>
      <c r="O134" s="340"/>
      <c r="P134" s="340"/>
      <c r="Q134" s="340"/>
      <c r="R134" s="340"/>
      <c r="S134" s="340"/>
      <c r="T134" s="340"/>
      <c r="U134" s="340"/>
      <c r="V134" s="340"/>
      <c r="W134" s="340"/>
      <c r="X134" s="341"/>
      <c r="Y134" s="340"/>
      <c r="Z134" s="331"/>
      <c r="AA134" s="331"/>
    </row>
    <row r="135" spans="1:27" s="231" customFormat="1" ht="12.75" customHeight="1">
      <c r="A135" s="501" t="s">
        <v>659</v>
      </c>
      <c r="B135" s="501"/>
      <c r="C135" s="501"/>
      <c r="D135" s="501"/>
      <c r="E135" s="501"/>
      <c r="F135" s="501"/>
      <c r="G135" s="501"/>
      <c r="H135" s="501"/>
      <c r="I135" s="501"/>
      <c r="J135" s="501"/>
      <c r="K135" s="501"/>
      <c r="L135" s="501"/>
      <c r="M135" s="501"/>
      <c r="N135" s="501"/>
      <c r="O135" s="501"/>
      <c r="P135" s="501"/>
      <c r="Q135" s="501"/>
      <c r="R135" s="501"/>
      <c r="S135" s="501"/>
      <c r="T135" s="501"/>
      <c r="U135" s="501"/>
      <c r="V135" s="501"/>
      <c r="W135" s="501"/>
      <c r="X135" s="501"/>
      <c r="Y135" s="501"/>
      <c r="Z135" s="501"/>
      <c r="AA135" s="501"/>
    </row>
    <row r="136" spans="1:27" s="231" customFormat="1" ht="12.75" customHeight="1">
      <c r="A136" s="501"/>
      <c r="B136" s="501"/>
      <c r="C136" s="501"/>
      <c r="D136" s="501"/>
      <c r="E136" s="501"/>
      <c r="F136" s="501"/>
      <c r="G136" s="501"/>
      <c r="H136" s="501"/>
      <c r="I136" s="501"/>
      <c r="J136" s="501"/>
      <c r="K136" s="501"/>
      <c r="L136" s="501"/>
      <c r="M136" s="501"/>
      <c r="N136" s="501"/>
      <c r="O136" s="501"/>
      <c r="P136" s="501"/>
      <c r="Q136" s="501"/>
      <c r="R136" s="501"/>
      <c r="S136" s="501"/>
      <c r="T136" s="501"/>
      <c r="U136" s="501"/>
      <c r="V136" s="501"/>
      <c r="W136" s="501"/>
      <c r="X136" s="501"/>
      <c r="Y136" s="501"/>
      <c r="Z136" s="501"/>
      <c r="AA136" s="501"/>
    </row>
    <row r="137" spans="1:27" ht="12.75" customHeight="1">
      <c r="A137" s="220" t="s">
        <v>684</v>
      </c>
      <c r="B137" s="220"/>
      <c r="C137" s="244"/>
      <c r="D137" s="244"/>
      <c r="E137" s="244"/>
      <c r="F137" s="244"/>
      <c r="G137" s="244"/>
      <c r="H137" s="244"/>
      <c r="I137" s="244"/>
      <c r="Y137" s="250"/>
      <c r="Z137" s="250"/>
      <c r="AA137" s="250"/>
    </row>
    <row r="138" spans="1:27" ht="12.75" customHeight="1">
      <c r="A138" s="243"/>
      <c r="B138" s="485" t="s">
        <v>650</v>
      </c>
      <c r="C138" s="422" t="s">
        <v>660</v>
      </c>
      <c r="D138" s="423"/>
      <c r="E138" s="423"/>
      <c r="F138" s="423"/>
      <c r="G138" s="423"/>
      <c r="H138" s="423"/>
      <c r="I138" s="423"/>
      <c r="J138" s="423"/>
      <c r="K138" s="423"/>
      <c r="L138" s="423"/>
      <c r="M138" s="423"/>
      <c r="N138" s="423"/>
      <c r="O138" s="423"/>
      <c r="P138" s="423"/>
      <c r="Q138" s="423"/>
      <c r="R138" s="423"/>
      <c r="S138" s="423"/>
      <c r="T138" s="423"/>
      <c r="U138" s="423"/>
      <c r="V138" s="423"/>
      <c r="W138" s="423"/>
      <c r="X138" s="423"/>
      <c r="Y138" s="424"/>
      <c r="Z138" s="474"/>
      <c r="AA138" s="475"/>
    </row>
    <row r="139" spans="1:27" ht="12.75" customHeight="1">
      <c r="A139" s="243"/>
      <c r="B139" s="485"/>
      <c r="C139" s="425"/>
      <c r="D139" s="426"/>
      <c r="E139" s="426"/>
      <c r="F139" s="426"/>
      <c r="G139" s="426"/>
      <c r="H139" s="426"/>
      <c r="I139" s="426"/>
      <c r="J139" s="426"/>
      <c r="K139" s="426"/>
      <c r="L139" s="426"/>
      <c r="M139" s="426"/>
      <c r="N139" s="426"/>
      <c r="O139" s="426"/>
      <c r="P139" s="426"/>
      <c r="Q139" s="426"/>
      <c r="R139" s="426"/>
      <c r="S139" s="426"/>
      <c r="T139" s="426"/>
      <c r="U139" s="426"/>
      <c r="V139" s="426"/>
      <c r="W139" s="426"/>
      <c r="X139" s="426"/>
      <c r="Y139" s="427"/>
      <c r="Z139" s="476"/>
      <c r="AA139" s="477"/>
    </row>
    <row r="140" spans="1:27" ht="12.75" customHeight="1">
      <c r="A140" s="243"/>
      <c r="B140" s="485"/>
      <c r="C140" s="425"/>
      <c r="D140" s="426"/>
      <c r="E140" s="426"/>
      <c r="F140" s="426"/>
      <c r="G140" s="426"/>
      <c r="H140" s="426"/>
      <c r="I140" s="426"/>
      <c r="J140" s="426"/>
      <c r="K140" s="426"/>
      <c r="L140" s="426"/>
      <c r="M140" s="426"/>
      <c r="N140" s="426"/>
      <c r="O140" s="426"/>
      <c r="P140" s="426"/>
      <c r="Q140" s="426"/>
      <c r="R140" s="426"/>
      <c r="S140" s="426"/>
      <c r="T140" s="426"/>
      <c r="U140" s="426"/>
      <c r="V140" s="426"/>
      <c r="W140" s="426"/>
      <c r="X140" s="426"/>
      <c r="Y140" s="427"/>
      <c r="Z140" s="476"/>
      <c r="AA140" s="477"/>
    </row>
    <row r="141" spans="1:27" ht="12.75" customHeight="1">
      <c r="A141" s="243"/>
      <c r="B141" s="485"/>
      <c r="C141" s="425"/>
      <c r="D141" s="426"/>
      <c r="E141" s="426"/>
      <c r="F141" s="426"/>
      <c r="G141" s="426"/>
      <c r="H141" s="426"/>
      <c r="I141" s="426"/>
      <c r="J141" s="426"/>
      <c r="K141" s="426"/>
      <c r="L141" s="426"/>
      <c r="M141" s="426"/>
      <c r="N141" s="426"/>
      <c r="O141" s="426"/>
      <c r="P141" s="426"/>
      <c r="Q141" s="426"/>
      <c r="R141" s="426"/>
      <c r="S141" s="426"/>
      <c r="T141" s="426"/>
      <c r="U141" s="426"/>
      <c r="V141" s="426"/>
      <c r="W141" s="426"/>
      <c r="X141" s="426"/>
      <c r="Y141" s="427"/>
      <c r="Z141" s="476"/>
      <c r="AA141" s="477"/>
    </row>
    <row r="142" spans="1:27" ht="12.75" customHeight="1">
      <c r="A142" s="243"/>
      <c r="B142" s="485"/>
      <c r="C142" s="428"/>
      <c r="D142" s="429"/>
      <c r="E142" s="429"/>
      <c r="F142" s="429"/>
      <c r="G142" s="429"/>
      <c r="H142" s="429"/>
      <c r="I142" s="429"/>
      <c r="J142" s="429"/>
      <c r="K142" s="429"/>
      <c r="L142" s="429"/>
      <c r="M142" s="429"/>
      <c r="N142" s="429"/>
      <c r="O142" s="429"/>
      <c r="P142" s="429"/>
      <c r="Q142" s="429"/>
      <c r="R142" s="429"/>
      <c r="S142" s="429"/>
      <c r="T142" s="429"/>
      <c r="U142" s="429"/>
      <c r="V142" s="429"/>
      <c r="W142" s="429"/>
      <c r="X142" s="429"/>
      <c r="Y142" s="430"/>
      <c r="Z142" s="478"/>
      <c r="AA142" s="479"/>
    </row>
    <row r="143" spans="1:27" ht="12.75" customHeight="1">
      <c r="A143" s="209"/>
      <c r="B143" s="587" t="s">
        <v>161</v>
      </c>
      <c r="C143" s="437" t="s">
        <v>661</v>
      </c>
      <c r="D143" s="438"/>
      <c r="E143" s="438"/>
      <c r="F143" s="438"/>
      <c r="G143" s="438"/>
      <c r="H143" s="438"/>
      <c r="I143" s="438"/>
      <c r="J143" s="438"/>
      <c r="K143" s="438"/>
      <c r="L143" s="438"/>
      <c r="M143" s="438"/>
      <c r="N143" s="438"/>
      <c r="O143" s="438"/>
      <c r="P143" s="438"/>
      <c r="Q143" s="438"/>
      <c r="R143" s="438"/>
      <c r="S143" s="438"/>
      <c r="T143" s="438"/>
      <c r="U143" s="438"/>
      <c r="V143" s="438"/>
      <c r="W143" s="438"/>
      <c r="X143" s="438"/>
      <c r="Y143" s="438"/>
      <c r="Z143" s="470"/>
      <c r="AA143" s="470"/>
    </row>
    <row r="144" spans="1:27" s="264" customFormat="1" ht="12.75" customHeight="1">
      <c r="B144" s="588"/>
      <c r="C144" s="342" t="s">
        <v>105</v>
      </c>
      <c r="D144" s="461" t="s">
        <v>662</v>
      </c>
      <c r="E144" s="461"/>
      <c r="F144" s="461"/>
      <c r="G144" s="461"/>
      <c r="H144" s="461"/>
      <c r="I144" s="461"/>
      <c r="J144" s="461"/>
      <c r="K144" s="461"/>
      <c r="L144" s="461"/>
      <c r="M144" s="461"/>
      <c r="N144" s="461"/>
      <c r="O144" s="461"/>
      <c r="P144" s="461"/>
      <c r="Q144" s="461"/>
      <c r="R144" s="461"/>
      <c r="S144" s="461"/>
      <c r="T144" s="461"/>
      <c r="U144" s="461"/>
      <c r="V144" s="461"/>
      <c r="W144" s="461"/>
      <c r="X144" s="461"/>
      <c r="Y144" s="461"/>
      <c r="Z144" s="470"/>
      <c r="AA144" s="470"/>
    </row>
    <row r="145" spans="1:27" s="264" customFormat="1" ht="12.75" customHeight="1">
      <c r="B145" s="588"/>
      <c r="C145" s="342" t="s">
        <v>100</v>
      </c>
      <c r="D145" s="461" t="s">
        <v>663</v>
      </c>
      <c r="E145" s="461"/>
      <c r="F145" s="461"/>
      <c r="G145" s="461"/>
      <c r="H145" s="461"/>
      <c r="I145" s="461"/>
      <c r="J145" s="461"/>
      <c r="K145" s="461"/>
      <c r="L145" s="461"/>
      <c r="M145" s="461"/>
      <c r="N145" s="461"/>
      <c r="O145" s="461"/>
      <c r="P145" s="461"/>
      <c r="Q145" s="461"/>
      <c r="R145" s="461"/>
      <c r="S145" s="461"/>
      <c r="T145" s="461"/>
      <c r="U145" s="461"/>
      <c r="V145" s="461"/>
      <c r="W145" s="461"/>
      <c r="X145" s="461"/>
      <c r="Y145" s="461"/>
      <c r="Z145" s="470"/>
      <c r="AA145" s="470"/>
    </row>
    <row r="146" spans="1:27" s="264" customFormat="1" ht="12.75" customHeight="1">
      <c r="B146" s="588"/>
      <c r="C146" s="342" t="s">
        <v>108</v>
      </c>
      <c r="D146" s="461" t="s">
        <v>675</v>
      </c>
      <c r="E146" s="461"/>
      <c r="F146" s="461"/>
      <c r="G146" s="461"/>
      <c r="H146" s="461"/>
      <c r="I146" s="461"/>
      <c r="J146" s="461"/>
      <c r="K146" s="461"/>
      <c r="L146" s="461"/>
      <c r="M146" s="461"/>
      <c r="N146" s="461"/>
      <c r="O146" s="461"/>
      <c r="P146" s="461"/>
      <c r="Q146" s="461"/>
      <c r="R146" s="461"/>
      <c r="S146" s="461"/>
      <c r="T146" s="461"/>
      <c r="U146" s="461"/>
      <c r="V146" s="461"/>
      <c r="W146" s="461"/>
      <c r="X146" s="461"/>
      <c r="Y146" s="461"/>
      <c r="Z146" s="470"/>
      <c r="AA146" s="470"/>
    </row>
    <row r="147" spans="1:27" s="264" customFormat="1" ht="12.75" customHeight="1">
      <c r="B147" s="588"/>
      <c r="C147" s="342" t="s">
        <v>664</v>
      </c>
      <c r="D147" s="461" t="s">
        <v>44</v>
      </c>
      <c r="E147" s="461"/>
      <c r="F147" s="461"/>
      <c r="G147" s="461"/>
      <c r="H147" s="461"/>
      <c r="I147" s="461"/>
      <c r="J147" s="461"/>
      <c r="K147" s="461"/>
      <c r="L147" s="461"/>
      <c r="M147" s="461"/>
      <c r="N147" s="461"/>
      <c r="O147" s="461"/>
      <c r="P147" s="461"/>
      <c r="Q147" s="461"/>
      <c r="R147" s="461"/>
      <c r="S147" s="461"/>
      <c r="T147" s="461"/>
      <c r="U147" s="461"/>
      <c r="V147" s="461"/>
      <c r="W147" s="461"/>
      <c r="X147" s="461"/>
      <c r="Y147" s="461"/>
      <c r="Z147" s="470"/>
      <c r="AA147" s="470"/>
    </row>
    <row r="148" spans="1:27" s="264" customFormat="1" ht="12.75" customHeight="1">
      <c r="B148" s="588"/>
      <c r="C148" s="342" t="s">
        <v>665</v>
      </c>
      <c r="D148" s="461" t="s">
        <v>666</v>
      </c>
      <c r="E148" s="461"/>
      <c r="F148" s="461"/>
      <c r="G148" s="461"/>
      <c r="H148" s="461"/>
      <c r="I148" s="461"/>
      <c r="J148" s="461"/>
      <c r="K148" s="461"/>
      <c r="L148" s="461"/>
      <c r="M148" s="461"/>
      <c r="N148" s="461"/>
      <c r="O148" s="461"/>
      <c r="P148" s="461"/>
      <c r="Q148" s="461"/>
      <c r="R148" s="461"/>
      <c r="S148" s="461"/>
      <c r="T148" s="461"/>
      <c r="U148" s="461"/>
      <c r="V148" s="461"/>
      <c r="W148" s="461"/>
      <c r="X148" s="461"/>
      <c r="Y148" s="461"/>
      <c r="Z148" s="470"/>
      <c r="AA148" s="470"/>
    </row>
    <row r="149" spans="1:27" s="264" customFormat="1" ht="12.75" customHeight="1">
      <c r="B149" s="588"/>
      <c r="C149" s="342" t="s">
        <v>667</v>
      </c>
      <c r="D149" s="461" t="s">
        <v>668</v>
      </c>
      <c r="E149" s="461"/>
      <c r="F149" s="461"/>
      <c r="G149" s="461"/>
      <c r="H149" s="461"/>
      <c r="I149" s="461"/>
      <c r="J149" s="461"/>
      <c r="K149" s="461"/>
      <c r="L149" s="461"/>
      <c r="M149" s="461"/>
      <c r="N149" s="461"/>
      <c r="O149" s="461"/>
      <c r="P149" s="461"/>
      <c r="Q149" s="461"/>
      <c r="R149" s="461"/>
      <c r="S149" s="461"/>
      <c r="T149" s="461"/>
      <c r="U149" s="461"/>
      <c r="V149" s="461"/>
      <c r="W149" s="461"/>
      <c r="X149" s="461"/>
      <c r="Y149" s="461"/>
      <c r="Z149" s="470"/>
      <c r="AA149" s="470"/>
    </row>
    <row r="150" spans="1:27" s="264" customFormat="1" ht="12.75" customHeight="1">
      <c r="B150" s="588"/>
      <c r="C150" s="342" t="s">
        <v>669</v>
      </c>
      <c r="D150" s="461" t="s">
        <v>670</v>
      </c>
      <c r="E150" s="461"/>
      <c r="F150" s="461"/>
      <c r="G150" s="461"/>
      <c r="H150" s="461"/>
      <c r="I150" s="461"/>
      <c r="J150" s="461"/>
      <c r="K150" s="461"/>
      <c r="L150" s="461"/>
      <c r="M150" s="461"/>
      <c r="N150" s="461"/>
      <c r="O150" s="461"/>
      <c r="P150" s="461"/>
      <c r="Q150" s="461"/>
      <c r="R150" s="461"/>
      <c r="S150" s="461"/>
      <c r="T150" s="461"/>
      <c r="U150" s="461"/>
      <c r="V150" s="461"/>
      <c r="W150" s="461"/>
      <c r="X150" s="461"/>
      <c r="Y150" s="461"/>
      <c r="Z150" s="470"/>
      <c r="AA150" s="470"/>
    </row>
    <row r="151" spans="1:27" s="264" customFormat="1" ht="12.75" customHeight="1">
      <c r="B151" s="588"/>
      <c r="C151" s="342" t="s">
        <v>671</v>
      </c>
      <c r="D151" s="461" t="s">
        <v>674</v>
      </c>
      <c r="E151" s="461"/>
      <c r="F151" s="461"/>
      <c r="G151" s="461"/>
      <c r="H151" s="461"/>
      <c r="I151" s="461"/>
      <c r="J151" s="461"/>
      <c r="K151" s="461"/>
      <c r="L151" s="461"/>
      <c r="M151" s="461"/>
      <c r="N151" s="461"/>
      <c r="O151" s="461"/>
      <c r="P151" s="461"/>
      <c r="Q151" s="461"/>
      <c r="R151" s="461"/>
      <c r="S151" s="461"/>
      <c r="T151" s="461"/>
      <c r="U151" s="461"/>
      <c r="V151" s="461"/>
      <c r="W151" s="461"/>
      <c r="X151" s="461"/>
      <c r="Y151" s="595"/>
      <c r="Z151" s="470"/>
      <c r="AA151" s="470"/>
    </row>
    <row r="152" spans="1:27" s="264" customFormat="1" ht="12.75" customHeight="1">
      <c r="B152" s="589"/>
      <c r="C152" s="265" t="s">
        <v>673</v>
      </c>
      <c r="D152" s="600" t="s">
        <v>672</v>
      </c>
      <c r="E152" s="600"/>
      <c r="F152" s="600"/>
      <c r="G152" s="600"/>
      <c r="H152" s="600"/>
      <c r="I152" s="600"/>
      <c r="J152" s="600"/>
      <c r="K152" s="600"/>
      <c r="L152" s="600"/>
      <c r="M152" s="600"/>
      <c r="N152" s="600"/>
      <c r="O152" s="600"/>
      <c r="P152" s="600"/>
      <c r="Q152" s="600"/>
      <c r="R152" s="600"/>
      <c r="S152" s="600"/>
      <c r="T152" s="600"/>
      <c r="U152" s="600"/>
      <c r="V152" s="600"/>
      <c r="W152" s="600"/>
      <c r="X152" s="600"/>
      <c r="Y152" s="600"/>
      <c r="Z152" s="470"/>
      <c r="AA152" s="470"/>
    </row>
    <row r="153" spans="1:27" ht="12.75" customHeight="1">
      <c r="A153" s="243"/>
      <c r="B153" s="219"/>
      <c r="C153" s="340"/>
      <c r="D153" s="340"/>
      <c r="E153" s="340"/>
      <c r="F153" s="340"/>
      <c r="G153" s="340"/>
      <c r="H153" s="340"/>
      <c r="I153" s="340"/>
      <c r="J153" s="340"/>
      <c r="K153" s="340"/>
      <c r="L153" s="340"/>
      <c r="M153" s="340"/>
      <c r="N153" s="340"/>
      <c r="O153" s="340"/>
      <c r="P153" s="340"/>
      <c r="Q153" s="340"/>
      <c r="R153" s="340"/>
      <c r="S153" s="340"/>
      <c r="T153" s="340"/>
      <c r="U153" s="340"/>
      <c r="V153" s="340"/>
      <c r="W153" s="340"/>
      <c r="X153" s="340"/>
      <c r="Y153" s="340"/>
      <c r="Z153" s="331"/>
      <c r="AA153" s="331"/>
    </row>
    <row r="154" spans="1:27" ht="12.75" customHeight="1">
      <c r="A154" s="220" t="s">
        <v>686</v>
      </c>
      <c r="B154" s="220"/>
      <c r="C154" s="244"/>
      <c r="D154" s="244"/>
      <c r="E154" s="244"/>
      <c r="F154" s="244"/>
      <c r="G154" s="244"/>
      <c r="H154" s="244"/>
      <c r="I154" s="244"/>
      <c r="Y154" s="250"/>
      <c r="Z154" s="250"/>
      <c r="AA154" s="250"/>
    </row>
    <row r="155" spans="1:27" ht="12.75" customHeight="1">
      <c r="A155" s="243"/>
      <c r="B155" s="485" t="s">
        <v>650</v>
      </c>
      <c r="C155" s="464" t="s">
        <v>922</v>
      </c>
      <c r="D155" s="464"/>
      <c r="E155" s="464"/>
      <c r="F155" s="464"/>
      <c r="G155" s="464"/>
      <c r="H155" s="464"/>
      <c r="I155" s="464"/>
      <c r="J155" s="464"/>
      <c r="K155" s="464"/>
      <c r="L155" s="464"/>
      <c r="M155" s="464"/>
      <c r="N155" s="464"/>
      <c r="O155" s="464"/>
      <c r="P155" s="464"/>
      <c r="Q155" s="464"/>
      <c r="R155" s="464"/>
      <c r="S155" s="464"/>
      <c r="T155" s="464"/>
      <c r="U155" s="464"/>
      <c r="V155" s="464"/>
      <c r="W155" s="464"/>
      <c r="X155" s="464"/>
      <c r="Y155" s="464"/>
      <c r="Z155" s="470"/>
      <c r="AA155" s="470"/>
    </row>
    <row r="156" spans="1:27" ht="12.75" customHeight="1">
      <c r="A156" s="243"/>
      <c r="B156" s="485"/>
      <c r="C156" s="464"/>
      <c r="D156" s="464"/>
      <c r="E156" s="464"/>
      <c r="F156" s="464"/>
      <c r="G156" s="464"/>
      <c r="H156" s="464"/>
      <c r="I156" s="464"/>
      <c r="J156" s="464"/>
      <c r="K156" s="464"/>
      <c r="L156" s="464"/>
      <c r="M156" s="464"/>
      <c r="N156" s="464"/>
      <c r="O156" s="464"/>
      <c r="P156" s="464"/>
      <c r="Q156" s="464"/>
      <c r="R156" s="464"/>
      <c r="S156" s="464"/>
      <c r="T156" s="464"/>
      <c r="U156" s="464"/>
      <c r="V156" s="464"/>
      <c r="W156" s="464"/>
      <c r="X156" s="464"/>
      <c r="Y156" s="464"/>
      <c r="Z156" s="470"/>
      <c r="AA156" s="470"/>
    </row>
    <row r="157" spans="1:27" ht="12.75" customHeight="1">
      <c r="A157" s="243"/>
      <c r="B157" s="485"/>
      <c r="C157" s="464"/>
      <c r="D157" s="464"/>
      <c r="E157" s="464"/>
      <c r="F157" s="464"/>
      <c r="G157" s="464"/>
      <c r="H157" s="464"/>
      <c r="I157" s="464"/>
      <c r="J157" s="464"/>
      <c r="K157" s="464"/>
      <c r="L157" s="464"/>
      <c r="M157" s="464"/>
      <c r="N157" s="464"/>
      <c r="O157" s="464"/>
      <c r="P157" s="464"/>
      <c r="Q157" s="464"/>
      <c r="R157" s="464"/>
      <c r="S157" s="464"/>
      <c r="T157" s="464"/>
      <c r="U157" s="464"/>
      <c r="V157" s="464"/>
      <c r="W157" s="464"/>
      <c r="X157" s="464"/>
      <c r="Y157" s="464"/>
      <c r="Z157" s="470"/>
      <c r="AA157" s="470"/>
    </row>
    <row r="158" spans="1:27" ht="12.75" customHeight="1">
      <c r="A158" s="245"/>
      <c r="B158" s="253"/>
      <c r="C158" s="231"/>
      <c r="D158" s="231"/>
      <c r="E158" s="231"/>
      <c r="F158" s="231"/>
      <c r="G158" s="231"/>
      <c r="H158" s="231"/>
      <c r="I158" s="231"/>
      <c r="J158" s="231"/>
      <c r="K158" s="231"/>
      <c r="L158" s="231"/>
      <c r="M158" s="231"/>
      <c r="N158" s="231"/>
      <c r="O158" s="231"/>
      <c r="P158" s="231"/>
      <c r="Q158" s="231"/>
      <c r="R158" s="231"/>
      <c r="S158" s="231"/>
      <c r="T158" s="231"/>
      <c r="U158" s="231"/>
      <c r="V158" s="231"/>
      <c r="W158" s="231"/>
      <c r="X158" s="231"/>
      <c r="Y158" s="254"/>
      <c r="Z158" s="254"/>
      <c r="AA158" s="254"/>
    </row>
    <row r="159" spans="1:27" ht="12.75" customHeight="1">
      <c r="A159" s="220" t="s">
        <v>687</v>
      </c>
      <c r="B159" s="220"/>
      <c r="C159" s="244"/>
      <c r="D159" s="244"/>
      <c r="E159" s="244"/>
      <c r="F159" s="244"/>
      <c r="G159" s="244"/>
      <c r="H159" s="244"/>
      <c r="I159" s="244"/>
      <c r="Y159" s="250"/>
      <c r="Z159" s="250"/>
      <c r="AA159" s="250"/>
    </row>
    <row r="160" spans="1:27" ht="12.75" customHeight="1">
      <c r="A160" s="243"/>
      <c r="B160" s="485" t="s">
        <v>650</v>
      </c>
      <c r="C160" s="464" t="s">
        <v>685</v>
      </c>
      <c r="D160" s="464"/>
      <c r="E160" s="464"/>
      <c r="F160" s="464"/>
      <c r="G160" s="464"/>
      <c r="H160" s="464"/>
      <c r="I160" s="464"/>
      <c r="J160" s="464"/>
      <c r="K160" s="464"/>
      <c r="L160" s="464"/>
      <c r="M160" s="464"/>
      <c r="N160" s="464"/>
      <c r="O160" s="464"/>
      <c r="P160" s="464"/>
      <c r="Q160" s="464"/>
      <c r="R160" s="464"/>
      <c r="S160" s="464"/>
      <c r="T160" s="464"/>
      <c r="U160" s="464"/>
      <c r="V160" s="464"/>
      <c r="W160" s="464"/>
      <c r="X160" s="464"/>
      <c r="Y160" s="464"/>
      <c r="Z160" s="470"/>
      <c r="AA160" s="470"/>
    </row>
    <row r="161" spans="1:27" ht="12.75" customHeight="1">
      <c r="A161" s="243"/>
      <c r="B161" s="485"/>
      <c r="C161" s="464"/>
      <c r="D161" s="464"/>
      <c r="E161" s="464"/>
      <c r="F161" s="464"/>
      <c r="G161" s="464"/>
      <c r="H161" s="464"/>
      <c r="I161" s="464"/>
      <c r="J161" s="464"/>
      <c r="K161" s="464"/>
      <c r="L161" s="464"/>
      <c r="M161" s="464"/>
      <c r="N161" s="464"/>
      <c r="O161" s="464"/>
      <c r="P161" s="464"/>
      <c r="Q161" s="464"/>
      <c r="R161" s="464"/>
      <c r="S161" s="464"/>
      <c r="T161" s="464"/>
      <c r="U161" s="464"/>
      <c r="V161" s="464"/>
      <c r="W161" s="464"/>
      <c r="X161" s="464"/>
      <c r="Y161" s="464"/>
      <c r="Z161" s="470"/>
      <c r="AA161" s="470"/>
    </row>
    <row r="162" spans="1:27" ht="12.75" customHeight="1">
      <c r="A162" s="243"/>
      <c r="B162" s="485"/>
      <c r="C162" s="464"/>
      <c r="D162" s="464"/>
      <c r="E162" s="464"/>
      <c r="F162" s="464"/>
      <c r="G162" s="464"/>
      <c r="H162" s="464"/>
      <c r="I162" s="464"/>
      <c r="J162" s="464"/>
      <c r="K162" s="464"/>
      <c r="L162" s="464"/>
      <c r="M162" s="464"/>
      <c r="N162" s="464"/>
      <c r="O162" s="464"/>
      <c r="P162" s="464"/>
      <c r="Q162" s="464"/>
      <c r="R162" s="464"/>
      <c r="S162" s="464"/>
      <c r="T162" s="464"/>
      <c r="U162" s="464"/>
      <c r="V162" s="464"/>
      <c r="W162" s="464"/>
      <c r="X162" s="464"/>
      <c r="Y162" s="464"/>
      <c r="Z162" s="470"/>
      <c r="AA162" s="470"/>
    </row>
    <row r="163" spans="1:27" ht="12.75" customHeight="1">
      <c r="A163" s="243"/>
      <c r="B163" s="485"/>
      <c r="C163" s="464"/>
      <c r="D163" s="464"/>
      <c r="E163" s="464"/>
      <c r="F163" s="464"/>
      <c r="G163" s="464"/>
      <c r="H163" s="464"/>
      <c r="I163" s="464"/>
      <c r="J163" s="464"/>
      <c r="K163" s="464"/>
      <c r="L163" s="464"/>
      <c r="M163" s="464"/>
      <c r="N163" s="464"/>
      <c r="O163" s="464"/>
      <c r="P163" s="464"/>
      <c r="Q163" s="464"/>
      <c r="R163" s="464"/>
      <c r="S163" s="464"/>
      <c r="T163" s="464"/>
      <c r="U163" s="464"/>
      <c r="V163" s="464"/>
      <c r="W163" s="464"/>
      <c r="X163" s="464"/>
      <c r="Y163" s="464"/>
      <c r="Z163" s="470"/>
      <c r="AA163" s="470"/>
    </row>
    <row r="164" spans="1:27" ht="12.75" customHeight="1">
      <c r="A164" s="243"/>
      <c r="B164" s="485"/>
      <c r="C164" s="464"/>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70"/>
      <c r="AA164" s="470"/>
    </row>
    <row r="165" spans="1:27" ht="12.75" customHeight="1">
      <c r="A165" s="243"/>
      <c r="B165" s="219"/>
      <c r="C165" s="221"/>
      <c r="D165" s="238"/>
      <c r="E165" s="238"/>
      <c r="F165" s="238"/>
      <c r="G165" s="238"/>
      <c r="H165" s="238"/>
      <c r="I165" s="238"/>
      <c r="J165" s="240"/>
      <c r="K165" s="240"/>
      <c r="L165" s="240"/>
      <c r="M165" s="240"/>
      <c r="N165" s="240"/>
      <c r="O165" s="240"/>
      <c r="P165" s="240"/>
      <c r="Q165" s="240"/>
      <c r="R165" s="240"/>
      <c r="S165" s="231"/>
      <c r="T165" s="231"/>
      <c r="U165" s="231"/>
      <c r="V165" s="231"/>
      <c r="W165" s="231"/>
      <c r="X165" s="231"/>
      <c r="Y165" s="248"/>
      <c r="Z165" s="248"/>
      <c r="AA165" s="248"/>
    </row>
    <row r="166" spans="1:27" ht="12.75" customHeight="1">
      <c r="A166" s="220" t="s">
        <v>688</v>
      </c>
      <c r="B166" s="220"/>
      <c r="C166" s="244"/>
      <c r="D166" s="244"/>
      <c r="E166" s="244"/>
      <c r="F166" s="244"/>
      <c r="G166" s="244"/>
      <c r="H166" s="244"/>
      <c r="I166" s="244"/>
      <c r="Y166" s="250"/>
      <c r="Z166" s="250"/>
      <c r="AA166" s="250"/>
    </row>
    <row r="167" spans="1:27" ht="12.75" customHeight="1">
      <c r="A167" s="243"/>
      <c r="B167" s="489" t="s">
        <v>650</v>
      </c>
      <c r="C167" s="464" t="s">
        <v>35</v>
      </c>
      <c r="D167" s="464"/>
      <c r="E167" s="464"/>
      <c r="F167" s="464"/>
      <c r="G167" s="464"/>
      <c r="H167" s="464"/>
      <c r="I167" s="464"/>
      <c r="J167" s="464"/>
      <c r="K167" s="464"/>
      <c r="L167" s="464"/>
      <c r="M167" s="464"/>
      <c r="N167" s="464"/>
      <c r="O167" s="464"/>
      <c r="P167" s="464"/>
      <c r="Q167" s="464"/>
      <c r="R167" s="464"/>
      <c r="S167" s="464"/>
      <c r="T167" s="464"/>
      <c r="U167" s="464"/>
      <c r="V167" s="464"/>
      <c r="W167" s="464"/>
      <c r="X167" s="464"/>
      <c r="Y167" s="464"/>
      <c r="Z167" s="470"/>
      <c r="AA167" s="470"/>
    </row>
    <row r="168" spans="1:27" ht="12.75" customHeight="1">
      <c r="A168" s="243"/>
      <c r="B168" s="490"/>
      <c r="C168" s="464"/>
      <c r="D168" s="464"/>
      <c r="E168" s="464"/>
      <c r="F168" s="464"/>
      <c r="G168" s="464"/>
      <c r="H168" s="464"/>
      <c r="I168" s="464"/>
      <c r="J168" s="464"/>
      <c r="K168" s="464"/>
      <c r="L168" s="464"/>
      <c r="M168" s="464"/>
      <c r="N168" s="464"/>
      <c r="O168" s="464"/>
      <c r="P168" s="464"/>
      <c r="Q168" s="464"/>
      <c r="R168" s="464"/>
      <c r="S168" s="464"/>
      <c r="T168" s="464"/>
      <c r="U168" s="464"/>
      <c r="V168" s="464"/>
      <c r="W168" s="464"/>
      <c r="X168" s="464"/>
      <c r="Y168" s="464"/>
      <c r="Z168" s="470"/>
      <c r="AA168" s="470"/>
    </row>
    <row r="169" spans="1:27" ht="12.75" customHeight="1">
      <c r="A169" s="243"/>
      <c r="B169" s="490"/>
      <c r="C169" s="464"/>
      <c r="D169" s="464"/>
      <c r="E169" s="464"/>
      <c r="F169" s="464"/>
      <c r="G169" s="464"/>
      <c r="H169" s="464"/>
      <c r="I169" s="464"/>
      <c r="J169" s="464"/>
      <c r="K169" s="464"/>
      <c r="L169" s="464"/>
      <c r="M169" s="464"/>
      <c r="N169" s="464"/>
      <c r="O169" s="464"/>
      <c r="P169" s="464"/>
      <c r="Q169" s="464"/>
      <c r="R169" s="464"/>
      <c r="S169" s="464"/>
      <c r="T169" s="464"/>
      <c r="U169" s="464"/>
      <c r="V169" s="464"/>
      <c r="W169" s="464"/>
      <c r="X169" s="464"/>
      <c r="Y169" s="464"/>
      <c r="Z169" s="470"/>
      <c r="AA169" s="470"/>
    </row>
    <row r="170" spans="1:27" ht="12.75" customHeight="1">
      <c r="A170" s="243"/>
      <c r="B170" s="485" t="s">
        <v>651</v>
      </c>
      <c r="C170" s="464" t="s">
        <v>34</v>
      </c>
      <c r="D170" s="464"/>
      <c r="E170" s="464"/>
      <c r="F170" s="464"/>
      <c r="G170" s="464"/>
      <c r="H170" s="464"/>
      <c r="I170" s="464"/>
      <c r="J170" s="464"/>
      <c r="K170" s="464"/>
      <c r="L170" s="464"/>
      <c r="M170" s="464"/>
      <c r="N170" s="464"/>
      <c r="O170" s="464"/>
      <c r="P170" s="464"/>
      <c r="Q170" s="464"/>
      <c r="R170" s="464"/>
      <c r="S170" s="464"/>
      <c r="T170" s="464"/>
      <c r="U170" s="464"/>
      <c r="V170" s="464"/>
      <c r="W170" s="464"/>
      <c r="X170" s="464"/>
      <c r="Y170" s="464"/>
      <c r="Z170" s="470"/>
      <c r="AA170" s="470"/>
    </row>
    <row r="171" spans="1:27" ht="12.75" customHeight="1">
      <c r="A171" s="243"/>
      <c r="B171" s="485"/>
      <c r="C171" s="464"/>
      <c r="D171" s="464"/>
      <c r="E171" s="464"/>
      <c r="F171" s="464"/>
      <c r="G171" s="464"/>
      <c r="H171" s="464"/>
      <c r="I171" s="464"/>
      <c r="J171" s="464"/>
      <c r="K171" s="464"/>
      <c r="L171" s="464"/>
      <c r="M171" s="464"/>
      <c r="N171" s="464"/>
      <c r="O171" s="464"/>
      <c r="P171" s="464"/>
      <c r="Q171" s="464"/>
      <c r="R171" s="464"/>
      <c r="S171" s="464"/>
      <c r="T171" s="464"/>
      <c r="U171" s="464"/>
      <c r="V171" s="464"/>
      <c r="W171" s="464"/>
      <c r="X171" s="464"/>
      <c r="Y171" s="464"/>
      <c r="Z171" s="470"/>
      <c r="AA171" s="470"/>
    </row>
    <row r="172" spans="1:27" ht="12.75" customHeight="1">
      <c r="A172" s="243"/>
      <c r="B172" s="485"/>
      <c r="C172" s="464"/>
      <c r="D172" s="464"/>
      <c r="E172" s="464"/>
      <c r="F172" s="464"/>
      <c r="G172" s="464"/>
      <c r="H172" s="464"/>
      <c r="I172" s="464"/>
      <c r="J172" s="464"/>
      <c r="K172" s="464"/>
      <c r="L172" s="464"/>
      <c r="M172" s="464"/>
      <c r="N172" s="464"/>
      <c r="O172" s="464"/>
      <c r="P172" s="464"/>
      <c r="Q172" s="464"/>
      <c r="R172" s="464"/>
      <c r="S172" s="464"/>
      <c r="T172" s="464"/>
      <c r="U172" s="464"/>
      <c r="V172" s="464"/>
      <c r="W172" s="464"/>
      <c r="X172" s="464"/>
      <c r="Y172" s="464"/>
      <c r="Z172" s="470"/>
      <c r="AA172" s="470"/>
    </row>
    <row r="173" spans="1:27" ht="12.75" customHeight="1">
      <c r="A173" s="243"/>
      <c r="B173" s="587" t="s">
        <v>652</v>
      </c>
      <c r="C173" s="437" t="s">
        <v>689</v>
      </c>
      <c r="D173" s="438"/>
      <c r="E173" s="438"/>
      <c r="F173" s="438"/>
      <c r="G173" s="438"/>
      <c r="H173" s="438"/>
      <c r="I173" s="438"/>
      <c r="J173" s="438"/>
      <c r="K173" s="438"/>
      <c r="L173" s="438"/>
      <c r="M173" s="438"/>
      <c r="N173" s="438"/>
      <c r="O173" s="438"/>
      <c r="P173" s="438"/>
      <c r="Q173" s="438"/>
      <c r="R173" s="438"/>
      <c r="S173" s="438"/>
      <c r="T173" s="438"/>
      <c r="U173" s="438"/>
      <c r="V173" s="438"/>
      <c r="W173" s="438"/>
      <c r="X173" s="438"/>
      <c r="Y173" s="438"/>
      <c r="Z173" s="632"/>
      <c r="AA173" s="632"/>
    </row>
    <row r="174" spans="1:27" ht="12.75" customHeight="1">
      <c r="A174" s="243"/>
      <c r="B174" s="588"/>
      <c r="C174" s="439"/>
      <c r="D174" s="440"/>
      <c r="E174" s="440"/>
      <c r="F174" s="440"/>
      <c r="G174" s="440"/>
      <c r="H174" s="440"/>
      <c r="I174" s="440"/>
      <c r="J174" s="440"/>
      <c r="K174" s="440"/>
      <c r="L174" s="440"/>
      <c r="M174" s="440"/>
      <c r="N174" s="440"/>
      <c r="O174" s="440"/>
      <c r="P174" s="440"/>
      <c r="Q174" s="440"/>
      <c r="R174" s="440"/>
      <c r="S174" s="440"/>
      <c r="T174" s="440"/>
      <c r="U174" s="440"/>
      <c r="V174" s="440"/>
      <c r="W174" s="440"/>
      <c r="X174" s="440"/>
      <c r="Y174" s="440"/>
      <c r="Z174" s="632"/>
      <c r="AA174" s="632"/>
    </row>
    <row r="175" spans="1:27" ht="12.75" customHeight="1">
      <c r="A175" s="243"/>
      <c r="B175" s="589"/>
      <c r="C175" s="441"/>
      <c r="D175" s="442"/>
      <c r="E175" s="442"/>
      <c r="F175" s="442"/>
      <c r="G175" s="442"/>
      <c r="H175" s="442"/>
      <c r="I175" s="442"/>
      <c r="J175" s="442"/>
      <c r="K175" s="442"/>
      <c r="L175" s="442"/>
      <c r="M175" s="442"/>
      <c r="N175" s="442"/>
      <c r="O175" s="442"/>
      <c r="P175" s="442"/>
      <c r="Q175" s="442"/>
      <c r="R175" s="442"/>
      <c r="S175" s="442"/>
      <c r="T175" s="442"/>
      <c r="U175" s="442"/>
      <c r="V175" s="442"/>
      <c r="W175" s="442"/>
      <c r="X175" s="442"/>
      <c r="Y175" s="442"/>
      <c r="Z175" s="632"/>
      <c r="AA175" s="632"/>
    </row>
    <row r="176" spans="1:27" ht="12.75" customHeight="1">
      <c r="A176" s="243"/>
      <c r="B176" s="219"/>
      <c r="C176" s="221"/>
      <c r="D176" s="238"/>
      <c r="E176" s="238"/>
      <c r="F176" s="238"/>
      <c r="G176" s="238"/>
      <c r="H176" s="238"/>
      <c r="I176" s="238"/>
      <c r="J176" s="240"/>
      <c r="K176" s="240"/>
      <c r="L176" s="240"/>
      <c r="M176" s="240"/>
      <c r="N176" s="240"/>
      <c r="O176" s="240"/>
      <c r="P176" s="240"/>
      <c r="Q176" s="240"/>
      <c r="R176" s="240"/>
      <c r="S176" s="231"/>
      <c r="T176" s="231"/>
      <c r="U176" s="231"/>
      <c r="V176" s="231"/>
      <c r="W176" s="231"/>
      <c r="X176" s="231"/>
      <c r="Y176" s="248"/>
      <c r="Z176" s="248"/>
      <c r="AA176" s="248"/>
    </row>
    <row r="177" spans="1:27" ht="12.75" customHeight="1">
      <c r="A177" s="220" t="s">
        <v>690</v>
      </c>
      <c r="B177" s="220"/>
      <c r="C177" s="244"/>
      <c r="D177" s="244"/>
      <c r="E177" s="244"/>
      <c r="F177" s="244"/>
      <c r="G177" s="244"/>
      <c r="H177" s="244"/>
      <c r="I177" s="244"/>
      <c r="Y177" s="250"/>
      <c r="Z177" s="250"/>
      <c r="AA177" s="250"/>
    </row>
    <row r="178" spans="1:27" ht="12.75" customHeight="1">
      <c r="A178" s="243"/>
      <c r="B178" s="489" t="s">
        <v>650</v>
      </c>
      <c r="C178" s="464" t="s">
        <v>36</v>
      </c>
      <c r="D178" s="464"/>
      <c r="E178" s="464"/>
      <c r="F178" s="464"/>
      <c r="G178" s="464"/>
      <c r="H178" s="464"/>
      <c r="I178" s="464"/>
      <c r="J178" s="464"/>
      <c r="K178" s="464"/>
      <c r="L178" s="464"/>
      <c r="M178" s="464"/>
      <c r="N178" s="464"/>
      <c r="O178" s="464"/>
      <c r="P178" s="464"/>
      <c r="Q178" s="464"/>
      <c r="R178" s="464"/>
      <c r="S178" s="464"/>
      <c r="T178" s="464"/>
      <c r="U178" s="464"/>
      <c r="V178" s="464"/>
      <c r="W178" s="464"/>
      <c r="X178" s="464"/>
      <c r="Y178" s="464"/>
      <c r="Z178" s="470"/>
      <c r="AA178" s="470"/>
    </row>
    <row r="179" spans="1:27" ht="12.75" customHeight="1">
      <c r="A179" s="243"/>
      <c r="B179" s="490"/>
      <c r="C179" s="464"/>
      <c r="D179" s="464"/>
      <c r="E179" s="464"/>
      <c r="F179" s="464"/>
      <c r="G179" s="464"/>
      <c r="H179" s="464"/>
      <c r="I179" s="464"/>
      <c r="J179" s="464"/>
      <c r="K179" s="464"/>
      <c r="L179" s="464"/>
      <c r="M179" s="464"/>
      <c r="N179" s="464"/>
      <c r="O179" s="464"/>
      <c r="P179" s="464"/>
      <c r="Q179" s="464"/>
      <c r="R179" s="464"/>
      <c r="S179" s="464"/>
      <c r="T179" s="464"/>
      <c r="U179" s="464"/>
      <c r="V179" s="464"/>
      <c r="W179" s="464"/>
      <c r="X179" s="464"/>
      <c r="Y179" s="464"/>
      <c r="Z179" s="470"/>
      <c r="AA179" s="470"/>
    </row>
    <row r="180" spans="1:27" ht="12.75" customHeight="1">
      <c r="A180" s="243"/>
      <c r="B180" s="490"/>
      <c r="C180" s="464"/>
      <c r="D180" s="464"/>
      <c r="E180" s="464"/>
      <c r="F180" s="464"/>
      <c r="G180" s="464"/>
      <c r="H180" s="464"/>
      <c r="I180" s="464"/>
      <c r="J180" s="464"/>
      <c r="K180" s="464"/>
      <c r="L180" s="464"/>
      <c r="M180" s="464"/>
      <c r="N180" s="464"/>
      <c r="O180" s="464"/>
      <c r="P180" s="464"/>
      <c r="Q180" s="464"/>
      <c r="R180" s="464"/>
      <c r="S180" s="464"/>
      <c r="T180" s="464"/>
      <c r="U180" s="464"/>
      <c r="V180" s="464"/>
      <c r="W180" s="464"/>
      <c r="X180" s="464"/>
      <c r="Y180" s="464"/>
      <c r="Z180" s="470"/>
      <c r="AA180" s="470"/>
    </row>
    <row r="181" spans="1:27" ht="12.75" customHeight="1">
      <c r="A181" s="243"/>
      <c r="B181" s="490"/>
      <c r="C181" s="464"/>
      <c r="D181" s="464"/>
      <c r="E181" s="464"/>
      <c r="F181" s="464"/>
      <c r="G181" s="464"/>
      <c r="H181" s="464"/>
      <c r="I181" s="464"/>
      <c r="J181" s="464"/>
      <c r="K181" s="464"/>
      <c r="L181" s="464"/>
      <c r="M181" s="464"/>
      <c r="N181" s="464"/>
      <c r="O181" s="464"/>
      <c r="P181" s="464"/>
      <c r="Q181" s="464"/>
      <c r="R181" s="464"/>
      <c r="S181" s="464"/>
      <c r="T181" s="464"/>
      <c r="U181" s="464"/>
      <c r="V181" s="464"/>
      <c r="W181" s="464"/>
      <c r="X181" s="464"/>
      <c r="Y181" s="464"/>
      <c r="Z181" s="470"/>
      <c r="AA181" s="470"/>
    </row>
    <row r="182" spans="1:27" ht="12.75" customHeight="1">
      <c r="A182" s="243"/>
      <c r="B182" s="485" t="s">
        <v>651</v>
      </c>
      <c r="C182" s="464" t="s">
        <v>7</v>
      </c>
      <c r="D182" s="464"/>
      <c r="E182" s="464"/>
      <c r="F182" s="464"/>
      <c r="G182" s="464"/>
      <c r="H182" s="464"/>
      <c r="I182" s="464"/>
      <c r="J182" s="464"/>
      <c r="K182" s="464"/>
      <c r="L182" s="464"/>
      <c r="M182" s="464"/>
      <c r="N182" s="464"/>
      <c r="O182" s="464"/>
      <c r="P182" s="464"/>
      <c r="Q182" s="464"/>
      <c r="R182" s="464"/>
      <c r="S182" s="464"/>
      <c r="T182" s="464"/>
      <c r="U182" s="464"/>
      <c r="V182" s="464"/>
      <c r="W182" s="464"/>
      <c r="X182" s="464"/>
      <c r="Y182" s="464"/>
      <c r="Z182" s="470"/>
      <c r="AA182" s="470"/>
    </row>
    <row r="183" spans="1:27" ht="12.75" customHeight="1">
      <c r="A183" s="243"/>
      <c r="B183" s="485"/>
      <c r="C183" s="464"/>
      <c r="D183" s="464"/>
      <c r="E183" s="464"/>
      <c r="F183" s="464"/>
      <c r="G183" s="464"/>
      <c r="H183" s="464"/>
      <c r="I183" s="464"/>
      <c r="J183" s="464"/>
      <c r="K183" s="464"/>
      <c r="L183" s="464"/>
      <c r="M183" s="464"/>
      <c r="N183" s="464"/>
      <c r="O183" s="464"/>
      <c r="P183" s="464"/>
      <c r="Q183" s="464"/>
      <c r="R183" s="464"/>
      <c r="S183" s="464"/>
      <c r="T183" s="464"/>
      <c r="U183" s="464"/>
      <c r="V183" s="464"/>
      <c r="W183" s="464"/>
      <c r="X183" s="464"/>
      <c r="Y183" s="464"/>
      <c r="Z183" s="470"/>
      <c r="AA183" s="470"/>
    </row>
    <row r="184" spans="1:27" ht="12.75" customHeight="1">
      <c r="A184" s="243"/>
      <c r="B184" s="485"/>
      <c r="C184" s="464"/>
      <c r="D184" s="464"/>
      <c r="E184" s="464"/>
      <c r="F184" s="464"/>
      <c r="G184" s="464"/>
      <c r="H184" s="464"/>
      <c r="I184" s="464"/>
      <c r="J184" s="464"/>
      <c r="K184" s="464"/>
      <c r="L184" s="464"/>
      <c r="M184" s="464"/>
      <c r="N184" s="464"/>
      <c r="O184" s="464"/>
      <c r="P184" s="464"/>
      <c r="Q184" s="464"/>
      <c r="R184" s="464"/>
      <c r="S184" s="464"/>
      <c r="T184" s="464"/>
      <c r="U184" s="464"/>
      <c r="V184" s="464"/>
      <c r="W184" s="464"/>
      <c r="X184" s="464"/>
      <c r="Y184" s="464"/>
      <c r="Z184" s="470"/>
      <c r="AA184" s="470"/>
    </row>
    <row r="185" spans="1:27" ht="12.75" customHeight="1">
      <c r="A185" s="243"/>
      <c r="B185" s="485"/>
      <c r="C185" s="464"/>
      <c r="D185" s="464"/>
      <c r="E185" s="464"/>
      <c r="F185" s="464"/>
      <c r="G185" s="464"/>
      <c r="H185" s="464"/>
      <c r="I185" s="464"/>
      <c r="J185" s="464"/>
      <c r="K185" s="464"/>
      <c r="L185" s="464"/>
      <c r="M185" s="464"/>
      <c r="N185" s="464"/>
      <c r="O185" s="464"/>
      <c r="P185" s="464"/>
      <c r="Q185" s="464"/>
      <c r="R185" s="464"/>
      <c r="S185" s="464"/>
      <c r="T185" s="464"/>
      <c r="U185" s="464"/>
      <c r="V185" s="464"/>
      <c r="W185" s="464"/>
      <c r="X185" s="464"/>
      <c r="Y185" s="464"/>
      <c r="Z185" s="470"/>
      <c r="AA185" s="470"/>
    </row>
    <row r="186" spans="1:27" ht="12.75" customHeight="1">
      <c r="A186" s="243"/>
      <c r="B186" s="219"/>
      <c r="C186" s="255"/>
      <c r="D186" s="238"/>
      <c r="E186" s="238"/>
      <c r="F186" s="238"/>
      <c r="G186" s="238"/>
      <c r="H186" s="238"/>
      <c r="I186" s="238"/>
      <c r="J186" s="240"/>
      <c r="K186" s="240"/>
      <c r="L186" s="240"/>
      <c r="M186" s="240"/>
      <c r="N186" s="240"/>
      <c r="O186" s="240"/>
      <c r="P186" s="240"/>
      <c r="Q186" s="240"/>
      <c r="R186" s="240"/>
      <c r="S186" s="231"/>
      <c r="T186" s="231"/>
      <c r="U186" s="231"/>
      <c r="V186" s="231"/>
      <c r="W186" s="231"/>
      <c r="X186" s="231"/>
      <c r="Y186" s="248"/>
      <c r="Z186" s="248"/>
      <c r="AA186" s="248"/>
    </row>
    <row r="187" spans="1:27" ht="12.75" customHeight="1">
      <c r="A187" s="220" t="s">
        <v>691</v>
      </c>
      <c r="B187" s="220"/>
      <c r="C187" s="244"/>
      <c r="D187" s="244"/>
      <c r="E187" s="244"/>
      <c r="F187" s="244"/>
      <c r="G187" s="244"/>
      <c r="H187" s="244"/>
      <c r="I187" s="244"/>
      <c r="Y187" s="250"/>
      <c r="Z187" s="250"/>
      <c r="AA187" s="250"/>
    </row>
    <row r="188" spans="1:27" ht="12.75" customHeight="1">
      <c r="A188" s="243"/>
      <c r="B188" s="485" t="s">
        <v>650</v>
      </c>
      <c r="C188" s="437" t="s">
        <v>68</v>
      </c>
      <c r="D188" s="438"/>
      <c r="E188" s="438"/>
      <c r="F188" s="438"/>
      <c r="G188" s="438"/>
      <c r="H188" s="438"/>
      <c r="I188" s="438"/>
      <c r="J188" s="438"/>
      <c r="K188" s="438"/>
      <c r="L188" s="438"/>
      <c r="M188" s="438"/>
      <c r="N188" s="438"/>
      <c r="O188" s="438"/>
      <c r="P188" s="438"/>
      <c r="Q188" s="438"/>
      <c r="R188" s="438"/>
      <c r="S188" s="438"/>
      <c r="T188" s="438"/>
      <c r="U188" s="438"/>
      <c r="V188" s="438"/>
      <c r="W188" s="438"/>
      <c r="X188" s="438"/>
      <c r="Y188" s="471"/>
      <c r="Z188" s="474"/>
      <c r="AA188" s="475"/>
    </row>
    <row r="189" spans="1:27" ht="12.75" customHeight="1">
      <c r="A189" s="243"/>
      <c r="B189" s="485"/>
      <c r="C189" s="439"/>
      <c r="D189" s="440"/>
      <c r="E189" s="440"/>
      <c r="F189" s="440"/>
      <c r="G189" s="440"/>
      <c r="H189" s="440"/>
      <c r="I189" s="440"/>
      <c r="J189" s="440"/>
      <c r="K189" s="440"/>
      <c r="L189" s="440"/>
      <c r="M189" s="440"/>
      <c r="N189" s="440"/>
      <c r="O189" s="440"/>
      <c r="P189" s="440"/>
      <c r="Q189" s="440"/>
      <c r="R189" s="440"/>
      <c r="S189" s="440"/>
      <c r="T189" s="440"/>
      <c r="U189" s="440"/>
      <c r="V189" s="440"/>
      <c r="W189" s="440"/>
      <c r="X189" s="440"/>
      <c r="Y189" s="472"/>
      <c r="Z189" s="476"/>
      <c r="AA189" s="477"/>
    </row>
    <row r="190" spans="1:27" ht="12.75" customHeight="1">
      <c r="A190" s="243"/>
      <c r="B190" s="485"/>
      <c r="C190" s="439"/>
      <c r="D190" s="440"/>
      <c r="E190" s="440"/>
      <c r="F190" s="440"/>
      <c r="G190" s="440"/>
      <c r="H190" s="440"/>
      <c r="I190" s="440"/>
      <c r="J190" s="440"/>
      <c r="K190" s="440"/>
      <c r="L190" s="440"/>
      <c r="M190" s="440"/>
      <c r="N190" s="440"/>
      <c r="O190" s="440"/>
      <c r="P190" s="440"/>
      <c r="Q190" s="440"/>
      <c r="R190" s="440"/>
      <c r="S190" s="440"/>
      <c r="T190" s="440"/>
      <c r="U190" s="440"/>
      <c r="V190" s="440"/>
      <c r="W190" s="440"/>
      <c r="X190" s="440"/>
      <c r="Y190" s="472"/>
      <c r="Z190" s="476"/>
      <c r="AA190" s="477"/>
    </row>
    <row r="191" spans="1:27" ht="12.75" customHeight="1">
      <c r="A191" s="243"/>
      <c r="B191" s="485"/>
      <c r="C191" s="441"/>
      <c r="D191" s="442"/>
      <c r="E191" s="442"/>
      <c r="F191" s="442"/>
      <c r="G191" s="442"/>
      <c r="H191" s="442"/>
      <c r="I191" s="442"/>
      <c r="J191" s="442"/>
      <c r="K191" s="442"/>
      <c r="L191" s="442"/>
      <c r="M191" s="442"/>
      <c r="N191" s="442"/>
      <c r="O191" s="442"/>
      <c r="P191" s="442"/>
      <c r="Q191" s="442"/>
      <c r="R191" s="442"/>
      <c r="S191" s="442"/>
      <c r="T191" s="442"/>
      <c r="U191" s="442"/>
      <c r="V191" s="442"/>
      <c r="W191" s="442"/>
      <c r="X191" s="442"/>
      <c r="Y191" s="473"/>
      <c r="Z191" s="478"/>
      <c r="AA191" s="479"/>
    </row>
    <row r="192" spans="1:27" ht="12.75" customHeight="1">
      <c r="A192" s="245"/>
      <c r="B192" s="245"/>
      <c r="C192" s="209"/>
      <c r="D192" s="209"/>
      <c r="E192" s="209"/>
      <c r="F192" s="209"/>
      <c r="G192" s="209"/>
      <c r="H192" s="209"/>
      <c r="I192" s="209"/>
      <c r="J192" s="209"/>
      <c r="K192" s="209"/>
      <c r="L192" s="209"/>
      <c r="M192" s="209"/>
      <c r="N192" s="209"/>
      <c r="O192" s="209"/>
      <c r="P192" s="209"/>
      <c r="Q192" s="209"/>
      <c r="R192" s="209"/>
      <c r="Y192" s="250"/>
      <c r="Z192" s="250"/>
      <c r="AA192" s="250"/>
    </row>
    <row r="193" spans="1:27" ht="12.75" customHeight="1">
      <c r="A193" s="220" t="s">
        <v>692</v>
      </c>
      <c r="B193" s="220"/>
      <c r="C193" s="244"/>
      <c r="D193" s="244"/>
      <c r="E193" s="244"/>
      <c r="F193" s="244"/>
      <c r="G193" s="244"/>
      <c r="H193" s="244"/>
      <c r="I193" s="244"/>
      <c r="Y193" s="250"/>
      <c r="Z193" s="250"/>
      <c r="AA193" s="250"/>
    </row>
    <row r="194" spans="1:27" ht="12.75" customHeight="1">
      <c r="A194" s="243"/>
      <c r="B194" s="485" t="s">
        <v>650</v>
      </c>
      <c r="C194" s="437" t="s">
        <v>693</v>
      </c>
      <c r="D194" s="438"/>
      <c r="E194" s="438"/>
      <c r="F194" s="438"/>
      <c r="G194" s="438"/>
      <c r="H194" s="438"/>
      <c r="I194" s="438"/>
      <c r="J194" s="438"/>
      <c r="K194" s="438"/>
      <c r="L194" s="438"/>
      <c r="M194" s="438"/>
      <c r="N194" s="438"/>
      <c r="O194" s="438"/>
      <c r="P194" s="438"/>
      <c r="Q194" s="438"/>
      <c r="R194" s="438"/>
      <c r="S194" s="438"/>
      <c r="T194" s="438"/>
      <c r="U194" s="438"/>
      <c r="V194" s="438"/>
      <c r="W194" s="438"/>
      <c r="X194" s="438"/>
      <c r="Y194" s="471"/>
      <c r="Z194" s="474"/>
      <c r="AA194" s="475"/>
    </row>
    <row r="195" spans="1:27" ht="12.75" customHeight="1">
      <c r="A195" s="243"/>
      <c r="B195" s="485"/>
      <c r="C195" s="439"/>
      <c r="D195" s="440"/>
      <c r="E195" s="440"/>
      <c r="F195" s="440"/>
      <c r="G195" s="440"/>
      <c r="H195" s="440"/>
      <c r="I195" s="440"/>
      <c r="J195" s="440"/>
      <c r="K195" s="440"/>
      <c r="L195" s="440"/>
      <c r="M195" s="440"/>
      <c r="N195" s="440"/>
      <c r="O195" s="440"/>
      <c r="P195" s="440"/>
      <c r="Q195" s="440"/>
      <c r="R195" s="440"/>
      <c r="S195" s="440"/>
      <c r="T195" s="440"/>
      <c r="U195" s="440"/>
      <c r="V195" s="440"/>
      <c r="W195" s="440"/>
      <c r="X195" s="440"/>
      <c r="Y195" s="472"/>
      <c r="Z195" s="476"/>
      <c r="AA195" s="477"/>
    </row>
    <row r="196" spans="1:27" ht="12.75" customHeight="1">
      <c r="A196" s="243"/>
      <c r="B196" s="485"/>
      <c r="C196" s="441"/>
      <c r="D196" s="442"/>
      <c r="E196" s="442"/>
      <c r="F196" s="442"/>
      <c r="G196" s="442"/>
      <c r="H196" s="442"/>
      <c r="I196" s="442"/>
      <c r="J196" s="442"/>
      <c r="K196" s="442"/>
      <c r="L196" s="442"/>
      <c r="M196" s="442"/>
      <c r="N196" s="442"/>
      <c r="O196" s="442"/>
      <c r="P196" s="442"/>
      <c r="Q196" s="442"/>
      <c r="R196" s="442"/>
      <c r="S196" s="442"/>
      <c r="T196" s="442"/>
      <c r="U196" s="442"/>
      <c r="V196" s="442"/>
      <c r="W196" s="442"/>
      <c r="X196" s="442"/>
      <c r="Y196" s="473"/>
      <c r="Z196" s="478"/>
      <c r="AA196" s="479"/>
    </row>
    <row r="197" spans="1:27" ht="12.75" customHeight="1">
      <c r="A197" s="243"/>
      <c r="B197" s="485" t="s">
        <v>651</v>
      </c>
      <c r="C197" s="437" t="s">
        <v>923</v>
      </c>
      <c r="D197" s="438"/>
      <c r="E197" s="438"/>
      <c r="F197" s="438"/>
      <c r="G197" s="438"/>
      <c r="H197" s="438"/>
      <c r="I197" s="438"/>
      <c r="J197" s="438"/>
      <c r="K197" s="438"/>
      <c r="L197" s="438"/>
      <c r="M197" s="438"/>
      <c r="N197" s="438"/>
      <c r="O197" s="438"/>
      <c r="P197" s="438"/>
      <c r="Q197" s="438"/>
      <c r="R197" s="438"/>
      <c r="S197" s="438"/>
      <c r="T197" s="438"/>
      <c r="U197" s="438"/>
      <c r="V197" s="438"/>
      <c r="W197" s="438"/>
      <c r="X197" s="438"/>
      <c r="Y197" s="471"/>
      <c r="Z197" s="474"/>
      <c r="AA197" s="475"/>
    </row>
    <row r="198" spans="1:27" ht="12.75" customHeight="1">
      <c r="A198" s="243"/>
      <c r="B198" s="485"/>
      <c r="C198" s="439"/>
      <c r="D198" s="440"/>
      <c r="E198" s="440"/>
      <c r="F198" s="440"/>
      <c r="G198" s="440"/>
      <c r="H198" s="440"/>
      <c r="I198" s="440"/>
      <c r="J198" s="440"/>
      <c r="K198" s="440"/>
      <c r="L198" s="440"/>
      <c r="M198" s="440"/>
      <c r="N198" s="440"/>
      <c r="O198" s="440"/>
      <c r="P198" s="440"/>
      <c r="Q198" s="440"/>
      <c r="R198" s="440"/>
      <c r="S198" s="440"/>
      <c r="T198" s="440"/>
      <c r="U198" s="440"/>
      <c r="V198" s="440"/>
      <c r="W198" s="440"/>
      <c r="X198" s="440"/>
      <c r="Y198" s="472"/>
      <c r="Z198" s="476"/>
      <c r="AA198" s="477"/>
    </row>
    <row r="199" spans="1:27" ht="12.75" customHeight="1">
      <c r="A199" s="243"/>
      <c r="B199" s="485"/>
      <c r="C199" s="439"/>
      <c r="D199" s="440"/>
      <c r="E199" s="440"/>
      <c r="F199" s="440"/>
      <c r="G199" s="440"/>
      <c r="H199" s="440"/>
      <c r="I199" s="440"/>
      <c r="J199" s="440"/>
      <c r="K199" s="440"/>
      <c r="L199" s="440"/>
      <c r="M199" s="440"/>
      <c r="N199" s="440"/>
      <c r="O199" s="440"/>
      <c r="P199" s="440"/>
      <c r="Q199" s="440"/>
      <c r="R199" s="440"/>
      <c r="S199" s="440"/>
      <c r="T199" s="440"/>
      <c r="U199" s="440"/>
      <c r="V199" s="440"/>
      <c r="W199" s="440"/>
      <c r="X199" s="440"/>
      <c r="Y199" s="472"/>
      <c r="Z199" s="476"/>
      <c r="AA199" s="477"/>
    </row>
    <row r="200" spans="1:27" ht="12.75" customHeight="1">
      <c r="A200" s="243"/>
      <c r="B200" s="485"/>
      <c r="C200" s="441"/>
      <c r="D200" s="442"/>
      <c r="E200" s="442"/>
      <c r="F200" s="442"/>
      <c r="G200" s="442"/>
      <c r="H200" s="442"/>
      <c r="I200" s="442"/>
      <c r="J200" s="442"/>
      <c r="K200" s="442"/>
      <c r="L200" s="442"/>
      <c r="M200" s="442"/>
      <c r="N200" s="442"/>
      <c r="O200" s="442"/>
      <c r="P200" s="442"/>
      <c r="Q200" s="442"/>
      <c r="R200" s="442"/>
      <c r="S200" s="442"/>
      <c r="T200" s="442"/>
      <c r="U200" s="442"/>
      <c r="V200" s="442"/>
      <c r="W200" s="442"/>
      <c r="X200" s="442"/>
      <c r="Y200" s="473"/>
      <c r="Z200" s="478"/>
      <c r="AA200" s="479"/>
    </row>
    <row r="201" spans="1:27" ht="12.75" customHeight="1">
      <c r="A201" s="245"/>
      <c r="B201" s="245"/>
      <c r="C201" s="209"/>
      <c r="D201" s="209"/>
      <c r="E201" s="209"/>
      <c r="F201" s="209"/>
      <c r="G201" s="209"/>
      <c r="H201" s="209"/>
      <c r="I201" s="209"/>
      <c r="J201" s="209"/>
      <c r="K201" s="209"/>
      <c r="L201" s="209"/>
      <c r="M201" s="209"/>
      <c r="N201" s="209"/>
      <c r="O201" s="209"/>
      <c r="P201" s="209"/>
      <c r="Q201" s="209"/>
      <c r="R201" s="209"/>
      <c r="Y201" s="250"/>
      <c r="Z201" s="250"/>
      <c r="AA201" s="250"/>
    </row>
    <row r="202" spans="1:27" ht="12.75" customHeight="1">
      <c r="A202" s="220" t="s">
        <v>694</v>
      </c>
      <c r="B202" s="220"/>
      <c r="C202" s="244"/>
      <c r="D202" s="244"/>
      <c r="E202" s="244"/>
      <c r="F202" s="244"/>
      <c r="G202" s="244"/>
      <c r="H202" s="244"/>
      <c r="I202" s="244"/>
      <c r="Y202" s="250"/>
      <c r="Z202" s="250"/>
      <c r="AA202" s="250"/>
    </row>
    <row r="203" spans="1:27" ht="12.75" customHeight="1">
      <c r="A203" s="243"/>
      <c r="B203" s="485" t="s">
        <v>650</v>
      </c>
      <c r="C203" s="437" t="s">
        <v>69</v>
      </c>
      <c r="D203" s="438"/>
      <c r="E203" s="438"/>
      <c r="F203" s="438"/>
      <c r="G203" s="438"/>
      <c r="H203" s="438"/>
      <c r="I203" s="438"/>
      <c r="J203" s="438"/>
      <c r="K203" s="438"/>
      <c r="L203" s="438"/>
      <c r="M203" s="438"/>
      <c r="N203" s="438"/>
      <c r="O203" s="438"/>
      <c r="P203" s="438"/>
      <c r="Q203" s="438"/>
      <c r="R203" s="438"/>
      <c r="S203" s="438"/>
      <c r="T203" s="438"/>
      <c r="U203" s="438"/>
      <c r="V203" s="438"/>
      <c r="W203" s="438"/>
      <c r="X203" s="438"/>
      <c r="Y203" s="471"/>
      <c r="Z203" s="474"/>
      <c r="AA203" s="475"/>
    </row>
    <row r="204" spans="1:27" ht="12.75" customHeight="1">
      <c r="A204" s="243"/>
      <c r="B204" s="485"/>
      <c r="C204" s="439"/>
      <c r="D204" s="440"/>
      <c r="E204" s="440"/>
      <c r="F204" s="440"/>
      <c r="G204" s="440"/>
      <c r="H204" s="440"/>
      <c r="I204" s="440"/>
      <c r="J204" s="440"/>
      <c r="K204" s="440"/>
      <c r="L204" s="440"/>
      <c r="M204" s="440"/>
      <c r="N204" s="440"/>
      <c r="O204" s="440"/>
      <c r="P204" s="440"/>
      <c r="Q204" s="440"/>
      <c r="R204" s="440"/>
      <c r="S204" s="440"/>
      <c r="T204" s="440"/>
      <c r="U204" s="440"/>
      <c r="V204" s="440"/>
      <c r="W204" s="440"/>
      <c r="X204" s="440"/>
      <c r="Y204" s="472"/>
      <c r="Z204" s="476"/>
      <c r="AA204" s="477"/>
    </row>
    <row r="205" spans="1:27" ht="12.75" customHeight="1">
      <c r="A205" s="243"/>
      <c r="B205" s="485"/>
      <c r="C205" s="439"/>
      <c r="D205" s="440"/>
      <c r="E205" s="440"/>
      <c r="F205" s="440"/>
      <c r="G205" s="440"/>
      <c r="H205" s="440"/>
      <c r="I205" s="440"/>
      <c r="J205" s="440"/>
      <c r="K205" s="440"/>
      <c r="L205" s="440"/>
      <c r="M205" s="440"/>
      <c r="N205" s="440"/>
      <c r="O205" s="440"/>
      <c r="P205" s="440"/>
      <c r="Q205" s="440"/>
      <c r="R205" s="440"/>
      <c r="S205" s="440"/>
      <c r="T205" s="440"/>
      <c r="U205" s="440"/>
      <c r="V205" s="440"/>
      <c r="W205" s="440"/>
      <c r="X205" s="440"/>
      <c r="Y205" s="472"/>
      <c r="Z205" s="476"/>
      <c r="AA205" s="477"/>
    </row>
    <row r="206" spans="1:27" ht="12.75" customHeight="1">
      <c r="A206" s="243"/>
      <c r="B206" s="485"/>
      <c r="C206" s="439"/>
      <c r="D206" s="440"/>
      <c r="E206" s="440"/>
      <c r="F206" s="440"/>
      <c r="G206" s="440"/>
      <c r="H206" s="440"/>
      <c r="I206" s="440"/>
      <c r="J206" s="440"/>
      <c r="K206" s="440"/>
      <c r="L206" s="440"/>
      <c r="M206" s="440"/>
      <c r="N206" s="440"/>
      <c r="O206" s="440"/>
      <c r="P206" s="440"/>
      <c r="Q206" s="440"/>
      <c r="R206" s="440"/>
      <c r="S206" s="440"/>
      <c r="T206" s="440"/>
      <c r="U206" s="440"/>
      <c r="V206" s="440"/>
      <c r="W206" s="440"/>
      <c r="X206" s="440"/>
      <c r="Y206" s="472"/>
      <c r="Z206" s="476"/>
      <c r="AA206" s="477"/>
    </row>
    <row r="207" spans="1:27" ht="12.75" customHeight="1">
      <c r="A207" s="243"/>
      <c r="B207" s="485"/>
      <c r="C207" s="439"/>
      <c r="D207" s="440"/>
      <c r="E207" s="440"/>
      <c r="F207" s="440"/>
      <c r="G207" s="440"/>
      <c r="H207" s="440"/>
      <c r="I207" s="440"/>
      <c r="J207" s="440"/>
      <c r="K207" s="440"/>
      <c r="L207" s="440"/>
      <c r="M207" s="440"/>
      <c r="N207" s="440"/>
      <c r="O207" s="440"/>
      <c r="P207" s="440"/>
      <c r="Q207" s="440"/>
      <c r="R207" s="440"/>
      <c r="S207" s="440"/>
      <c r="T207" s="440"/>
      <c r="U207" s="440"/>
      <c r="V207" s="440"/>
      <c r="W207" s="440"/>
      <c r="X207" s="440"/>
      <c r="Y207" s="472"/>
      <c r="Z207" s="476"/>
      <c r="AA207" s="477"/>
    </row>
    <row r="208" spans="1:27" ht="12.75" customHeight="1">
      <c r="A208" s="243"/>
      <c r="B208" s="485"/>
      <c r="C208" s="439"/>
      <c r="D208" s="440"/>
      <c r="E208" s="440"/>
      <c r="F208" s="440"/>
      <c r="G208" s="440"/>
      <c r="H208" s="440"/>
      <c r="I208" s="440"/>
      <c r="J208" s="440"/>
      <c r="K208" s="440"/>
      <c r="L208" s="440"/>
      <c r="M208" s="440"/>
      <c r="N208" s="440"/>
      <c r="O208" s="440"/>
      <c r="P208" s="440"/>
      <c r="Q208" s="440"/>
      <c r="R208" s="440"/>
      <c r="S208" s="440"/>
      <c r="T208" s="440"/>
      <c r="U208" s="440"/>
      <c r="V208" s="440"/>
      <c r="W208" s="440"/>
      <c r="X208" s="440"/>
      <c r="Y208" s="472"/>
      <c r="Z208" s="476"/>
      <c r="AA208" s="477"/>
    </row>
    <row r="209" spans="1:27" ht="12.75" customHeight="1">
      <c r="A209" s="243"/>
      <c r="B209" s="485"/>
      <c r="C209" s="441"/>
      <c r="D209" s="442"/>
      <c r="E209" s="442"/>
      <c r="F209" s="442"/>
      <c r="G209" s="442"/>
      <c r="H209" s="442"/>
      <c r="I209" s="442"/>
      <c r="J209" s="442"/>
      <c r="K209" s="442"/>
      <c r="L209" s="442"/>
      <c r="M209" s="442"/>
      <c r="N209" s="442"/>
      <c r="O209" s="442"/>
      <c r="P209" s="442"/>
      <c r="Q209" s="442"/>
      <c r="R209" s="442"/>
      <c r="S209" s="442"/>
      <c r="T209" s="442"/>
      <c r="U209" s="442"/>
      <c r="V209" s="442"/>
      <c r="W209" s="442"/>
      <c r="X209" s="442"/>
      <c r="Y209" s="473"/>
      <c r="Z209" s="478"/>
      <c r="AA209" s="479"/>
    </row>
    <row r="210" spans="1:27" ht="12.75" customHeight="1">
      <c r="A210" s="243"/>
      <c r="B210" s="633" t="s">
        <v>695</v>
      </c>
      <c r="C210" s="633"/>
      <c r="D210" s="633"/>
      <c r="E210" s="633"/>
      <c r="F210" s="633"/>
      <c r="G210" s="633"/>
      <c r="H210" s="633"/>
      <c r="I210" s="633"/>
      <c r="J210" s="633"/>
      <c r="K210" s="633"/>
      <c r="L210" s="633"/>
      <c r="M210" s="633"/>
      <c r="N210" s="633"/>
      <c r="O210" s="633"/>
      <c r="P210" s="633"/>
      <c r="Q210" s="633"/>
      <c r="R210" s="633"/>
      <c r="S210" s="633"/>
      <c r="T210" s="633"/>
      <c r="U210" s="633"/>
      <c r="V210" s="633"/>
      <c r="W210" s="633"/>
      <c r="X210" s="633"/>
      <c r="Y210" s="633"/>
      <c r="Z210" s="633"/>
      <c r="AA210" s="633"/>
    </row>
    <row r="211" spans="1:27" ht="12.75" customHeight="1">
      <c r="A211" s="243"/>
      <c r="B211" s="634"/>
      <c r="C211" s="634"/>
      <c r="D211" s="634"/>
      <c r="E211" s="634"/>
      <c r="F211" s="634"/>
      <c r="G211" s="634"/>
      <c r="H211" s="634"/>
      <c r="I211" s="634"/>
      <c r="J211" s="634"/>
      <c r="K211" s="634"/>
      <c r="L211" s="634"/>
      <c r="M211" s="634"/>
      <c r="N211" s="634"/>
      <c r="O211" s="634"/>
      <c r="P211" s="634"/>
      <c r="Q211" s="634"/>
      <c r="R211" s="634"/>
      <c r="S211" s="634"/>
      <c r="T211" s="634"/>
      <c r="U211" s="634"/>
      <c r="V211" s="634"/>
      <c r="W211" s="634"/>
      <c r="X211" s="634"/>
      <c r="Y211" s="634"/>
      <c r="Z211" s="634"/>
      <c r="AA211" s="634"/>
    </row>
    <row r="212" spans="1:27" ht="12.75" customHeight="1">
      <c r="A212" s="243"/>
      <c r="B212" s="634"/>
      <c r="C212" s="634"/>
      <c r="D212" s="634"/>
      <c r="E212" s="634"/>
      <c r="F212" s="634"/>
      <c r="G212" s="634"/>
      <c r="H212" s="634"/>
      <c r="I212" s="634"/>
      <c r="J212" s="634"/>
      <c r="K212" s="634"/>
      <c r="L212" s="634"/>
      <c r="M212" s="634"/>
      <c r="N212" s="634"/>
      <c r="O212" s="634"/>
      <c r="P212" s="634"/>
      <c r="Q212" s="634"/>
      <c r="R212" s="634"/>
      <c r="S212" s="634"/>
      <c r="T212" s="634"/>
      <c r="U212" s="634"/>
      <c r="V212" s="634"/>
      <c r="W212" s="634"/>
      <c r="X212" s="634"/>
      <c r="Y212" s="634"/>
      <c r="Z212" s="634"/>
      <c r="AA212" s="634"/>
    </row>
    <row r="213" spans="1:27" ht="12.75" customHeight="1">
      <c r="A213" s="243"/>
      <c r="B213" s="634"/>
      <c r="C213" s="634"/>
      <c r="D213" s="634"/>
      <c r="E213" s="634"/>
      <c r="F213" s="634"/>
      <c r="G213" s="634"/>
      <c r="H213" s="634"/>
      <c r="I213" s="634"/>
      <c r="J213" s="634"/>
      <c r="K213" s="634"/>
      <c r="L213" s="634"/>
      <c r="M213" s="634"/>
      <c r="N213" s="634"/>
      <c r="O213" s="634"/>
      <c r="P213" s="634"/>
      <c r="Q213" s="634"/>
      <c r="R213" s="634"/>
      <c r="S213" s="634"/>
      <c r="T213" s="634"/>
      <c r="U213" s="634"/>
      <c r="V213" s="634"/>
      <c r="W213" s="634"/>
      <c r="X213" s="634"/>
      <c r="Y213" s="634"/>
      <c r="Z213" s="634"/>
      <c r="AA213" s="634"/>
    </row>
    <row r="214" spans="1:27" ht="12.75" customHeight="1">
      <c r="A214" s="243"/>
      <c r="B214" s="634"/>
      <c r="C214" s="634"/>
      <c r="D214" s="634"/>
      <c r="E214" s="634"/>
      <c r="F214" s="634"/>
      <c r="G214" s="634"/>
      <c r="H214" s="634"/>
      <c r="I214" s="634"/>
      <c r="J214" s="634"/>
      <c r="K214" s="634"/>
      <c r="L214" s="634"/>
      <c r="M214" s="634"/>
      <c r="N214" s="634"/>
      <c r="O214" s="634"/>
      <c r="P214" s="634"/>
      <c r="Q214" s="634"/>
      <c r="R214" s="634"/>
      <c r="S214" s="634"/>
      <c r="T214" s="634"/>
      <c r="U214" s="634"/>
      <c r="V214" s="634"/>
      <c r="W214" s="634"/>
      <c r="X214" s="634"/>
      <c r="Y214" s="634"/>
      <c r="Z214" s="634"/>
      <c r="AA214" s="634"/>
    </row>
    <row r="215" spans="1:27" ht="12.75" customHeight="1">
      <c r="A215" s="245"/>
      <c r="B215" s="245"/>
      <c r="C215" s="209"/>
      <c r="D215" s="209"/>
      <c r="E215" s="209"/>
      <c r="F215" s="209"/>
      <c r="G215" s="209"/>
      <c r="H215" s="209"/>
      <c r="I215" s="209"/>
      <c r="J215" s="209"/>
      <c r="K215" s="209"/>
      <c r="L215" s="209"/>
      <c r="M215" s="209"/>
      <c r="N215" s="209"/>
      <c r="O215" s="209"/>
      <c r="P215" s="209"/>
      <c r="Q215" s="209"/>
      <c r="R215" s="209"/>
      <c r="Y215" s="250"/>
      <c r="Z215" s="250"/>
      <c r="AA215" s="250"/>
    </row>
    <row r="216" spans="1:27" ht="12.75" customHeight="1">
      <c r="A216" s="220" t="s">
        <v>696</v>
      </c>
      <c r="B216" s="220"/>
      <c r="C216" s="244"/>
      <c r="D216" s="244"/>
      <c r="E216" s="244"/>
      <c r="F216" s="244"/>
      <c r="G216" s="244"/>
      <c r="H216" s="244"/>
      <c r="I216" s="244"/>
      <c r="Y216" s="250"/>
      <c r="Z216" s="250"/>
      <c r="AA216" s="250"/>
    </row>
    <row r="217" spans="1:27" ht="12.75" customHeight="1">
      <c r="A217" s="243"/>
      <c r="B217" s="489" t="s">
        <v>650</v>
      </c>
      <c r="C217" s="437" t="s">
        <v>37</v>
      </c>
      <c r="D217" s="438"/>
      <c r="E217" s="438"/>
      <c r="F217" s="438"/>
      <c r="G217" s="438"/>
      <c r="H217" s="438"/>
      <c r="I217" s="438"/>
      <c r="J217" s="438"/>
      <c r="K217" s="438"/>
      <c r="L217" s="438"/>
      <c r="M217" s="438"/>
      <c r="N217" s="438"/>
      <c r="O217" s="438"/>
      <c r="P217" s="438"/>
      <c r="Q217" s="438"/>
      <c r="R217" s="438"/>
      <c r="S217" s="438"/>
      <c r="T217" s="438"/>
      <c r="U217" s="438"/>
      <c r="V217" s="438"/>
      <c r="W217" s="438"/>
      <c r="X217" s="438"/>
      <c r="Y217" s="438"/>
      <c r="Z217" s="470"/>
      <c r="AA217" s="470"/>
    </row>
    <row r="218" spans="1:27" ht="12.75" customHeight="1">
      <c r="A218" s="243"/>
      <c r="B218" s="491"/>
      <c r="C218" s="441"/>
      <c r="D218" s="442"/>
      <c r="E218" s="442"/>
      <c r="F218" s="442"/>
      <c r="G218" s="442"/>
      <c r="H218" s="442"/>
      <c r="I218" s="442"/>
      <c r="J218" s="442"/>
      <c r="K218" s="442"/>
      <c r="L218" s="442"/>
      <c r="M218" s="442"/>
      <c r="N218" s="442"/>
      <c r="O218" s="442"/>
      <c r="P218" s="442"/>
      <c r="Q218" s="442"/>
      <c r="R218" s="442"/>
      <c r="S218" s="442"/>
      <c r="T218" s="442"/>
      <c r="U218" s="442"/>
      <c r="V218" s="442"/>
      <c r="W218" s="442"/>
      <c r="X218" s="442"/>
      <c r="Y218" s="442"/>
      <c r="Z218" s="470"/>
      <c r="AA218" s="470"/>
    </row>
    <row r="219" spans="1:27" ht="12.75" customHeight="1">
      <c r="A219" s="245"/>
      <c r="B219" s="245"/>
      <c r="C219" s="209"/>
      <c r="D219" s="209"/>
      <c r="E219" s="209"/>
      <c r="F219" s="209"/>
      <c r="G219" s="209"/>
      <c r="H219" s="209"/>
      <c r="I219" s="209"/>
      <c r="J219" s="209"/>
      <c r="K219" s="209"/>
      <c r="L219" s="209"/>
      <c r="M219" s="209"/>
      <c r="N219" s="209"/>
      <c r="O219" s="209"/>
      <c r="P219" s="209"/>
      <c r="Q219" s="209"/>
      <c r="R219" s="209"/>
      <c r="Y219" s="250"/>
      <c r="Z219" s="250"/>
      <c r="AA219" s="250"/>
    </row>
    <row r="220" spans="1:27" ht="12.75" customHeight="1">
      <c r="A220" s="220" t="s">
        <v>697</v>
      </c>
      <c r="B220" s="220"/>
      <c r="C220" s="244"/>
      <c r="D220" s="244"/>
      <c r="E220" s="244"/>
      <c r="F220" s="244"/>
      <c r="G220" s="244"/>
      <c r="H220" s="244"/>
      <c r="I220" s="244"/>
      <c r="Y220" s="250"/>
      <c r="Z220" s="250"/>
      <c r="AA220" s="250"/>
    </row>
    <row r="221" spans="1:27" ht="12.75" customHeight="1">
      <c r="A221" s="243"/>
      <c r="B221" s="485" t="s">
        <v>650</v>
      </c>
      <c r="C221" s="437" t="s">
        <v>23</v>
      </c>
      <c r="D221" s="438"/>
      <c r="E221" s="438"/>
      <c r="F221" s="438"/>
      <c r="G221" s="438"/>
      <c r="H221" s="438"/>
      <c r="I221" s="438"/>
      <c r="J221" s="438"/>
      <c r="K221" s="438"/>
      <c r="L221" s="438"/>
      <c r="M221" s="438"/>
      <c r="N221" s="438"/>
      <c r="O221" s="438"/>
      <c r="P221" s="438"/>
      <c r="Q221" s="438"/>
      <c r="R221" s="438"/>
      <c r="S221" s="438"/>
      <c r="T221" s="438"/>
      <c r="U221" s="438"/>
      <c r="V221" s="438"/>
      <c r="W221" s="438"/>
      <c r="X221" s="438"/>
      <c r="Y221" s="471"/>
      <c r="Z221" s="474"/>
      <c r="AA221" s="475"/>
    </row>
    <row r="222" spans="1:27" ht="12.75" customHeight="1">
      <c r="A222" s="243"/>
      <c r="B222" s="485"/>
      <c r="C222" s="439"/>
      <c r="D222" s="440"/>
      <c r="E222" s="440"/>
      <c r="F222" s="440"/>
      <c r="G222" s="440"/>
      <c r="H222" s="440"/>
      <c r="I222" s="440"/>
      <c r="J222" s="440"/>
      <c r="K222" s="440"/>
      <c r="L222" s="440"/>
      <c r="M222" s="440"/>
      <c r="N222" s="440"/>
      <c r="O222" s="440"/>
      <c r="P222" s="440"/>
      <c r="Q222" s="440"/>
      <c r="R222" s="440"/>
      <c r="S222" s="440"/>
      <c r="T222" s="440"/>
      <c r="U222" s="440"/>
      <c r="V222" s="440"/>
      <c r="W222" s="440"/>
      <c r="X222" s="440"/>
      <c r="Y222" s="472"/>
      <c r="Z222" s="476"/>
      <c r="AA222" s="477"/>
    </row>
    <row r="223" spans="1:27" ht="12.75" customHeight="1">
      <c r="A223" s="243"/>
      <c r="B223" s="485"/>
      <c r="C223" s="441"/>
      <c r="D223" s="442"/>
      <c r="E223" s="442"/>
      <c r="F223" s="442"/>
      <c r="G223" s="442"/>
      <c r="H223" s="442"/>
      <c r="I223" s="442"/>
      <c r="J223" s="442"/>
      <c r="K223" s="442"/>
      <c r="L223" s="442"/>
      <c r="M223" s="442"/>
      <c r="N223" s="442"/>
      <c r="O223" s="442"/>
      <c r="P223" s="442"/>
      <c r="Q223" s="442"/>
      <c r="R223" s="442"/>
      <c r="S223" s="442"/>
      <c r="T223" s="442"/>
      <c r="U223" s="442"/>
      <c r="V223" s="442"/>
      <c r="W223" s="442"/>
      <c r="X223" s="442"/>
      <c r="Y223" s="473"/>
      <c r="Z223" s="478"/>
      <c r="AA223" s="479"/>
    </row>
    <row r="224" spans="1:27" ht="12.75" customHeight="1">
      <c r="A224" s="245"/>
      <c r="B224" s="245"/>
      <c r="C224" s="209"/>
      <c r="D224" s="209"/>
      <c r="E224" s="209"/>
      <c r="F224" s="209"/>
      <c r="G224" s="209"/>
      <c r="H224" s="209"/>
      <c r="I224" s="209"/>
      <c r="J224" s="209"/>
      <c r="K224" s="209"/>
      <c r="L224" s="209"/>
      <c r="M224" s="209"/>
      <c r="N224" s="209"/>
      <c r="O224" s="209"/>
      <c r="P224" s="209"/>
      <c r="Q224" s="209"/>
      <c r="R224" s="209"/>
      <c r="Y224" s="250"/>
      <c r="Z224" s="250"/>
      <c r="AA224" s="250"/>
    </row>
    <row r="225" spans="1:27" ht="12.75" customHeight="1">
      <c r="A225" s="220" t="s">
        <v>698</v>
      </c>
      <c r="B225" s="220"/>
      <c r="C225" s="244"/>
      <c r="D225" s="244"/>
      <c r="E225" s="244"/>
      <c r="F225" s="244"/>
      <c r="G225" s="244"/>
      <c r="H225" s="244"/>
      <c r="I225" s="244"/>
      <c r="Y225" s="250"/>
      <c r="Z225" s="250"/>
      <c r="AA225" s="250"/>
    </row>
    <row r="226" spans="1:27" ht="12.75" customHeight="1">
      <c r="A226" s="243"/>
      <c r="B226" s="485" t="s">
        <v>650</v>
      </c>
      <c r="C226" s="437" t="s">
        <v>699</v>
      </c>
      <c r="D226" s="438"/>
      <c r="E226" s="438"/>
      <c r="F226" s="438"/>
      <c r="G226" s="438"/>
      <c r="H226" s="438"/>
      <c r="I226" s="438"/>
      <c r="J226" s="438"/>
      <c r="K226" s="438"/>
      <c r="L226" s="438"/>
      <c r="M226" s="438"/>
      <c r="N226" s="438"/>
      <c r="O226" s="438"/>
      <c r="P226" s="438"/>
      <c r="Q226" s="438"/>
      <c r="R226" s="438"/>
      <c r="S226" s="438"/>
      <c r="T226" s="438"/>
      <c r="U226" s="438"/>
      <c r="V226" s="438"/>
      <c r="W226" s="438"/>
      <c r="X226" s="438"/>
      <c r="Y226" s="471"/>
      <c r="Z226" s="474"/>
      <c r="AA226" s="475"/>
    </row>
    <row r="227" spans="1:27" ht="12.75" customHeight="1">
      <c r="A227" s="243"/>
      <c r="B227" s="485"/>
      <c r="C227" s="439"/>
      <c r="D227" s="440"/>
      <c r="E227" s="440"/>
      <c r="F227" s="440"/>
      <c r="G227" s="440"/>
      <c r="H227" s="440"/>
      <c r="I227" s="440"/>
      <c r="J227" s="440"/>
      <c r="K227" s="440"/>
      <c r="L227" s="440"/>
      <c r="M227" s="440"/>
      <c r="N227" s="440"/>
      <c r="O227" s="440"/>
      <c r="P227" s="440"/>
      <c r="Q227" s="440"/>
      <c r="R227" s="440"/>
      <c r="S227" s="440"/>
      <c r="T227" s="440"/>
      <c r="U227" s="440"/>
      <c r="V227" s="440"/>
      <c r="W227" s="440"/>
      <c r="X227" s="440"/>
      <c r="Y227" s="472"/>
      <c r="Z227" s="476"/>
      <c r="AA227" s="477"/>
    </row>
    <row r="228" spans="1:27" ht="12.75" customHeight="1">
      <c r="A228" s="243"/>
      <c r="B228" s="485"/>
      <c r="C228" s="441"/>
      <c r="D228" s="442"/>
      <c r="E228" s="442"/>
      <c r="F228" s="442"/>
      <c r="G228" s="442"/>
      <c r="H228" s="442"/>
      <c r="I228" s="442"/>
      <c r="J228" s="442"/>
      <c r="K228" s="442"/>
      <c r="L228" s="442"/>
      <c r="M228" s="442"/>
      <c r="N228" s="442"/>
      <c r="O228" s="442"/>
      <c r="P228" s="442"/>
      <c r="Q228" s="442"/>
      <c r="R228" s="442"/>
      <c r="S228" s="442"/>
      <c r="T228" s="442"/>
      <c r="U228" s="442"/>
      <c r="V228" s="442"/>
      <c r="W228" s="442"/>
      <c r="X228" s="442"/>
      <c r="Y228" s="473"/>
      <c r="Z228" s="478"/>
      <c r="AA228" s="479"/>
    </row>
    <row r="229" spans="1:27" ht="12.75" customHeight="1">
      <c r="A229" s="245"/>
      <c r="B229" s="245"/>
      <c r="C229" s="209"/>
      <c r="D229" s="209"/>
      <c r="E229" s="209"/>
      <c r="F229" s="209"/>
      <c r="G229" s="209"/>
      <c r="H229" s="209"/>
      <c r="I229" s="209"/>
      <c r="J229" s="209"/>
      <c r="K229" s="209"/>
      <c r="L229" s="209"/>
      <c r="M229" s="209"/>
      <c r="N229" s="209"/>
      <c r="O229" s="209"/>
      <c r="P229" s="209"/>
      <c r="Q229" s="209"/>
      <c r="R229" s="209"/>
      <c r="Y229" s="250"/>
      <c r="Z229" s="250"/>
      <c r="AA229" s="250"/>
    </row>
    <row r="230" spans="1:27" s="245" customFormat="1" ht="12.75" customHeight="1">
      <c r="A230" s="220" t="s">
        <v>700</v>
      </c>
      <c r="B230" s="220"/>
      <c r="C230" s="243"/>
      <c r="D230" s="243"/>
      <c r="E230" s="243"/>
      <c r="F230" s="243"/>
      <c r="G230" s="243"/>
      <c r="H230" s="243"/>
      <c r="I230" s="243"/>
      <c r="J230" s="210"/>
      <c r="K230" s="210"/>
      <c r="L230" s="210"/>
      <c r="M230" s="210"/>
      <c r="N230" s="210"/>
      <c r="O230" s="210"/>
      <c r="P230" s="210"/>
      <c r="Q230" s="210"/>
      <c r="R230" s="210"/>
      <c r="Y230" s="256"/>
      <c r="Z230" s="256"/>
      <c r="AA230" s="256"/>
    </row>
    <row r="231" spans="1:27" ht="12.75" customHeight="1">
      <c r="A231" s="243"/>
      <c r="B231" s="485" t="s">
        <v>650</v>
      </c>
      <c r="C231" s="437" t="s">
        <v>701</v>
      </c>
      <c r="D231" s="438"/>
      <c r="E231" s="438"/>
      <c r="F231" s="438"/>
      <c r="G231" s="438"/>
      <c r="H231" s="438"/>
      <c r="I231" s="438"/>
      <c r="J231" s="438"/>
      <c r="K231" s="438"/>
      <c r="L231" s="438"/>
      <c r="M231" s="438"/>
      <c r="N231" s="438"/>
      <c r="O231" s="438"/>
      <c r="P231" s="438"/>
      <c r="Q231" s="438"/>
      <c r="R231" s="438"/>
      <c r="S231" s="438"/>
      <c r="T231" s="438"/>
      <c r="U231" s="438"/>
      <c r="V231" s="438"/>
      <c r="W231" s="438"/>
      <c r="X231" s="438"/>
      <c r="Y231" s="471"/>
      <c r="Z231" s="474"/>
      <c r="AA231" s="475"/>
    </row>
    <row r="232" spans="1:27" ht="12.75" customHeight="1">
      <c r="A232" s="243"/>
      <c r="B232" s="485"/>
      <c r="C232" s="439"/>
      <c r="D232" s="440"/>
      <c r="E232" s="440"/>
      <c r="F232" s="440"/>
      <c r="G232" s="440"/>
      <c r="H232" s="440"/>
      <c r="I232" s="440"/>
      <c r="J232" s="440"/>
      <c r="K232" s="440"/>
      <c r="L232" s="440"/>
      <c r="M232" s="440"/>
      <c r="N232" s="440"/>
      <c r="O232" s="440"/>
      <c r="P232" s="440"/>
      <c r="Q232" s="440"/>
      <c r="R232" s="440"/>
      <c r="S232" s="440"/>
      <c r="T232" s="440"/>
      <c r="U232" s="440"/>
      <c r="V232" s="440"/>
      <c r="W232" s="440"/>
      <c r="X232" s="440"/>
      <c r="Y232" s="472"/>
      <c r="Z232" s="476"/>
      <c r="AA232" s="477"/>
    </row>
    <row r="233" spans="1:27" ht="12.75" customHeight="1">
      <c r="A233" s="243"/>
      <c r="B233" s="485"/>
      <c r="C233" s="439"/>
      <c r="D233" s="440"/>
      <c r="E233" s="440"/>
      <c r="F233" s="440"/>
      <c r="G233" s="440"/>
      <c r="H233" s="440"/>
      <c r="I233" s="440"/>
      <c r="J233" s="440"/>
      <c r="K233" s="440"/>
      <c r="L233" s="440"/>
      <c r="M233" s="440"/>
      <c r="N233" s="440"/>
      <c r="O233" s="440"/>
      <c r="P233" s="440"/>
      <c r="Q233" s="440"/>
      <c r="R233" s="440"/>
      <c r="S233" s="440"/>
      <c r="T233" s="440"/>
      <c r="U233" s="440"/>
      <c r="V233" s="440"/>
      <c r="W233" s="440"/>
      <c r="X233" s="440"/>
      <c r="Y233" s="472"/>
      <c r="Z233" s="476"/>
      <c r="AA233" s="477"/>
    </row>
    <row r="234" spans="1:27" ht="12.75" customHeight="1">
      <c r="A234" s="243"/>
      <c r="B234" s="485"/>
      <c r="C234" s="441"/>
      <c r="D234" s="442"/>
      <c r="E234" s="442"/>
      <c r="F234" s="442"/>
      <c r="G234" s="442"/>
      <c r="H234" s="442"/>
      <c r="I234" s="442"/>
      <c r="J234" s="442"/>
      <c r="K234" s="442"/>
      <c r="L234" s="442"/>
      <c r="M234" s="442"/>
      <c r="N234" s="442"/>
      <c r="O234" s="442"/>
      <c r="P234" s="442"/>
      <c r="Q234" s="442"/>
      <c r="R234" s="442"/>
      <c r="S234" s="442"/>
      <c r="T234" s="442"/>
      <c r="U234" s="442"/>
      <c r="V234" s="442"/>
      <c r="W234" s="442"/>
      <c r="X234" s="442"/>
      <c r="Y234" s="473"/>
      <c r="Z234" s="478"/>
      <c r="AA234" s="479"/>
    </row>
    <row r="235" spans="1:27" ht="12.75" customHeight="1">
      <c r="A235" s="243"/>
      <c r="B235" s="485" t="s">
        <v>651</v>
      </c>
      <c r="C235" s="437" t="s">
        <v>38</v>
      </c>
      <c r="D235" s="438"/>
      <c r="E235" s="438"/>
      <c r="F235" s="438"/>
      <c r="G235" s="438"/>
      <c r="H235" s="438"/>
      <c r="I235" s="438"/>
      <c r="J235" s="438"/>
      <c r="K235" s="438"/>
      <c r="L235" s="438"/>
      <c r="M235" s="438"/>
      <c r="N235" s="438"/>
      <c r="O235" s="438"/>
      <c r="P235" s="438"/>
      <c r="Q235" s="438"/>
      <c r="R235" s="438"/>
      <c r="S235" s="438"/>
      <c r="T235" s="438"/>
      <c r="U235" s="438"/>
      <c r="V235" s="438"/>
      <c r="W235" s="438"/>
      <c r="X235" s="438"/>
      <c r="Y235" s="471"/>
      <c r="Z235" s="474"/>
      <c r="AA235" s="475"/>
    </row>
    <row r="236" spans="1:27" ht="12.75" customHeight="1">
      <c r="A236" s="243"/>
      <c r="B236" s="485"/>
      <c r="C236" s="439"/>
      <c r="D236" s="440"/>
      <c r="E236" s="440"/>
      <c r="F236" s="440"/>
      <c r="G236" s="440"/>
      <c r="H236" s="440"/>
      <c r="I236" s="440"/>
      <c r="J236" s="440"/>
      <c r="K236" s="440"/>
      <c r="L236" s="440"/>
      <c r="M236" s="440"/>
      <c r="N236" s="440"/>
      <c r="O236" s="440"/>
      <c r="P236" s="440"/>
      <c r="Q236" s="440"/>
      <c r="R236" s="440"/>
      <c r="S236" s="440"/>
      <c r="T236" s="440"/>
      <c r="U236" s="440"/>
      <c r="V236" s="440"/>
      <c r="W236" s="440"/>
      <c r="X236" s="440"/>
      <c r="Y236" s="472"/>
      <c r="Z236" s="476"/>
      <c r="AA236" s="477"/>
    </row>
    <row r="237" spans="1:27" ht="12.75" customHeight="1">
      <c r="A237" s="243"/>
      <c r="B237" s="485"/>
      <c r="C237" s="439"/>
      <c r="D237" s="440"/>
      <c r="E237" s="440"/>
      <c r="F237" s="440"/>
      <c r="G237" s="440"/>
      <c r="H237" s="440"/>
      <c r="I237" s="440"/>
      <c r="J237" s="440"/>
      <c r="K237" s="440"/>
      <c r="L237" s="440"/>
      <c r="M237" s="440"/>
      <c r="N237" s="440"/>
      <c r="O237" s="440"/>
      <c r="P237" s="440"/>
      <c r="Q237" s="440"/>
      <c r="R237" s="440"/>
      <c r="S237" s="440"/>
      <c r="T237" s="440"/>
      <c r="U237" s="440"/>
      <c r="V237" s="440"/>
      <c r="W237" s="440"/>
      <c r="X237" s="440"/>
      <c r="Y237" s="472"/>
      <c r="Z237" s="476"/>
      <c r="AA237" s="477"/>
    </row>
    <row r="238" spans="1:27" ht="12.75" customHeight="1">
      <c r="A238" s="243"/>
      <c r="B238" s="485"/>
      <c r="C238" s="441"/>
      <c r="D238" s="442"/>
      <c r="E238" s="442"/>
      <c r="F238" s="442"/>
      <c r="G238" s="442"/>
      <c r="H238" s="442"/>
      <c r="I238" s="442"/>
      <c r="J238" s="442"/>
      <c r="K238" s="442"/>
      <c r="L238" s="442"/>
      <c r="M238" s="442"/>
      <c r="N238" s="442"/>
      <c r="O238" s="442"/>
      <c r="P238" s="442"/>
      <c r="Q238" s="442"/>
      <c r="R238" s="442"/>
      <c r="S238" s="442"/>
      <c r="T238" s="442"/>
      <c r="U238" s="442"/>
      <c r="V238" s="442"/>
      <c r="W238" s="442"/>
      <c r="X238" s="442"/>
      <c r="Y238" s="473"/>
      <c r="Z238" s="478"/>
      <c r="AA238" s="479"/>
    </row>
    <row r="239" spans="1:27" ht="12.75" customHeight="1">
      <c r="A239" s="245"/>
      <c r="B239" s="245"/>
      <c r="C239" s="209"/>
      <c r="D239" s="209"/>
      <c r="E239" s="209"/>
      <c r="F239" s="209"/>
      <c r="G239" s="209"/>
      <c r="H239" s="209"/>
      <c r="I239" s="209"/>
      <c r="J239" s="209"/>
      <c r="K239" s="209"/>
      <c r="L239" s="209"/>
      <c r="M239" s="209"/>
      <c r="N239" s="209"/>
      <c r="O239" s="209"/>
      <c r="P239" s="209"/>
      <c r="Q239" s="209"/>
      <c r="R239" s="209"/>
      <c r="Y239" s="250"/>
      <c r="Z239" s="250"/>
      <c r="AA239" s="250"/>
    </row>
    <row r="240" spans="1:27" ht="12.75" customHeight="1">
      <c r="A240" s="220" t="s">
        <v>702</v>
      </c>
      <c r="B240" s="220"/>
      <c r="C240" s="244"/>
      <c r="D240" s="244"/>
      <c r="E240" s="244"/>
      <c r="F240" s="244"/>
      <c r="G240" s="244"/>
      <c r="H240" s="244"/>
      <c r="I240" s="244"/>
      <c r="Y240" s="250"/>
      <c r="Z240" s="250"/>
      <c r="AA240" s="250"/>
    </row>
    <row r="241" spans="1:27" ht="12.75" customHeight="1">
      <c r="A241" s="243"/>
      <c r="B241" s="485" t="s">
        <v>650</v>
      </c>
      <c r="C241" s="437" t="s">
        <v>70</v>
      </c>
      <c r="D241" s="438"/>
      <c r="E241" s="438"/>
      <c r="F241" s="438"/>
      <c r="G241" s="438"/>
      <c r="H241" s="438"/>
      <c r="I241" s="438"/>
      <c r="J241" s="438"/>
      <c r="K241" s="438"/>
      <c r="L241" s="438"/>
      <c r="M241" s="438"/>
      <c r="N241" s="438"/>
      <c r="O241" s="438"/>
      <c r="P241" s="438"/>
      <c r="Q241" s="438"/>
      <c r="R241" s="438"/>
      <c r="S241" s="438"/>
      <c r="T241" s="438"/>
      <c r="U241" s="438"/>
      <c r="V241" s="438"/>
      <c r="W241" s="438"/>
      <c r="X241" s="438"/>
      <c r="Y241" s="438"/>
      <c r="Z241" s="470"/>
      <c r="AA241" s="470"/>
    </row>
    <row r="242" spans="1:27" ht="12.75" customHeight="1">
      <c r="A242" s="243"/>
      <c r="B242" s="485"/>
      <c r="C242" s="439"/>
      <c r="D242" s="440"/>
      <c r="E242" s="440"/>
      <c r="F242" s="440"/>
      <c r="G242" s="440"/>
      <c r="H242" s="440"/>
      <c r="I242" s="440"/>
      <c r="J242" s="440"/>
      <c r="K242" s="440"/>
      <c r="L242" s="440"/>
      <c r="M242" s="440"/>
      <c r="N242" s="440"/>
      <c r="O242" s="440"/>
      <c r="P242" s="440"/>
      <c r="Q242" s="440"/>
      <c r="R242" s="440"/>
      <c r="S242" s="440"/>
      <c r="T242" s="440"/>
      <c r="U242" s="440"/>
      <c r="V242" s="440"/>
      <c r="W242" s="440"/>
      <c r="X242" s="440"/>
      <c r="Y242" s="440"/>
      <c r="Z242" s="470"/>
      <c r="AA242" s="470"/>
    </row>
    <row r="243" spans="1:27" ht="12.75" customHeight="1">
      <c r="A243" s="243"/>
      <c r="B243" s="485"/>
      <c r="C243" s="439"/>
      <c r="D243" s="440"/>
      <c r="E243" s="440"/>
      <c r="F243" s="440"/>
      <c r="G243" s="440"/>
      <c r="H243" s="440"/>
      <c r="I243" s="440"/>
      <c r="J243" s="440"/>
      <c r="K243" s="440"/>
      <c r="L243" s="440"/>
      <c r="M243" s="440"/>
      <c r="N243" s="440"/>
      <c r="O243" s="440"/>
      <c r="P243" s="440"/>
      <c r="Q243" s="440"/>
      <c r="R243" s="440"/>
      <c r="S243" s="440"/>
      <c r="T243" s="440"/>
      <c r="U243" s="440"/>
      <c r="V243" s="440"/>
      <c r="W243" s="440"/>
      <c r="X243" s="440"/>
      <c r="Y243" s="440"/>
      <c r="Z243" s="470"/>
      <c r="AA243" s="470"/>
    </row>
    <row r="244" spans="1:27" ht="12.75" customHeight="1">
      <c r="A244" s="243"/>
      <c r="B244" s="485"/>
      <c r="C244" s="439"/>
      <c r="D244" s="440"/>
      <c r="E244" s="440"/>
      <c r="F244" s="440"/>
      <c r="G244" s="440"/>
      <c r="H244" s="440"/>
      <c r="I244" s="440"/>
      <c r="J244" s="440"/>
      <c r="K244" s="440"/>
      <c r="L244" s="440"/>
      <c r="M244" s="440"/>
      <c r="N244" s="440"/>
      <c r="O244" s="440"/>
      <c r="P244" s="440"/>
      <c r="Q244" s="440"/>
      <c r="R244" s="440"/>
      <c r="S244" s="440"/>
      <c r="T244" s="440"/>
      <c r="U244" s="440"/>
      <c r="V244" s="440"/>
      <c r="W244" s="440"/>
      <c r="X244" s="440"/>
      <c r="Y244" s="440"/>
      <c r="Z244" s="470"/>
      <c r="AA244" s="470"/>
    </row>
    <row r="245" spans="1:27" ht="12.75" customHeight="1">
      <c r="A245" s="243"/>
      <c r="B245" s="485"/>
      <c r="C245" s="441"/>
      <c r="D245" s="442"/>
      <c r="E245" s="442"/>
      <c r="F245" s="442"/>
      <c r="G245" s="442"/>
      <c r="H245" s="442"/>
      <c r="I245" s="442"/>
      <c r="J245" s="442"/>
      <c r="K245" s="442"/>
      <c r="L245" s="442"/>
      <c r="M245" s="442"/>
      <c r="N245" s="442"/>
      <c r="O245" s="442"/>
      <c r="P245" s="442"/>
      <c r="Q245" s="442"/>
      <c r="R245" s="442"/>
      <c r="S245" s="442"/>
      <c r="T245" s="442"/>
      <c r="U245" s="442"/>
      <c r="V245" s="442"/>
      <c r="W245" s="442"/>
      <c r="X245" s="442"/>
      <c r="Y245" s="442"/>
      <c r="Z245" s="470"/>
      <c r="AA245" s="470"/>
    </row>
    <row r="246" spans="1:27" ht="12.75" customHeight="1">
      <c r="A246" s="243"/>
      <c r="B246" s="485" t="s">
        <v>651</v>
      </c>
      <c r="C246" s="437" t="s">
        <v>703</v>
      </c>
      <c r="D246" s="438"/>
      <c r="E246" s="438"/>
      <c r="F246" s="438"/>
      <c r="G246" s="438"/>
      <c r="H246" s="438"/>
      <c r="I246" s="438"/>
      <c r="J246" s="438"/>
      <c r="K246" s="438"/>
      <c r="L246" s="438"/>
      <c r="M246" s="438"/>
      <c r="N246" s="438"/>
      <c r="O246" s="438"/>
      <c r="P246" s="438"/>
      <c r="Q246" s="438"/>
      <c r="R246" s="438"/>
      <c r="S246" s="438"/>
      <c r="T246" s="438"/>
      <c r="U246" s="438"/>
      <c r="V246" s="438"/>
      <c r="W246" s="438"/>
      <c r="X246" s="438"/>
      <c r="Y246" s="471"/>
      <c r="Z246" s="474"/>
      <c r="AA246" s="475"/>
    </row>
    <row r="247" spans="1:27" ht="12.75" customHeight="1">
      <c r="A247" s="243"/>
      <c r="B247" s="485"/>
      <c r="C247" s="439"/>
      <c r="D247" s="440"/>
      <c r="E247" s="440"/>
      <c r="F247" s="440"/>
      <c r="G247" s="440"/>
      <c r="H247" s="440"/>
      <c r="I247" s="440"/>
      <c r="J247" s="440"/>
      <c r="K247" s="440"/>
      <c r="L247" s="440"/>
      <c r="M247" s="440"/>
      <c r="N247" s="440"/>
      <c r="O247" s="440"/>
      <c r="P247" s="440"/>
      <c r="Q247" s="440"/>
      <c r="R247" s="440"/>
      <c r="S247" s="440"/>
      <c r="T247" s="440"/>
      <c r="U247" s="440"/>
      <c r="V247" s="440"/>
      <c r="W247" s="440"/>
      <c r="X247" s="440"/>
      <c r="Y247" s="472"/>
      <c r="Z247" s="476"/>
      <c r="AA247" s="477"/>
    </row>
    <row r="248" spans="1:27" ht="12.75" customHeight="1">
      <c r="A248" s="243"/>
      <c r="B248" s="485"/>
      <c r="C248" s="439"/>
      <c r="D248" s="440"/>
      <c r="E248" s="440"/>
      <c r="F248" s="440"/>
      <c r="G248" s="440"/>
      <c r="H248" s="440"/>
      <c r="I248" s="440"/>
      <c r="J248" s="440"/>
      <c r="K248" s="440"/>
      <c r="L248" s="440"/>
      <c r="M248" s="440"/>
      <c r="N248" s="440"/>
      <c r="O248" s="440"/>
      <c r="P248" s="440"/>
      <c r="Q248" s="440"/>
      <c r="R248" s="440"/>
      <c r="S248" s="440"/>
      <c r="T248" s="440"/>
      <c r="U248" s="440"/>
      <c r="V248" s="440"/>
      <c r="W248" s="440"/>
      <c r="X248" s="440"/>
      <c r="Y248" s="472"/>
      <c r="Z248" s="476"/>
      <c r="AA248" s="477"/>
    </row>
    <row r="249" spans="1:27" ht="12.75" customHeight="1">
      <c r="A249" s="243"/>
      <c r="B249" s="485"/>
      <c r="C249" s="441"/>
      <c r="D249" s="442"/>
      <c r="E249" s="442"/>
      <c r="F249" s="442"/>
      <c r="G249" s="442"/>
      <c r="H249" s="442"/>
      <c r="I249" s="442"/>
      <c r="J249" s="442"/>
      <c r="K249" s="442"/>
      <c r="L249" s="442"/>
      <c r="M249" s="442"/>
      <c r="N249" s="442"/>
      <c r="O249" s="442"/>
      <c r="P249" s="442"/>
      <c r="Q249" s="442"/>
      <c r="R249" s="442"/>
      <c r="S249" s="442"/>
      <c r="T249" s="442"/>
      <c r="U249" s="442"/>
      <c r="V249" s="442"/>
      <c r="W249" s="442"/>
      <c r="X249" s="442"/>
      <c r="Y249" s="473"/>
      <c r="Z249" s="478"/>
      <c r="AA249" s="479"/>
    </row>
    <row r="250" spans="1:27" ht="12.75" customHeight="1">
      <c r="A250" s="243"/>
      <c r="B250" s="485" t="s">
        <v>652</v>
      </c>
      <c r="C250" s="437" t="s">
        <v>704</v>
      </c>
      <c r="D250" s="438"/>
      <c r="E250" s="438"/>
      <c r="F250" s="438"/>
      <c r="G250" s="438"/>
      <c r="H250" s="438"/>
      <c r="I250" s="438"/>
      <c r="J250" s="438"/>
      <c r="K250" s="438"/>
      <c r="L250" s="438"/>
      <c r="M250" s="438"/>
      <c r="N250" s="438"/>
      <c r="O250" s="438"/>
      <c r="P250" s="438"/>
      <c r="Q250" s="438"/>
      <c r="R250" s="438"/>
      <c r="S250" s="438"/>
      <c r="T250" s="438"/>
      <c r="U250" s="438"/>
      <c r="V250" s="438"/>
      <c r="W250" s="438"/>
      <c r="X250" s="438"/>
      <c r="Y250" s="438"/>
      <c r="Z250" s="470"/>
      <c r="AA250" s="470"/>
    </row>
    <row r="251" spans="1:27" ht="12.75" customHeight="1">
      <c r="A251" s="243"/>
      <c r="B251" s="485"/>
      <c r="C251" s="439"/>
      <c r="D251" s="440"/>
      <c r="E251" s="440"/>
      <c r="F251" s="440"/>
      <c r="G251" s="440"/>
      <c r="H251" s="440"/>
      <c r="I251" s="440"/>
      <c r="J251" s="440"/>
      <c r="K251" s="440"/>
      <c r="L251" s="440"/>
      <c r="M251" s="440"/>
      <c r="N251" s="440"/>
      <c r="O251" s="440"/>
      <c r="P251" s="440"/>
      <c r="Q251" s="440"/>
      <c r="R251" s="440"/>
      <c r="S251" s="440"/>
      <c r="T251" s="440"/>
      <c r="U251" s="440"/>
      <c r="V251" s="440"/>
      <c r="W251" s="440"/>
      <c r="X251" s="440"/>
      <c r="Y251" s="440"/>
      <c r="Z251" s="470"/>
      <c r="AA251" s="470"/>
    </row>
    <row r="252" spans="1:27" ht="12.75" customHeight="1">
      <c r="A252" s="243"/>
      <c r="B252" s="485"/>
      <c r="C252" s="441"/>
      <c r="D252" s="442"/>
      <c r="E252" s="442"/>
      <c r="F252" s="442"/>
      <c r="G252" s="442"/>
      <c r="H252" s="442"/>
      <c r="I252" s="442"/>
      <c r="J252" s="442"/>
      <c r="K252" s="442"/>
      <c r="L252" s="442"/>
      <c r="M252" s="442"/>
      <c r="N252" s="442"/>
      <c r="O252" s="442"/>
      <c r="P252" s="442"/>
      <c r="Q252" s="442"/>
      <c r="R252" s="442"/>
      <c r="S252" s="442"/>
      <c r="T252" s="442"/>
      <c r="U252" s="442"/>
      <c r="V252" s="442"/>
      <c r="W252" s="442"/>
      <c r="X252" s="442"/>
      <c r="Y252" s="442"/>
      <c r="Z252" s="470"/>
      <c r="AA252" s="470"/>
    </row>
    <row r="253" spans="1:27" s="245" customFormat="1" ht="12.75" customHeight="1">
      <c r="A253" s="243"/>
      <c r="B253" s="485" t="s">
        <v>653</v>
      </c>
      <c r="C253" s="437" t="s">
        <v>705</v>
      </c>
      <c r="D253" s="438"/>
      <c r="E253" s="438"/>
      <c r="F253" s="438"/>
      <c r="G253" s="438"/>
      <c r="H253" s="438"/>
      <c r="I253" s="438"/>
      <c r="J253" s="438"/>
      <c r="K253" s="438"/>
      <c r="L253" s="438"/>
      <c r="M253" s="438"/>
      <c r="N253" s="438"/>
      <c r="O253" s="438"/>
      <c r="P253" s="438"/>
      <c r="Q253" s="438"/>
      <c r="R253" s="438"/>
      <c r="S253" s="438"/>
      <c r="T253" s="438"/>
      <c r="U253" s="438"/>
      <c r="V253" s="438"/>
      <c r="W253" s="438"/>
      <c r="X253" s="438"/>
      <c r="Y253" s="438"/>
      <c r="Z253" s="418"/>
      <c r="AA253" s="418"/>
    </row>
    <row r="254" spans="1:27" s="245" customFormat="1" ht="12.75" customHeight="1">
      <c r="A254" s="243"/>
      <c r="B254" s="485"/>
      <c r="C254" s="439"/>
      <c r="D254" s="440"/>
      <c r="E254" s="440"/>
      <c r="F254" s="440"/>
      <c r="G254" s="440"/>
      <c r="H254" s="440"/>
      <c r="I254" s="440"/>
      <c r="J254" s="440"/>
      <c r="K254" s="440"/>
      <c r="L254" s="440"/>
      <c r="M254" s="440"/>
      <c r="N254" s="440"/>
      <c r="O254" s="440"/>
      <c r="P254" s="440"/>
      <c r="Q254" s="440"/>
      <c r="R254" s="440"/>
      <c r="S254" s="440"/>
      <c r="T254" s="440"/>
      <c r="U254" s="440"/>
      <c r="V254" s="440"/>
      <c r="W254" s="440"/>
      <c r="X254" s="440"/>
      <c r="Y254" s="440"/>
      <c r="Z254" s="418"/>
      <c r="AA254" s="418"/>
    </row>
    <row r="255" spans="1:27" s="245" customFormat="1" ht="12.75" customHeight="1">
      <c r="A255" s="243"/>
      <c r="B255" s="485"/>
      <c r="C255" s="441"/>
      <c r="D255" s="442"/>
      <c r="E255" s="442"/>
      <c r="F255" s="442"/>
      <c r="G255" s="442"/>
      <c r="H255" s="442"/>
      <c r="I255" s="442"/>
      <c r="J255" s="442"/>
      <c r="K255" s="442"/>
      <c r="L255" s="442"/>
      <c r="M255" s="442"/>
      <c r="N255" s="442"/>
      <c r="O255" s="442"/>
      <c r="P255" s="442"/>
      <c r="Q255" s="442"/>
      <c r="R255" s="442"/>
      <c r="S255" s="442"/>
      <c r="T255" s="442"/>
      <c r="U255" s="442"/>
      <c r="V255" s="442"/>
      <c r="W255" s="442"/>
      <c r="X255" s="442"/>
      <c r="Y255" s="442"/>
      <c r="Z255" s="418"/>
      <c r="AA255" s="418"/>
    </row>
    <row r="256" spans="1:27" s="245" customFormat="1" ht="12.75" customHeight="1">
      <c r="A256" s="243"/>
      <c r="B256" s="485" t="s">
        <v>654</v>
      </c>
      <c r="C256" s="437" t="s">
        <v>8</v>
      </c>
      <c r="D256" s="438"/>
      <c r="E256" s="438"/>
      <c r="F256" s="438"/>
      <c r="G256" s="438"/>
      <c r="H256" s="438"/>
      <c r="I256" s="438"/>
      <c r="J256" s="438"/>
      <c r="K256" s="438"/>
      <c r="L256" s="438"/>
      <c r="M256" s="438"/>
      <c r="N256" s="438"/>
      <c r="O256" s="438"/>
      <c r="P256" s="438"/>
      <c r="Q256" s="438"/>
      <c r="R256" s="438"/>
      <c r="S256" s="438"/>
      <c r="T256" s="438"/>
      <c r="U256" s="438"/>
      <c r="V256" s="438"/>
      <c r="W256" s="438"/>
      <c r="X256" s="438"/>
      <c r="Y256" s="471"/>
      <c r="Z256" s="431"/>
      <c r="AA256" s="432"/>
    </row>
    <row r="257" spans="1:27" s="245" customFormat="1" ht="12.75" customHeight="1">
      <c r="A257" s="243"/>
      <c r="B257" s="485"/>
      <c r="C257" s="439"/>
      <c r="D257" s="440"/>
      <c r="E257" s="440"/>
      <c r="F257" s="440"/>
      <c r="G257" s="440"/>
      <c r="H257" s="440"/>
      <c r="I257" s="440"/>
      <c r="J257" s="440"/>
      <c r="K257" s="440"/>
      <c r="L257" s="440"/>
      <c r="M257" s="440"/>
      <c r="N257" s="440"/>
      <c r="O257" s="440"/>
      <c r="P257" s="440"/>
      <c r="Q257" s="440"/>
      <c r="R257" s="440"/>
      <c r="S257" s="440"/>
      <c r="T257" s="440"/>
      <c r="U257" s="440"/>
      <c r="V257" s="440"/>
      <c r="W257" s="440"/>
      <c r="X257" s="440"/>
      <c r="Y257" s="472"/>
      <c r="Z257" s="433"/>
      <c r="AA257" s="434"/>
    </row>
    <row r="258" spans="1:27" s="245" customFormat="1" ht="12.75" customHeight="1">
      <c r="A258" s="243"/>
      <c r="B258" s="485"/>
      <c r="C258" s="441"/>
      <c r="D258" s="442"/>
      <c r="E258" s="442"/>
      <c r="F258" s="442"/>
      <c r="G258" s="442"/>
      <c r="H258" s="442"/>
      <c r="I258" s="442"/>
      <c r="J258" s="442"/>
      <c r="K258" s="442"/>
      <c r="L258" s="442"/>
      <c r="M258" s="442"/>
      <c r="N258" s="442"/>
      <c r="O258" s="442"/>
      <c r="P258" s="442"/>
      <c r="Q258" s="442"/>
      <c r="R258" s="442"/>
      <c r="S258" s="442"/>
      <c r="T258" s="442"/>
      <c r="U258" s="442"/>
      <c r="V258" s="442"/>
      <c r="W258" s="442"/>
      <c r="X258" s="442"/>
      <c r="Y258" s="473"/>
      <c r="Z258" s="435"/>
      <c r="AA258" s="436"/>
    </row>
    <row r="259" spans="1:27" ht="12.75" customHeight="1">
      <c r="A259" s="245"/>
      <c r="B259" s="245"/>
      <c r="C259" s="209"/>
      <c r="D259" s="209"/>
      <c r="E259" s="209"/>
      <c r="F259" s="209"/>
      <c r="G259" s="209"/>
      <c r="H259" s="209"/>
      <c r="I259" s="209"/>
      <c r="J259" s="209"/>
      <c r="K259" s="209"/>
      <c r="L259" s="209"/>
      <c r="M259" s="209"/>
      <c r="N259" s="209"/>
      <c r="O259" s="209"/>
      <c r="P259" s="209"/>
      <c r="Q259" s="209"/>
      <c r="R259" s="209"/>
      <c r="Y259" s="250"/>
      <c r="Z259" s="250"/>
      <c r="AA259" s="250"/>
    </row>
    <row r="260" spans="1:27" ht="12.75" customHeight="1">
      <c r="A260" s="220" t="s">
        <v>706</v>
      </c>
      <c r="B260" s="220"/>
      <c r="C260" s="244"/>
      <c r="D260" s="244"/>
      <c r="E260" s="244"/>
      <c r="F260" s="244"/>
      <c r="G260" s="244"/>
      <c r="H260" s="244"/>
      <c r="I260" s="244"/>
      <c r="Y260" s="250"/>
      <c r="Z260" s="250"/>
      <c r="AA260" s="250"/>
    </row>
    <row r="261" spans="1:27" ht="12.75" customHeight="1">
      <c r="A261" s="243"/>
      <c r="B261" s="489" t="s">
        <v>650</v>
      </c>
      <c r="C261" s="437" t="s">
        <v>71</v>
      </c>
      <c r="D261" s="438"/>
      <c r="E261" s="438"/>
      <c r="F261" s="438"/>
      <c r="G261" s="438"/>
      <c r="H261" s="438"/>
      <c r="I261" s="438"/>
      <c r="J261" s="438"/>
      <c r="K261" s="438"/>
      <c r="L261" s="438"/>
      <c r="M261" s="438"/>
      <c r="N261" s="438"/>
      <c r="O261" s="438"/>
      <c r="P261" s="438"/>
      <c r="Q261" s="438"/>
      <c r="R261" s="438"/>
      <c r="S261" s="438"/>
      <c r="T261" s="438"/>
      <c r="U261" s="438"/>
      <c r="V261" s="438"/>
      <c r="W261" s="438"/>
      <c r="X261" s="438"/>
      <c r="Y261" s="438"/>
      <c r="Z261" s="470"/>
      <c r="AA261" s="470"/>
    </row>
    <row r="262" spans="1:27" ht="12.75" customHeight="1">
      <c r="A262" s="243"/>
      <c r="B262" s="490"/>
      <c r="C262" s="439"/>
      <c r="D262" s="440"/>
      <c r="E262" s="440"/>
      <c r="F262" s="440"/>
      <c r="G262" s="440"/>
      <c r="H262" s="440"/>
      <c r="I262" s="440"/>
      <c r="J262" s="440"/>
      <c r="K262" s="440"/>
      <c r="L262" s="440"/>
      <c r="M262" s="440"/>
      <c r="N262" s="440"/>
      <c r="O262" s="440"/>
      <c r="P262" s="440"/>
      <c r="Q262" s="440"/>
      <c r="R262" s="440"/>
      <c r="S262" s="440"/>
      <c r="T262" s="440"/>
      <c r="U262" s="440"/>
      <c r="V262" s="440"/>
      <c r="W262" s="440"/>
      <c r="X262" s="440"/>
      <c r="Y262" s="440"/>
      <c r="Z262" s="470"/>
      <c r="AA262" s="470"/>
    </row>
    <row r="263" spans="1:27" ht="12.75" customHeight="1">
      <c r="A263" s="243"/>
      <c r="B263" s="490"/>
      <c r="C263" s="439"/>
      <c r="D263" s="440"/>
      <c r="E263" s="440"/>
      <c r="F263" s="440"/>
      <c r="G263" s="440"/>
      <c r="H263" s="440"/>
      <c r="I263" s="440"/>
      <c r="J263" s="440"/>
      <c r="K263" s="440"/>
      <c r="L263" s="440"/>
      <c r="M263" s="440"/>
      <c r="N263" s="440"/>
      <c r="O263" s="440"/>
      <c r="P263" s="440"/>
      <c r="Q263" s="440"/>
      <c r="R263" s="440"/>
      <c r="S263" s="440"/>
      <c r="T263" s="440"/>
      <c r="U263" s="440"/>
      <c r="V263" s="440"/>
      <c r="W263" s="440"/>
      <c r="X263" s="440"/>
      <c r="Y263" s="440"/>
      <c r="Z263" s="470"/>
      <c r="AA263" s="470"/>
    </row>
    <row r="264" spans="1:27" ht="12.75" customHeight="1">
      <c r="A264" s="243"/>
      <c r="B264" s="490"/>
      <c r="C264" s="441"/>
      <c r="D264" s="442"/>
      <c r="E264" s="442"/>
      <c r="F264" s="442"/>
      <c r="G264" s="442"/>
      <c r="H264" s="442"/>
      <c r="I264" s="442"/>
      <c r="J264" s="442"/>
      <c r="K264" s="442"/>
      <c r="L264" s="442"/>
      <c r="M264" s="442"/>
      <c r="N264" s="442"/>
      <c r="O264" s="442"/>
      <c r="P264" s="442"/>
      <c r="Q264" s="442"/>
      <c r="R264" s="442"/>
      <c r="S264" s="442"/>
      <c r="T264" s="442"/>
      <c r="U264" s="442"/>
      <c r="V264" s="442"/>
      <c r="W264" s="442"/>
      <c r="X264" s="442"/>
      <c r="Y264" s="442"/>
      <c r="Z264" s="470"/>
      <c r="AA264" s="470"/>
    </row>
    <row r="265" spans="1:27" ht="12.75" customHeight="1">
      <c r="A265" s="243"/>
      <c r="B265" s="257"/>
      <c r="C265" s="258"/>
      <c r="D265" s="259"/>
      <c r="E265" s="259"/>
      <c r="F265" s="259"/>
      <c r="G265" s="259"/>
      <c r="H265" s="259"/>
      <c r="I265" s="259"/>
      <c r="J265" s="260"/>
      <c r="K265" s="260"/>
      <c r="L265" s="260"/>
      <c r="M265" s="260"/>
      <c r="N265" s="260"/>
      <c r="O265" s="260"/>
      <c r="P265" s="260"/>
      <c r="Q265" s="260"/>
      <c r="R265" s="260"/>
      <c r="S265" s="216"/>
      <c r="T265" s="216"/>
      <c r="U265" s="216"/>
      <c r="V265" s="216"/>
      <c r="W265" s="216"/>
      <c r="X265" s="216"/>
      <c r="Y265" s="261"/>
      <c r="Z265" s="261"/>
      <c r="AA265" s="261"/>
    </row>
    <row r="266" spans="1:27" ht="12.75" customHeight="1">
      <c r="A266" s="220" t="s">
        <v>712</v>
      </c>
      <c r="B266" s="343"/>
      <c r="C266" s="243"/>
      <c r="D266" s="243"/>
      <c r="E266" s="243"/>
      <c r="F266" s="243"/>
      <c r="G266" s="243"/>
      <c r="H266" s="243"/>
      <c r="I266" s="243"/>
      <c r="J266" s="210"/>
      <c r="K266" s="210"/>
      <c r="L266" s="210"/>
      <c r="M266" s="210"/>
      <c r="N266" s="210"/>
      <c r="O266" s="210"/>
      <c r="P266" s="210"/>
      <c r="Q266" s="210"/>
      <c r="R266" s="210"/>
      <c r="S266" s="245"/>
      <c r="T266" s="245"/>
      <c r="U266" s="245"/>
      <c r="V266" s="245"/>
      <c r="W266" s="245"/>
      <c r="X266" s="245"/>
      <c r="Y266" s="250"/>
      <c r="Z266" s="250"/>
      <c r="AA266" s="250"/>
    </row>
    <row r="267" spans="1:27" ht="12.75" customHeight="1">
      <c r="A267" s="244"/>
      <c r="B267" s="587" t="s">
        <v>650</v>
      </c>
      <c r="C267" s="437" t="s">
        <v>713</v>
      </c>
      <c r="D267" s="438"/>
      <c r="E267" s="438"/>
      <c r="F267" s="438"/>
      <c r="G267" s="438"/>
      <c r="H267" s="438"/>
      <c r="I267" s="438"/>
      <c r="J267" s="438"/>
      <c r="K267" s="438"/>
      <c r="L267" s="438"/>
      <c r="M267" s="438"/>
      <c r="N267" s="438"/>
      <c r="O267" s="438"/>
      <c r="P267" s="438"/>
      <c r="Q267" s="438"/>
      <c r="R267" s="438"/>
      <c r="S267" s="438"/>
      <c r="T267" s="438"/>
      <c r="U267" s="438"/>
      <c r="V267" s="438"/>
      <c r="W267" s="438"/>
      <c r="X267" s="438"/>
      <c r="Y267" s="438"/>
      <c r="Z267" s="470"/>
      <c r="AA267" s="470"/>
    </row>
    <row r="268" spans="1:27" ht="12.75" customHeight="1">
      <c r="A268" s="244"/>
      <c r="B268" s="588"/>
      <c r="C268" s="439"/>
      <c r="D268" s="440"/>
      <c r="E268" s="440"/>
      <c r="F268" s="440"/>
      <c r="G268" s="440"/>
      <c r="H268" s="440"/>
      <c r="I268" s="440"/>
      <c r="J268" s="440"/>
      <c r="K268" s="440"/>
      <c r="L268" s="440"/>
      <c r="M268" s="440"/>
      <c r="N268" s="440"/>
      <c r="O268" s="440"/>
      <c r="P268" s="440"/>
      <c r="Q268" s="440"/>
      <c r="R268" s="440"/>
      <c r="S268" s="440"/>
      <c r="T268" s="440"/>
      <c r="U268" s="440"/>
      <c r="V268" s="440"/>
      <c r="W268" s="440"/>
      <c r="X268" s="440"/>
      <c r="Y268" s="440"/>
      <c r="Z268" s="470"/>
      <c r="AA268" s="470"/>
    </row>
    <row r="269" spans="1:27" ht="12.75" customHeight="1">
      <c r="A269" s="244"/>
      <c r="B269" s="588"/>
      <c r="C269" s="439"/>
      <c r="D269" s="440"/>
      <c r="E269" s="440"/>
      <c r="F269" s="440"/>
      <c r="G269" s="440"/>
      <c r="H269" s="440"/>
      <c r="I269" s="440"/>
      <c r="J269" s="440"/>
      <c r="K269" s="440"/>
      <c r="L269" s="440"/>
      <c r="M269" s="440"/>
      <c r="N269" s="440"/>
      <c r="O269" s="440"/>
      <c r="P269" s="440"/>
      <c r="Q269" s="440"/>
      <c r="R269" s="440"/>
      <c r="S269" s="440"/>
      <c r="T269" s="440"/>
      <c r="U269" s="440"/>
      <c r="V269" s="440"/>
      <c r="W269" s="440"/>
      <c r="X269" s="440"/>
      <c r="Y269" s="440"/>
      <c r="Z269" s="470"/>
      <c r="AA269" s="470"/>
    </row>
    <row r="270" spans="1:27" ht="12.75" customHeight="1">
      <c r="A270" s="244"/>
      <c r="B270" s="589"/>
      <c r="C270" s="441"/>
      <c r="D270" s="442"/>
      <c r="E270" s="442"/>
      <c r="F270" s="442"/>
      <c r="G270" s="442"/>
      <c r="H270" s="442"/>
      <c r="I270" s="442"/>
      <c r="J270" s="442"/>
      <c r="K270" s="442"/>
      <c r="L270" s="442"/>
      <c r="M270" s="442"/>
      <c r="N270" s="442"/>
      <c r="O270" s="442"/>
      <c r="P270" s="442"/>
      <c r="Q270" s="442"/>
      <c r="R270" s="442"/>
      <c r="S270" s="442"/>
      <c r="T270" s="442"/>
      <c r="U270" s="442"/>
      <c r="V270" s="442"/>
      <c r="W270" s="442"/>
      <c r="X270" s="442"/>
      <c r="Y270" s="442"/>
      <c r="Z270" s="470"/>
      <c r="AA270" s="470"/>
    </row>
    <row r="271" spans="1:27" ht="12.75" customHeight="1">
      <c r="A271" s="244"/>
      <c r="B271" s="587" t="s">
        <v>651</v>
      </c>
      <c r="C271" s="437" t="s">
        <v>714</v>
      </c>
      <c r="D271" s="438"/>
      <c r="E271" s="438"/>
      <c r="F271" s="438"/>
      <c r="G271" s="438"/>
      <c r="H271" s="438"/>
      <c r="I271" s="438"/>
      <c r="J271" s="438"/>
      <c r="K271" s="438"/>
      <c r="L271" s="438"/>
      <c r="M271" s="438"/>
      <c r="N271" s="438"/>
      <c r="O271" s="438"/>
      <c r="P271" s="438"/>
      <c r="Q271" s="438"/>
      <c r="R271" s="438"/>
      <c r="S271" s="438"/>
      <c r="T271" s="438"/>
      <c r="U271" s="438"/>
      <c r="V271" s="438"/>
      <c r="W271" s="438"/>
      <c r="X271" s="438"/>
      <c r="Y271" s="438"/>
      <c r="Z271" s="470"/>
      <c r="AA271" s="470"/>
    </row>
    <row r="272" spans="1:27" ht="12.75" customHeight="1">
      <c r="A272" s="244"/>
      <c r="B272" s="589"/>
      <c r="C272" s="441"/>
      <c r="D272" s="442"/>
      <c r="E272" s="442"/>
      <c r="F272" s="442"/>
      <c r="G272" s="442"/>
      <c r="H272" s="442"/>
      <c r="I272" s="442"/>
      <c r="J272" s="442"/>
      <c r="K272" s="442"/>
      <c r="L272" s="442"/>
      <c r="M272" s="442"/>
      <c r="N272" s="442"/>
      <c r="O272" s="442"/>
      <c r="P272" s="442"/>
      <c r="Q272" s="442"/>
      <c r="R272" s="442"/>
      <c r="S272" s="442"/>
      <c r="T272" s="442"/>
      <c r="U272" s="442"/>
      <c r="V272" s="442"/>
      <c r="W272" s="442"/>
      <c r="X272" s="442"/>
      <c r="Y272" s="442"/>
      <c r="Z272" s="470"/>
      <c r="AA272" s="470"/>
    </row>
    <row r="273" spans="1:27" ht="12.75" customHeight="1">
      <c r="A273" s="209"/>
      <c r="B273" s="344"/>
      <c r="C273" s="245"/>
      <c r="D273" s="245"/>
      <c r="E273" s="245"/>
      <c r="F273" s="245"/>
      <c r="G273" s="245"/>
      <c r="H273" s="245"/>
      <c r="I273" s="245"/>
      <c r="J273" s="245"/>
      <c r="K273" s="245"/>
      <c r="L273" s="245"/>
      <c r="M273" s="245"/>
      <c r="N273" s="245"/>
      <c r="O273" s="245"/>
      <c r="P273" s="245"/>
      <c r="Q273" s="245"/>
      <c r="R273" s="245"/>
      <c r="S273" s="245"/>
      <c r="T273" s="245"/>
      <c r="U273" s="245"/>
      <c r="V273" s="245"/>
      <c r="W273" s="245"/>
      <c r="X273" s="245"/>
      <c r="Y273" s="250"/>
      <c r="Z273" s="250"/>
      <c r="AA273" s="250"/>
    </row>
    <row r="274" spans="1:27" ht="12.75" customHeight="1">
      <c r="A274" s="220" t="s">
        <v>715</v>
      </c>
      <c r="B274" s="220"/>
      <c r="C274" s="244"/>
      <c r="D274" s="244"/>
      <c r="E274" s="244"/>
      <c r="F274" s="244"/>
      <c r="G274" s="244"/>
      <c r="H274" s="244"/>
      <c r="I274" s="244"/>
      <c r="Y274" s="250"/>
      <c r="Z274" s="250"/>
      <c r="AA274" s="250"/>
    </row>
    <row r="275" spans="1:27" ht="12.75" customHeight="1">
      <c r="A275" s="243"/>
      <c r="B275" s="485" t="s">
        <v>650</v>
      </c>
      <c r="C275" s="464" t="s">
        <v>72</v>
      </c>
      <c r="D275" s="464"/>
      <c r="E275" s="464"/>
      <c r="F275" s="464"/>
      <c r="G275" s="464"/>
      <c r="H275" s="464"/>
      <c r="I275" s="464"/>
      <c r="J275" s="464"/>
      <c r="K275" s="464"/>
      <c r="L275" s="464"/>
      <c r="M275" s="464"/>
      <c r="N275" s="464"/>
      <c r="O275" s="464"/>
      <c r="P275" s="464"/>
      <c r="Q275" s="464"/>
      <c r="R275" s="464"/>
      <c r="S275" s="464"/>
      <c r="T275" s="464"/>
      <c r="U275" s="464"/>
      <c r="V275" s="464"/>
      <c r="W275" s="464"/>
      <c r="X275" s="464"/>
      <c r="Y275" s="464"/>
      <c r="Z275" s="470"/>
      <c r="AA275" s="470"/>
    </row>
    <row r="276" spans="1:27" ht="12.75" customHeight="1">
      <c r="A276" s="243"/>
      <c r="B276" s="485"/>
      <c r="C276" s="464"/>
      <c r="D276" s="464"/>
      <c r="E276" s="464"/>
      <c r="F276" s="464"/>
      <c r="G276" s="464"/>
      <c r="H276" s="464"/>
      <c r="I276" s="464"/>
      <c r="J276" s="464"/>
      <c r="K276" s="464"/>
      <c r="L276" s="464"/>
      <c r="M276" s="464"/>
      <c r="N276" s="464"/>
      <c r="O276" s="464"/>
      <c r="P276" s="464"/>
      <c r="Q276" s="464"/>
      <c r="R276" s="464"/>
      <c r="S276" s="464"/>
      <c r="T276" s="464"/>
      <c r="U276" s="464"/>
      <c r="V276" s="464"/>
      <c r="W276" s="464"/>
      <c r="X276" s="464"/>
      <c r="Y276" s="464"/>
      <c r="Z276" s="470"/>
      <c r="AA276" s="470"/>
    </row>
    <row r="277" spans="1:27" ht="12.75" customHeight="1">
      <c r="A277" s="243"/>
      <c r="B277" s="485"/>
      <c r="C277" s="464"/>
      <c r="D277" s="464"/>
      <c r="E277" s="464"/>
      <c r="F277" s="464"/>
      <c r="G277" s="464"/>
      <c r="H277" s="464"/>
      <c r="I277" s="464"/>
      <c r="J277" s="464"/>
      <c r="K277" s="464"/>
      <c r="L277" s="464"/>
      <c r="M277" s="464"/>
      <c r="N277" s="464"/>
      <c r="O277" s="464"/>
      <c r="P277" s="464"/>
      <c r="Q277" s="464"/>
      <c r="R277" s="464"/>
      <c r="S277" s="464"/>
      <c r="T277" s="464"/>
      <c r="U277" s="464"/>
      <c r="V277" s="464"/>
      <c r="W277" s="464"/>
      <c r="X277" s="464"/>
      <c r="Y277" s="464"/>
      <c r="Z277" s="470"/>
      <c r="AA277" s="470"/>
    </row>
    <row r="278" spans="1:27" ht="12.75" customHeight="1">
      <c r="A278" s="243"/>
      <c r="B278" s="485" t="s">
        <v>651</v>
      </c>
      <c r="C278" s="464" t="s">
        <v>717</v>
      </c>
      <c r="D278" s="464"/>
      <c r="E278" s="464"/>
      <c r="F278" s="464"/>
      <c r="G278" s="464"/>
      <c r="H278" s="464"/>
      <c r="I278" s="464"/>
      <c r="J278" s="464"/>
      <c r="K278" s="464"/>
      <c r="L278" s="464"/>
      <c r="M278" s="464"/>
      <c r="N278" s="464"/>
      <c r="O278" s="464"/>
      <c r="P278" s="464"/>
      <c r="Q278" s="464"/>
      <c r="R278" s="464"/>
      <c r="S278" s="464"/>
      <c r="T278" s="464"/>
      <c r="U278" s="464"/>
      <c r="V278" s="464"/>
      <c r="W278" s="464"/>
      <c r="X278" s="464"/>
      <c r="Y278" s="464"/>
      <c r="Z278" s="470"/>
      <c r="AA278" s="470"/>
    </row>
    <row r="279" spans="1:27" ht="12.75" customHeight="1">
      <c r="A279" s="243"/>
      <c r="B279" s="485"/>
      <c r="C279" s="464"/>
      <c r="D279" s="464"/>
      <c r="E279" s="464"/>
      <c r="F279" s="464"/>
      <c r="G279" s="464"/>
      <c r="H279" s="464"/>
      <c r="I279" s="464"/>
      <c r="J279" s="464"/>
      <c r="K279" s="464"/>
      <c r="L279" s="464"/>
      <c r="M279" s="464"/>
      <c r="N279" s="464"/>
      <c r="O279" s="464"/>
      <c r="P279" s="464"/>
      <c r="Q279" s="464"/>
      <c r="R279" s="464"/>
      <c r="S279" s="464"/>
      <c r="T279" s="464"/>
      <c r="U279" s="464"/>
      <c r="V279" s="464"/>
      <c r="W279" s="464"/>
      <c r="X279" s="464"/>
      <c r="Y279" s="464"/>
      <c r="Z279" s="470"/>
      <c r="AA279" s="470"/>
    </row>
    <row r="280" spans="1:27" ht="12.75" customHeight="1">
      <c r="A280" s="243"/>
      <c r="B280" s="485"/>
      <c r="C280" s="464"/>
      <c r="D280" s="464"/>
      <c r="E280" s="464"/>
      <c r="F280" s="464"/>
      <c r="G280" s="464"/>
      <c r="H280" s="464"/>
      <c r="I280" s="464"/>
      <c r="J280" s="464"/>
      <c r="K280" s="464"/>
      <c r="L280" s="464"/>
      <c r="M280" s="464"/>
      <c r="N280" s="464"/>
      <c r="O280" s="464"/>
      <c r="P280" s="464"/>
      <c r="Q280" s="464"/>
      <c r="R280" s="464"/>
      <c r="S280" s="464"/>
      <c r="T280" s="464"/>
      <c r="U280" s="464"/>
      <c r="V280" s="464"/>
      <c r="W280" s="464"/>
      <c r="X280" s="464"/>
      <c r="Y280" s="464"/>
      <c r="Z280" s="470"/>
      <c r="AA280" s="470"/>
    </row>
    <row r="281" spans="1:27" ht="12.75" customHeight="1">
      <c r="A281" s="243"/>
      <c r="B281" s="485"/>
      <c r="C281" s="464"/>
      <c r="D281" s="464"/>
      <c r="E281" s="464"/>
      <c r="F281" s="464"/>
      <c r="G281" s="464"/>
      <c r="H281" s="464"/>
      <c r="I281" s="464"/>
      <c r="J281" s="464"/>
      <c r="K281" s="464"/>
      <c r="L281" s="464"/>
      <c r="M281" s="464"/>
      <c r="N281" s="464"/>
      <c r="O281" s="464"/>
      <c r="P281" s="464"/>
      <c r="Q281" s="464"/>
      <c r="R281" s="464"/>
      <c r="S281" s="464"/>
      <c r="T281" s="464"/>
      <c r="U281" s="464"/>
      <c r="V281" s="464"/>
      <c r="W281" s="464"/>
      <c r="X281" s="464"/>
      <c r="Y281" s="464"/>
      <c r="Z281" s="470"/>
      <c r="AA281" s="470"/>
    </row>
    <row r="282" spans="1:27" ht="12.75" customHeight="1">
      <c r="A282" s="243"/>
      <c r="B282" s="485" t="s">
        <v>652</v>
      </c>
      <c r="C282" s="464" t="s">
        <v>716</v>
      </c>
      <c r="D282" s="464"/>
      <c r="E282" s="464"/>
      <c r="F282" s="464"/>
      <c r="G282" s="464"/>
      <c r="H282" s="464"/>
      <c r="I282" s="464"/>
      <c r="J282" s="464"/>
      <c r="K282" s="464"/>
      <c r="L282" s="464"/>
      <c r="M282" s="464"/>
      <c r="N282" s="464"/>
      <c r="O282" s="464"/>
      <c r="P282" s="464"/>
      <c r="Q282" s="464"/>
      <c r="R282" s="464"/>
      <c r="S282" s="464"/>
      <c r="T282" s="464"/>
      <c r="U282" s="464"/>
      <c r="V282" s="464"/>
      <c r="W282" s="464"/>
      <c r="X282" s="464"/>
      <c r="Y282" s="464"/>
      <c r="Z282" s="470"/>
      <c r="AA282" s="470"/>
    </row>
    <row r="283" spans="1:27" ht="12.75" customHeight="1">
      <c r="A283" s="243"/>
      <c r="B283" s="485"/>
      <c r="C283" s="464"/>
      <c r="D283" s="464"/>
      <c r="E283" s="464"/>
      <c r="F283" s="464"/>
      <c r="G283" s="464"/>
      <c r="H283" s="464"/>
      <c r="I283" s="464"/>
      <c r="J283" s="464"/>
      <c r="K283" s="464"/>
      <c r="L283" s="464"/>
      <c r="M283" s="464"/>
      <c r="N283" s="464"/>
      <c r="O283" s="464"/>
      <c r="P283" s="464"/>
      <c r="Q283" s="464"/>
      <c r="R283" s="464"/>
      <c r="S283" s="464"/>
      <c r="T283" s="464"/>
      <c r="U283" s="464"/>
      <c r="V283" s="464"/>
      <c r="W283" s="464"/>
      <c r="X283" s="464"/>
      <c r="Y283" s="464"/>
      <c r="Z283" s="470"/>
      <c r="AA283" s="470"/>
    </row>
    <row r="284" spans="1:27" ht="12.75" customHeight="1">
      <c r="A284" s="243"/>
      <c r="B284" s="485"/>
      <c r="C284" s="464"/>
      <c r="D284" s="464"/>
      <c r="E284" s="464"/>
      <c r="F284" s="464"/>
      <c r="G284" s="464"/>
      <c r="H284" s="464"/>
      <c r="I284" s="464"/>
      <c r="J284" s="464"/>
      <c r="K284" s="464"/>
      <c r="L284" s="464"/>
      <c r="M284" s="464"/>
      <c r="N284" s="464"/>
      <c r="O284" s="464"/>
      <c r="P284" s="464"/>
      <c r="Q284" s="464"/>
      <c r="R284" s="464"/>
      <c r="S284" s="464"/>
      <c r="T284" s="464"/>
      <c r="U284" s="464"/>
      <c r="V284" s="464"/>
      <c r="W284" s="464"/>
      <c r="X284" s="464"/>
      <c r="Y284" s="464"/>
      <c r="Z284" s="470"/>
      <c r="AA284" s="470"/>
    </row>
    <row r="285" spans="1:27" ht="12.75" customHeight="1">
      <c r="A285" s="243"/>
      <c r="B285" s="485" t="s">
        <v>653</v>
      </c>
      <c r="C285" s="464" t="s">
        <v>73</v>
      </c>
      <c r="D285" s="464"/>
      <c r="E285" s="464"/>
      <c r="F285" s="464"/>
      <c r="G285" s="464"/>
      <c r="H285" s="464"/>
      <c r="I285" s="464"/>
      <c r="J285" s="464"/>
      <c r="K285" s="464"/>
      <c r="L285" s="464"/>
      <c r="M285" s="464"/>
      <c r="N285" s="464"/>
      <c r="O285" s="464"/>
      <c r="P285" s="464"/>
      <c r="Q285" s="464"/>
      <c r="R285" s="464"/>
      <c r="S285" s="464"/>
      <c r="T285" s="464"/>
      <c r="U285" s="464"/>
      <c r="V285" s="464"/>
      <c r="W285" s="464"/>
      <c r="X285" s="464"/>
      <c r="Y285" s="464"/>
      <c r="Z285" s="470"/>
      <c r="AA285" s="470"/>
    </row>
    <row r="286" spans="1:27" ht="12.75" customHeight="1">
      <c r="A286" s="243"/>
      <c r="B286" s="485"/>
      <c r="C286" s="464"/>
      <c r="D286" s="464"/>
      <c r="E286" s="464"/>
      <c r="F286" s="464"/>
      <c r="G286" s="464"/>
      <c r="H286" s="464"/>
      <c r="I286" s="464"/>
      <c r="J286" s="464"/>
      <c r="K286" s="464"/>
      <c r="L286" s="464"/>
      <c r="M286" s="464"/>
      <c r="N286" s="464"/>
      <c r="O286" s="464"/>
      <c r="P286" s="464"/>
      <c r="Q286" s="464"/>
      <c r="R286" s="464"/>
      <c r="S286" s="464"/>
      <c r="T286" s="464"/>
      <c r="U286" s="464"/>
      <c r="V286" s="464"/>
      <c r="W286" s="464"/>
      <c r="X286" s="464"/>
      <c r="Y286" s="464"/>
      <c r="Z286" s="470"/>
      <c r="AA286" s="470"/>
    </row>
    <row r="287" spans="1:27" ht="12.75" customHeight="1">
      <c r="A287" s="243"/>
      <c r="B287" s="485"/>
      <c r="C287" s="464"/>
      <c r="D287" s="464"/>
      <c r="E287" s="464"/>
      <c r="F287" s="464"/>
      <c r="G287" s="464"/>
      <c r="H287" s="464"/>
      <c r="I287" s="464"/>
      <c r="J287" s="464"/>
      <c r="K287" s="464"/>
      <c r="L287" s="464"/>
      <c r="M287" s="464"/>
      <c r="N287" s="464"/>
      <c r="O287" s="464"/>
      <c r="P287" s="464"/>
      <c r="Q287" s="464"/>
      <c r="R287" s="464"/>
      <c r="S287" s="464"/>
      <c r="T287" s="464"/>
      <c r="U287" s="464"/>
      <c r="V287" s="464"/>
      <c r="W287" s="464"/>
      <c r="X287" s="464"/>
      <c r="Y287" s="464"/>
      <c r="Z287" s="470"/>
      <c r="AA287" s="470"/>
    </row>
    <row r="288" spans="1:27" ht="12.75" customHeight="1">
      <c r="A288" s="243"/>
      <c r="B288" s="485" t="s">
        <v>654</v>
      </c>
      <c r="C288" s="464" t="s">
        <v>718</v>
      </c>
      <c r="D288" s="464"/>
      <c r="E288" s="464"/>
      <c r="F288" s="464"/>
      <c r="G288" s="464"/>
      <c r="H288" s="464"/>
      <c r="I288" s="464"/>
      <c r="J288" s="464"/>
      <c r="K288" s="464"/>
      <c r="L288" s="464"/>
      <c r="M288" s="464"/>
      <c r="N288" s="464"/>
      <c r="O288" s="464"/>
      <c r="P288" s="464"/>
      <c r="Q288" s="464"/>
      <c r="R288" s="464"/>
      <c r="S288" s="464"/>
      <c r="T288" s="464"/>
      <c r="U288" s="464"/>
      <c r="V288" s="464"/>
      <c r="W288" s="464"/>
      <c r="X288" s="464"/>
      <c r="Y288" s="464"/>
      <c r="Z288" s="470"/>
      <c r="AA288" s="470"/>
    </row>
    <row r="289" spans="1:27" ht="12.75" customHeight="1">
      <c r="A289" s="243"/>
      <c r="B289" s="485"/>
      <c r="C289" s="464"/>
      <c r="D289" s="464"/>
      <c r="E289" s="464"/>
      <c r="F289" s="464"/>
      <c r="G289" s="464"/>
      <c r="H289" s="464"/>
      <c r="I289" s="464"/>
      <c r="J289" s="464"/>
      <c r="K289" s="464"/>
      <c r="L289" s="464"/>
      <c r="M289" s="464"/>
      <c r="N289" s="464"/>
      <c r="O289" s="464"/>
      <c r="P289" s="464"/>
      <c r="Q289" s="464"/>
      <c r="R289" s="464"/>
      <c r="S289" s="464"/>
      <c r="T289" s="464"/>
      <c r="U289" s="464"/>
      <c r="V289" s="464"/>
      <c r="W289" s="464"/>
      <c r="X289" s="464"/>
      <c r="Y289" s="464"/>
      <c r="Z289" s="470"/>
      <c r="AA289" s="470"/>
    </row>
    <row r="290" spans="1:27" ht="12.75" customHeight="1">
      <c r="A290" s="243"/>
      <c r="B290" s="485"/>
      <c r="C290" s="464"/>
      <c r="D290" s="464"/>
      <c r="E290" s="464"/>
      <c r="F290" s="464"/>
      <c r="G290" s="464"/>
      <c r="H290" s="464"/>
      <c r="I290" s="464"/>
      <c r="J290" s="464"/>
      <c r="K290" s="464"/>
      <c r="L290" s="464"/>
      <c r="M290" s="464"/>
      <c r="N290" s="464"/>
      <c r="O290" s="464"/>
      <c r="P290" s="464"/>
      <c r="Q290" s="464"/>
      <c r="R290" s="464"/>
      <c r="S290" s="464"/>
      <c r="T290" s="464"/>
      <c r="U290" s="464"/>
      <c r="V290" s="464"/>
      <c r="W290" s="464"/>
      <c r="X290" s="464"/>
      <c r="Y290" s="464"/>
      <c r="Z290" s="470"/>
      <c r="AA290" s="470"/>
    </row>
    <row r="291" spans="1:27" ht="12.75" customHeight="1">
      <c r="A291" s="243"/>
      <c r="B291" s="485" t="s">
        <v>655</v>
      </c>
      <c r="C291" s="464" t="s">
        <v>74</v>
      </c>
      <c r="D291" s="464"/>
      <c r="E291" s="464"/>
      <c r="F291" s="464"/>
      <c r="G291" s="464"/>
      <c r="H291" s="464"/>
      <c r="I291" s="464"/>
      <c r="J291" s="464"/>
      <c r="K291" s="464"/>
      <c r="L291" s="464"/>
      <c r="M291" s="464"/>
      <c r="N291" s="464"/>
      <c r="O291" s="464"/>
      <c r="P291" s="464"/>
      <c r="Q291" s="464"/>
      <c r="R291" s="464"/>
      <c r="S291" s="464"/>
      <c r="T291" s="464"/>
      <c r="U291" s="464"/>
      <c r="V291" s="464"/>
      <c r="W291" s="464"/>
      <c r="X291" s="464"/>
      <c r="Y291" s="464"/>
      <c r="Z291" s="470"/>
      <c r="AA291" s="470"/>
    </row>
    <row r="292" spans="1:27" ht="12.75" customHeight="1">
      <c r="A292" s="243"/>
      <c r="B292" s="485"/>
      <c r="C292" s="464"/>
      <c r="D292" s="464"/>
      <c r="E292" s="464"/>
      <c r="F292" s="464"/>
      <c r="G292" s="464"/>
      <c r="H292" s="464"/>
      <c r="I292" s="464"/>
      <c r="J292" s="464"/>
      <c r="K292" s="464"/>
      <c r="L292" s="464"/>
      <c r="M292" s="464"/>
      <c r="N292" s="464"/>
      <c r="O292" s="464"/>
      <c r="P292" s="464"/>
      <c r="Q292" s="464"/>
      <c r="R292" s="464"/>
      <c r="S292" s="464"/>
      <c r="T292" s="464"/>
      <c r="U292" s="464"/>
      <c r="V292" s="464"/>
      <c r="W292" s="464"/>
      <c r="X292" s="464"/>
      <c r="Y292" s="464"/>
      <c r="Z292" s="470"/>
      <c r="AA292" s="470"/>
    </row>
    <row r="293" spans="1:27" ht="12.75" customHeight="1">
      <c r="A293" s="243"/>
      <c r="B293" s="485" t="s">
        <v>707</v>
      </c>
      <c r="C293" s="464" t="s">
        <v>75</v>
      </c>
      <c r="D293" s="464"/>
      <c r="E293" s="464"/>
      <c r="F293" s="464"/>
      <c r="G293" s="464"/>
      <c r="H293" s="464"/>
      <c r="I293" s="464"/>
      <c r="J293" s="464"/>
      <c r="K293" s="464"/>
      <c r="L293" s="464"/>
      <c r="M293" s="464"/>
      <c r="N293" s="464"/>
      <c r="O293" s="464"/>
      <c r="P293" s="464"/>
      <c r="Q293" s="464"/>
      <c r="R293" s="464"/>
      <c r="S293" s="464"/>
      <c r="T293" s="464"/>
      <c r="U293" s="464"/>
      <c r="V293" s="464"/>
      <c r="W293" s="464"/>
      <c r="X293" s="464"/>
      <c r="Y293" s="464"/>
      <c r="Z293" s="470"/>
      <c r="AA293" s="470"/>
    </row>
    <row r="294" spans="1:27" ht="12.75" customHeight="1">
      <c r="A294" s="243"/>
      <c r="B294" s="485"/>
      <c r="C294" s="464"/>
      <c r="D294" s="464"/>
      <c r="E294" s="464"/>
      <c r="F294" s="464"/>
      <c r="G294" s="464"/>
      <c r="H294" s="464"/>
      <c r="I294" s="464"/>
      <c r="J294" s="464"/>
      <c r="K294" s="464"/>
      <c r="L294" s="464"/>
      <c r="M294" s="464"/>
      <c r="N294" s="464"/>
      <c r="O294" s="464"/>
      <c r="P294" s="464"/>
      <c r="Q294" s="464"/>
      <c r="R294" s="464"/>
      <c r="S294" s="464"/>
      <c r="T294" s="464"/>
      <c r="U294" s="464"/>
      <c r="V294" s="464"/>
      <c r="W294" s="464"/>
      <c r="X294" s="464"/>
      <c r="Y294" s="464"/>
      <c r="Z294" s="470"/>
      <c r="AA294" s="470"/>
    </row>
    <row r="295" spans="1:27" ht="12.75" customHeight="1">
      <c r="A295" s="243"/>
      <c r="B295" s="485"/>
      <c r="C295" s="464"/>
      <c r="D295" s="464"/>
      <c r="E295" s="464"/>
      <c r="F295" s="464"/>
      <c r="G295" s="464"/>
      <c r="H295" s="464"/>
      <c r="I295" s="464"/>
      <c r="J295" s="464"/>
      <c r="K295" s="464"/>
      <c r="L295" s="464"/>
      <c r="M295" s="464"/>
      <c r="N295" s="464"/>
      <c r="O295" s="464"/>
      <c r="P295" s="464"/>
      <c r="Q295" s="464"/>
      <c r="R295" s="464"/>
      <c r="S295" s="464"/>
      <c r="T295" s="464"/>
      <c r="U295" s="464"/>
      <c r="V295" s="464"/>
      <c r="W295" s="464"/>
      <c r="X295" s="464"/>
      <c r="Y295" s="464"/>
      <c r="Z295" s="470"/>
      <c r="AA295" s="470"/>
    </row>
    <row r="296" spans="1:27" ht="12.75" customHeight="1">
      <c r="A296" s="243"/>
      <c r="B296" s="485" t="s">
        <v>708</v>
      </c>
      <c r="C296" s="464" t="s">
        <v>351</v>
      </c>
      <c r="D296" s="464"/>
      <c r="E296" s="464"/>
      <c r="F296" s="464"/>
      <c r="G296" s="464"/>
      <c r="H296" s="464"/>
      <c r="I296" s="464"/>
      <c r="J296" s="464"/>
      <c r="K296" s="464"/>
      <c r="L296" s="464"/>
      <c r="M296" s="464"/>
      <c r="N296" s="464"/>
      <c r="O296" s="464"/>
      <c r="P296" s="464"/>
      <c r="Q296" s="464"/>
      <c r="R296" s="464"/>
      <c r="S296" s="464"/>
      <c r="T296" s="464"/>
      <c r="U296" s="464"/>
      <c r="V296" s="464"/>
      <c r="W296" s="464"/>
      <c r="X296" s="464"/>
      <c r="Y296" s="464"/>
      <c r="Z296" s="635"/>
      <c r="AA296" s="635"/>
    </row>
    <row r="297" spans="1:27" ht="12.75" customHeight="1">
      <c r="A297" s="243"/>
      <c r="B297" s="485"/>
      <c r="C297" s="464"/>
      <c r="D297" s="464"/>
      <c r="E297" s="464"/>
      <c r="F297" s="464"/>
      <c r="G297" s="464"/>
      <c r="H297" s="464"/>
      <c r="I297" s="464"/>
      <c r="J297" s="464"/>
      <c r="K297" s="464"/>
      <c r="L297" s="464"/>
      <c r="M297" s="464"/>
      <c r="N297" s="464"/>
      <c r="O297" s="464"/>
      <c r="P297" s="464"/>
      <c r="Q297" s="464"/>
      <c r="R297" s="464"/>
      <c r="S297" s="464"/>
      <c r="T297" s="464"/>
      <c r="U297" s="464"/>
      <c r="V297" s="464"/>
      <c r="W297" s="464"/>
      <c r="X297" s="464"/>
      <c r="Y297" s="464"/>
      <c r="Z297" s="635"/>
      <c r="AA297" s="635"/>
    </row>
    <row r="298" spans="1:27" ht="12.75" customHeight="1">
      <c r="A298" s="243"/>
      <c r="B298" s="485"/>
      <c r="C298" s="464"/>
      <c r="D298" s="464"/>
      <c r="E298" s="464"/>
      <c r="F298" s="464"/>
      <c r="G298" s="464"/>
      <c r="H298" s="464"/>
      <c r="I298" s="464"/>
      <c r="J298" s="464"/>
      <c r="K298" s="464"/>
      <c r="L298" s="464"/>
      <c r="M298" s="464"/>
      <c r="N298" s="464"/>
      <c r="O298" s="464"/>
      <c r="P298" s="464"/>
      <c r="Q298" s="464"/>
      <c r="R298" s="464"/>
      <c r="S298" s="464"/>
      <c r="T298" s="464"/>
      <c r="U298" s="464"/>
      <c r="V298" s="464"/>
      <c r="W298" s="464"/>
      <c r="X298" s="464"/>
      <c r="Y298" s="464"/>
      <c r="Z298" s="635"/>
      <c r="AA298" s="635"/>
    </row>
    <row r="299" spans="1:27" ht="12.75" customHeight="1">
      <c r="A299" s="243"/>
      <c r="B299" s="485" t="s">
        <v>709</v>
      </c>
      <c r="C299" s="464" t="s">
        <v>350</v>
      </c>
      <c r="D299" s="464"/>
      <c r="E299" s="464"/>
      <c r="F299" s="464"/>
      <c r="G299" s="464"/>
      <c r="H299" s="464"/>
      <c r="I299" s="464"/>
      <c r="J299" s="464"/>
      <c r="K299" s="464"/>
      <c r="L299" s="464"/>
      <c r="M299" s="464"/>
      <c r="N299" s="464"/>
      <c r="O299" s="464"/>
      <c r="P299" s="464"/>
      <c r="Q299" s="464"/>
      <c r="R299" s="464"/>
      <c r="S299" s="464"/>
      <c r="T299" s="464"/>
      <c r="U299" s="464"/>
      <c r="V299" s="464"/>
      <c r="W299" s="464"/>
      <c r="X299" s="464"/>
      <c r="Y299" s="464"/>
      <c r="Z299" s="635"/>
      <c r="AA299" s="635"/>
    </row>
    <row r="300" spans="1:27" ht="12.75" customHeight="1">
      <c r="A300" s="243"/>
      <c r="B300" s="485"/>
      <c r="C300" s="464"/>
      <c r="D300" s="464"/>
      <c r="E300" s="464"/>
      <c r="F300" s="464"/>
      <c r="G300" s="464"/>
      <c r="H300" s="464"/>
      <c r="I300" s="464"/>
      <c r="J300" s="464"/>
      <c r="K300" s="464"/>
      <c r="L300" s="464"/>
      <c r="M300" s="464"/>
      <c r="N300" s="464"/>
      <c r="O300" s="464"/>
      <c r="P300" s="464"/>
      <c r="Q300" s="464"/>
      <c r="R300" s="464"/>
      <c r="S300" s="464"/>
      <c r="T300" s="464"/>
      <c r="U300" s="464"/>
      <c r="V300" s="464"/>
      <c r="W300" s="464"/>
      <c r="X300" s="464"/>
      <c r="Y300" s="464"/>
      <c r="Z300" s="635"/>
      <c r="AA300" s="635"/>
    </row>
    <row r="301" spans="1:27" ht="12.75" customHeight="1">
      <c r="A301" s="243"/>
      <c r="B301" s="485"/>
      <c r="C301" s="464"/>
      <c r="D301" s="464"/>
      <c r="E301" s="464"/>
      <c r="F301" s="464"/>
      <c r="G301" s="464"/>
      <c r="H301" s="464"/>
      <c r="I301" s="464"/>
      <c r="J301" s="464"/>
      <c r="K301" s="464"/>
      <c r="L301" s="464"/>
      <c r="M301" s="464"/>
      <c r="N301" s="464"/>
      <c r="O301" s="464"/>
      <c r="P301" s="464"/>
      <c r="Q301" s="464"/>
      <c r="R301" s="464"/>
      <c r="S301" s="464"/>
      <c r="T301" s="464"/>
      <c r="U301" s="464"/>
      <c r="V301" s="464"/>
      <c r="W301" s="464"/>
      <c r="X301" s="464"/>
      <c r="Y301" s="464"/>
      <c r="Z301" s="635"/>
      <c r="AA301" s="635"/>
    </row>
    <row r="302" spans="1:27" ht="12.75" customHeight="1">
      <c r="A302" s="243"/>
      <c r="B302" s="485" t="s">
        <v>710</v>
      </c>
      <c r="C302" s="464" t="s">
        <v>76</v>
      </c>
      <c r="D302" s="464"/>
      <c r="E302" s="464"/>
      <c r="F302" s="464"/>
      <c r="G302" s="464"/>
      <c r="H302" s="464"/>
      <c r="I302" s="464"/>
      <c r="J302" s="464"/>
      <c r="K302" s="464"/>
      <c r="L302" s="464"/>
      <c r="M302" s="464"/>
      <c r="N302" s="464"/>
      <c r="O302" s="464"/>
      <c r="P302" s="464"/>
      <c r="Q302" s="464"/>
      <c r="R302" s="464"/>
      <c r="S302" s="464"/>
      <c r="T302" s="464"/>
      <c r="U302" s="464"/>
      <c r="V302" s="464"/>
      <c r="W302" s="464"/>
      <c r="X302" s="464"/>
      <c r="Y302" s="464"/>
      <c r="Z302" s="635"/>
      <c r="AA302" s="635"/>
    </row>
    <row r="303" spans="1:27" ht="12.75" customHeight="1">
      <c r="A303" s="243"/>
      <c r="B303" s="485"/>
      <c r="C303" s="464"/>
      <c r="D303" s="464"/>
      <c r="E303" s="464"/>
      <c r="F303" s="464"/>
      <c r="G303" s="464"/>
      <c r="H303" s="464"/>
      <c r="I303" s="464"/>
      <c r="J303" s="464"/>
      <c r="K303" s="464"/>
      <c r="L303" s="464"/>
      <c r="M303" s="464"/>
      <c r="N303" s="464"/>
      <c r="O303" s="464"/>
      <c r="P303" s="464"/>
      <c r="Q303" s="464"/>
      <c r="R303" s="464"/>
      <c r="S303" s="464"/>
      <c r="T303" s="464"/>
      <c r="U303" s="464"/>
      <c r="V303" s="464"/>
      <c r="W303" s="464"/>
      <c r="X303" s="464"/>
      <c r="Y303" s="464"/>
      <c r="Z303" s="635"/>
      <c r="AA303" s="635"/>
    </row>
    <row r="304" spans="1:27" ht="12.75" customHeight="1">
      <c r="A304" s="243"/>
      <c r="B304" s="485"/>
      <c r="C304" s="464"/>
      <c r="D304" s="464"/>
      <c r="E304" s="464"/>
      <c r="F304" s="464"/>
      <c r="G304" s="464"/>
      <c r="H304" s="464"/>
      <c r="I304" s="464"/>
      <c r="J304" s="464"/>
      <c r="K304" s="464"/>
      <c r="L304" s="464"/>
      <c r="M304" s="464"/>
      <c r="N304" s="464"/>
      <c r="O304" s="464"/>
      <c r="P304" s="464"/>
      <c r="Q304" s="464"/>
      <c r="R304" s="464"/>
      <c r="S304" s="464"/>
      <c r="T304" s="464"/>
      <c r="U304" s="464"/>
      <c r="V304" s="464"/>
      <c r="W304" s="464"/>
      <c r="X304" s="464"/>
      <c r="Y304" s="464"/>
      <c r="Z304" s="635"/>
      <c r="AA304" s="635"/>
    </row>
    <row r="305" spans="1:27" ht="12.75" customHeight="1">
      <c r="A305" s="243"/>
      <c r="B305" s="485" t="s">
        <v>711</v>
      </c>
      <c r="C305" s="437" t="s">
        <v>924</v>
      </c>
      <c r="D305" s="438"/>
      <c r="E305" s="438"/>
      <c r="F305" s="438"/>
      <c r="G305" s="438"/>
      <c r="H305" s="438"/>
      <c r="I305" s="438"/>
      <c r="J305" s="438"/>
      <c r="K305" s="438"/>
      <c r="L305" s="438"/>
      <c r="M305" s="438"/>
      <c r="N305" s="438"/>
      <c r="O305" s="438"/>
      <c r="P305" s="438"/>
      <c r="Q305" s="438"/>
      <c r="R305" s="438"/>
      <c r="S305" s="438"/>
      <c r="T305" s="438"/>
      <c r="U305" s="438"/>
      <c r="V305" s="438"/>
      <c r="W305" s="438"/>
      <c r="X305" s="438"/>
      <c r="Y305" s="438"/>
      <c r="Z305" s="635"/>
      <c r="AA305" s="635"/>
    </row>
    <row r="306" spans="1:27" ht="12.75" customHeight="1">
      <c r="A306" s="243"/>
      <c r="B306" s="485"/>
      <c r="C306" s="439"/>
      <c r="D306" s="440"/>
      <c r="E306" s="440"/>
      <c r="F306" s="440"/>
      <c r="G306" s="440"/>
      <c r="H306" s="440"/>
      <c r="I306" s="440"/>
      <c r="J306" s="440"/>
      <c r="K306" s="440"/>
      <c r="L306" s="440"/>
      <c r="M306" s="440"/>
      <c r="N306" s="440"/>
      <c r="O306" s="440"/>
      <c r="P306" s="440"/>
      <c r="Q306" s="440"/>
      <c r="R306" s="440"/>
      <c r="S306" s="440"/>
      <c r="T306" s="440"/>
      <c r="U306" s="440"/>
      <c r="V306" s="440"/>
      <c r="W306" s="440"/>
      <c r="X306" s="440"/>
      <c r="Y306" s="440"/>
      <c r="Z306" s="635"/>
      <c r="AA306" s="635"/>
    </row>
    <row r="307" spans="1:27" ht="12.75" customHeight="1">
      <c r="A307" s="243"/>
      <c r="B307" s="485"/>
      <c r="C307" s="441"/>
      <c r="D307" s="442"/>
      <c r="E307" s="442"/>
      <c r="F307" s="442"/>
      <c r="G307" s="442"/>
      <c r="H307" s="442"/>
      <c r="I307" s="442"/>
      <c r="J307" s="442"/>
      <c r="K307" s="442"/>
      <c r="L307" s="442"/>
      <c r="M307" s="442"/>
      <c r="N307" s="442"/>
      <c r="O307" s="442"/>
      <c r="P307" s="442"/>
      <c r="Q307" s="442"/>
      <c r="R307" s="442"/>
      <c r="S307" s="442"/>
      <c r="T307" s="442"/>
      <c r="U307" s="442"/>
      <c r="V307" s="442"/>
      <c r="W307" s="442"/>
      <c r="X307" s="442"/>
      <c r="Y307" s="442"/>
      <c r="Z307" s="635"/>
      <c r="AA307" s="635"/>
    </row>
    <row r="309" spans="1:27" ht="12.75" customHeight="1">
      <c r="A309" s="220" t="s">
        <v>720</v>
      </c>
      <c r="B309" s="220"/>
      <c r="C309" s="244"/>
      <c r="D309" s="244"/>
      <c r="E309" s="244"/>
      <c r="F309" s="244"/>
      <c r="G309" s="244"/>
      <c r="H309" s="244"/>
      <c r="I309" s="244"/>
      <c r="Y309" s="250"/>
      <c r="Z309" s="250"/>
      <c r="AA309" s="250"/>
    </row>
    <row r="310" spans="1:27" ht="12.75" customHeight="1">
      <c r="A310" s="243"/>
      <c r="B310" s="485" t="s">
        <v>650</v>
      </c>
      <c r="C310" s="437" t="s">
        <v>77</v>
      </c>
      <c r="D310" s="438"/>
      <c r="E310" s="438"/>
      <c r="F310" s="438"/>
      <c r="G310" s="438"/>
      <c r="H310" s="438"/>
      <c r="I310" s="438"/>
      <c r="J310" s="438"/>
      <c r="K310" s="438"/>
      <c r="L310" s="438"/>
      <c r="M310" s="438"/>
      <c r="N310" s="438"/>
      <c r="O310" s="438"/>
      <c r="P310" s="438"/>
      <c r="Q310" s="438"/>
      <c r="R310" s="438"/>
      <c r="S310" s="438"/>
      <c r="T310" s="438"/>
      <c r="U310" s="438"/>
      <c r="V310" s="438"/>
      <c r="W310" s="438"/>
      <c r="X310" s="438"/>
      <c r="Y310" s="438"/>
      <c r="Z310" s="470"/>
      <c r="AA310" s="470"/>
    </row>
    <row r="311" spans="1:27" ht="12.75" customHeight="1">
      <c r="A311" s="243"/>
      <c r="B311" s="485"/>
      <c r="C311" s="439"/>
      <c r="D311" s="440"/>
      <c r="E311" s="440"/>
      <c r="F311" s="440"/>
      <c r="G311" s="440"/>
      <c r="H311" s="440"/>
      <c r="I311" s="440"/>
      <c r="J311" s="440"/>
      <c r="K311" s="440"/>
      <c r="L311" s="440"/>
      <c r="M311" s="440"/>
      <c r="N311" s="440"/>
      <c r="O311" s="440"/>
      <c r="P311" s="440"/>
      <c r="Q311" s="440"/>
      <c r="R311" s="440"/>
      <c r="S311" s="440"/>
      <c r="T311" s="440"/>
      <c r="U311" s="440"/>
      <c r="V311" s="440"/>
      <c r="W311" s="440"/>
      <c r="X311" s="440"/>
      <c r="Y311" s="440"/>
      <c r="Z311" s="470"/>
      <c r="AA311" s="470"/>
    </row>
    <row r="312" spans="1:27" ht="12.75" customHeight="1">
      <c r="A312" s="243"/>
      <c r="B312" s="485"/>
      <c r="C312" s="441"/>
      <c r="D312" s="442"/>
      <c r="E312" s="442"/>
      <c r="F312" s="442"/>
      <c r="G312" s="442"/>
      <c r="H312" s="442"/>
      <c r="I312" s="442"/>
      <c r="J312" s="442"/>
      <c r="K312" s="442"/>
      <c r="L312" s="442"/>
      <c r="M312" s="442"/>
      <c r="N312" s="442"/>
      <c r="O312" s="442"/>
      <c r="P312" s="442"/>
      <c r="Q312" s="442"/>
      <c r="R312" s="442"/>
      <c r="S312" s="442"/>
      <c r="T312" s="442"/>
      <c r="U312" s="442"/>
      <c r="V312" s="442"/>
      <c r="W312" s="442"/>
      <c r="X312" s="442"/>
      <c r="Y312" s="442"/>
      <c r="Z312" s="470"/>
      <c r="AA312" s="470"/>
    </row>
    <row r="313" spans="1:27" ht="12.75" customHeight="1">
      <c r="A313" s="243"/>
      <c r="B313" s="485" t="s">
        <v>651</v>
      </c>
      <c r="C313" s="437" t="s">
        <v>78</v>
      </c>
      <c r="D313" s="438"/>
      <c r="E313" s="438"/>
      <c r="F313" s="438"/>
      <c r="G313" s="438"/>
      <c r="H313" s="438"/>
      <c r="I313" s="438"/>
      <c r="J313" s="438"/>
      <c r="K313" s="438"/>
      <c r="L313" s="438"/>
      <c r="M313" s="438"/>
      <c r="N313" s="438"/>
      <c r="O313" s="438"/>
      <c r="P313" s="438"/>
      <c r="Q313" s="438"/>
      <c r="R313" s="438"/>
      <c r="S313" s="438"/>
      <c r="T313" s="438"/>
      <c r="U313" s="438"/>
      <c r="V313" s="438"/>
      <c r="W313" s="438"/>
      <c r="X313" s="438"/>
      <c r="Y313" s="438"/>
      <c r="Z313" s="470"/>
      <c r="AA313" s="470"/>
    </row>
    <row r="314" spans="1:27" ht="12.75" customHeight="1">
      <c r="A314" s="243"/>
      <c r="B314" s="485"/>
      <c r="C314" s="441"/>
      <c r="D314" s="442"/>
      <c r="E314" s="442"/>
      <c r="F314" s="442"/>
      <c r="G314" s="442"/>
      <c r="H314" s="442"/>
      <c r="I314" s="442"/>
      <c r="J314" s="442"/>
      <c r="K314" s="442"/>
      <c r="L314" s="442"/>
      <c r="M314" s="442"/>
      <c r="N314" s="442"/>
      <c r="O314" s="442"/>
      <c r="P314" s="442"/>
      <c r="Q314" s="442"/>
      <c r="R314" s="442"/>
      <c r="S314" s="442"/>
      <c r="T314" s="442"/>
      <c r="U314" s="442"/>
      <c r="V314" s="442"/>
      <c r="W314" s="442"/>
      <c r="X314" s="442"/>
      <c r="Y314" s="442"/>
      <c r="Z314" s="470"/>
      <c r="AA314" s="470"/>
    </row>
    <row r="315" spans="1:27" ht="12.75" customHeight="1">
      <c r="A315" s="243"/>
      <c r="B315" s="485" t="s">
        <v>652</v>
      </c>
      <c r="C315" s="437" t="s">
        <v>719</v>
      </c>
      <c r="D315" s="438"/>
      <c r="E315" s="438"/>
      <c r="F315" s="438"/>
      <c r="G315" s="438"/>
      <c r="H315" s="438"/>
      <c r="I315" s="438"/>
      <c r="J315" s="438"/>
      <c r="K315" s="438"/>
      <c r="L315" s="438"/>
      <c r="M315" s="438"/>
      <c r="N315" s="438"/>
      <c r="O315" s="438"/>
      <c r="P315" s="438"/>
      <c r="Q315" s="438"/>
      <c r="R315" s="438"/>
      <c r="S315" s="438"/>
      <c r="T315" s="438"/>
      <c r="U315" s="438"/>
      <c r="V315" s="438"/>
      <c r="W315" s="438"/>
      <c r="X315" s="438"/>
      <c r="Y315" s="438"/>
      <c r="Z315" s="470"/>
      <c r="AA315" s="470"/>
    </row>
    <row r="316" spans="1:27" ht="12.75" customHeight="1">
      <c r="A316" s="243"/>
      <c r="B316" s="485"/>
      <c r="C316" s="439"/>
      <c r="D316" s="440"/>
      <c r="E316" s="440"/>
      <c r="F316" s="440"/>
      <c r="G316" s="440"/>
      <c r="H316" s="440"/>
      <c r="I316" s="440"/>
      <c r="J316" s="440"/>
      <c r="K316" s="440"/>
      <c r="L316" s="440"/>
      <c r="M316" s="440"/>
      <c r="N316" s="440"/>
      <c r="O316" s="440"/>
      <c r="P316" s="440"/>
      <c r="Q316" s="440"/>
      <c r="R316" s="440"/>
      <c r="S316" s="440"/>
      <c r="T316" s="440"/>
      <c r="U316" s="440"/>
      <c r="V316" s="440"/>
      <c r="W316" s="440"/>
      <c r="X316" s="440"/>
      <c r="Y316" s="440"/>
      <c r="Z316" s="470"/>
      <c r="AA316" s="470"/>
    </row>
    <row r="317" spans="1:27" ht="12.75" customHeight="1">
      <c r="A317" s="243"/>
      <c r="B317" s="485"/>
      <c r="C317" s="441"/>
      <c r="D317" s="442"/>
      <c r="E317" s="442"/>
      <c r="F317" s="442"/>
      <c r="G317" s="442"/>
      <c r="H317" s="442"/>
      <c r="I317" s="442"/>
      <c r="J317" s="442"/>
      <c r="K317" s="442"/>
      <c r="L317" s="442"/>
      <c r="M317" s="442"/>
      <c r="N317" s="442"/>
      <c r="O317" s="442"/>
      <c r="P317" s="442"/>
      <c r="Q317" s="442"/>
      <c r="R317" s="442"/>
      <c r="S317" s="442"/>
      <c r="T317" s="442"/>
      <c r="U317" s="442"/>
      <c r="V317" s="442"/>
      <c r="W317" s="442"/>
      <c r="X317" s="442"/>
      <c r="Y317" s="442"/>
      <c r="Z317" s="470"/>
      <c r="AA317" s="470"/>
    </row>
    <row r="318" spans="1:27" ht="12.75" customHeight="1">
      <c r="A318" s="243"/>
      <c r="B318" s="469" t="s">
        <v>722</v>
      </c>
      <c r="C318" s="469"/>
      <c r="D318" s="469"/>
      <c r="E318" s="469"/>
      <c r="F318" s="469"/>
      <c r="G318" s="469"/>
      <c r="H318" s="469"/>
      <c r="I318" s="469"/>
      <c r="J318" s="469"/>
      <c r="K318" s="469"/>
      <c r="L318" s="469"/>
      <c r="M318" s="469"/>
      <c r="N318" s="469"/>
      <c r="O318" s="469"/>
      <c r="P318" s="469"/>
      <c r="Q318" s="469"/>
      <c r="R318" s="469"/>
      <c r="S318" s="469"/>
      <c r="T318" s="469"/>
      <c r="U318" s="469"/>
      <c r="V318" s="469"/>
      <c r="W318" s="469"/>
      <c r="X318" s="469"/>
      <c r="Y318" s="469"/>
      <c r="Z318" s="469"/>
      <c r="AA318" s="469"/>
    </row>
    <row r="319" spans="1:27" ht="12.75" customHeight="1">
      <c r="A319" s="243"/>
      <c r="B319" s="448"/>
      <c r="C319" s="448"/>
      <c r="D319" s="448"/>
      <c r="E319" s="448"/>
      <c r="F319" s="448"/>
      <c r="G319" s="448"/>
      <c r="H319" s="448"/>
      <c r="I319" s="448"/>
      <c r="J319" s="448"/>
      <c r="K319" s="448"/>
      <c r="L319" s="448"/>
      <c r="M319" s="448"/>
      <c r="N319" s="448"/>
      <c r="O319" s="448"/>
      <c r="P319" s="448"/>
      <c r="Q319" s="448"/>
      <c r="R319" s="448"/>
      <c r="S319" s="448"/>
      <c r="T319" s="448"/>
      <c r="U319" s="448"/>
      <c r="V319" s="448"/>
      <c r="W319" s="448"/>
      <c r="X319" s="448"/>
      <c r="Y319" s="448"/>
      <c r="Z319" s="448"/>
      <c r="AA319" s="448"/>
    </row>
    <row r="320" spans="1:27" ht="12.75" customHeight="1">
      <c r="A320" s="243"/>
      <c r="B320" s="448"/>
      <c r="C320" s="448"/>
      <c r="D320" s="448"/>
      <c r="E320" s="448"/>
      <c r="F320" s="448"/>
      <c r="G320" s="448"/>
      <c r="H320" s="448"/>
      <c r="I320" s="448"/>
      <c r="J320" s="448"/>
      <c r="K320" s="448"/>
      <c r="L320" s="448"/>
      <c r="M320" s="448"/>
      <c r="N320" s="448"/>
      <c r="O320" s="448"/>
      <c r="P320" s="448"/>
      <c r="Q320" s="448"/>
      <c r="R320" s="448"/>
      <c r="S320" s="448"/>
      <c r="T320" s="448"/>
      <c r="U320" s="448"/>
      <c r="V320" s="448"/>
      <c r="W320" s="448"/>
      <c r="X320" s="448"/>
      <c r="Y320" s="448"/>
      <c r="Z320" s="448"/>
      <c r="AA320" s="448"/>
    </row>
    <row r="321" spans="1:27" s="231" customFormat="1" ht="12.75" customHeight="1">
      <c r="A321" s="220" t="s">
        <v>721</v>
      </c>
      <c r="B321" s="219"/>
      <c r="C321" s="249"/>
      <c r="D321" s="249"/>
      <c r="E321" s="249"/>
      <c r="F321" s="249"/>
      <c r="G321" s="249"/>
      <c r="H321" s="249"/>
      <c r="I321" s="249"/>
      <c r="J321" s="249"/>
      <c r="K321" s="249"/>
      <c r="L321" s="249"/>
      <c r="N321" s="249"/>
      <c r="Q321" s="249"/>
      <c r="R321" s="249"/>
      <c r="S321" s="249"/>
      <c r="T321" s="249"/>
      <c r="U321" s="249"/>
      <c r="V321" s="249"/>
      <c r="W321" s="249"/>
      <c r="X321" s="249"/>
      <c r="Y321" s="248"/>
      <c r="Z321" s="248"/>
      <c r="AA321" s="248"/>
    </row>
    <row r="322" spans="1:27" ht="12.75" customHeight="1">
      <c r="A322" s="243"/>
      <c r="B322" s="485" t="s">
        <v>650</v>
      </c>
      <c r="C322" s="464" t="s">
        <v>723</v>
      </c>
      <c r="D322" s="464"/>
      <c r="E322" s="464"/>
      <c r="F322" s="464"/>
      <c r="G322" s="464"/>
      <c r="H322" s="464"/>
      <c r="I322" s="464"/>
      <c r="J322" s="464"/>
      <c r="K322" s="464"/>
      <c r="L322" s="464"/>
      <c r="M322" s="464"/>
      <c r="N322" s="464"/>
      <c r="O322" s="464"/>
      <c r="P322" s="464"/>
      <c r="Q322" s="464"/>
      <c r="R322" s="464"/>
      <c r="S322" s="464"/>
      <c r="T322" s="464"/>
      <c r="U322" s="464"/>
      <c r="V322" s="464"/>
      <c r="W322" s="464"/>
      <c r="X322" s="464"/>
      <c r="Y322" s="464"/>
      <c r="Z322" s="470"/>
      <c r="AA322" s="470"/>
    </row>
    <row r="323" spans="1:27" ht="12.75" customHeight="1">
      <c r="A323" s="243"/>
      <c r="B323" s="485"/>
      <c r="C323" s="464"/>
      <c r="D323" s="464"/>
      <c r="E323" s="464"/>
      <c r="F323" s="464"/>
      <c r="G323" s="464"/>
      <c r="H323" s="464"/>
      <c r="I323" s="464"/>
      <c r="J323" s="464"/>
      <c r="K323" s="464"/>
      <c r="L323" s="464"/>
      <c r="M323" s="464"/>
      <c r="N323" s="464"/>
      <c r="O323" s="464"/>
      <c r="P323" s="464"/>
      <c r="Q323" s="464"/>
      <c r="R323" s="464"/>
      <c r="S323" s="464"/>
      <c r="T323" s="464"/>
      <c r="U323" s="464"/>
      <c r="V323" s="464"/>
      <c r="W323" s="464"/>
      <c r="X323" s="464"/>
      <c r="Y323" s="464"/>
      <c r="Z323" s="470"/>
      <c r="AA323" s="470"/>
    </row>
    <row r="324" spans="1:27" ht="12.75" customHeight="1">
      <c r="A324" s="243"/>
      <c r="B324" s="485"/>
      <c r="C324" s="464"/>
      <c r="D324" s="464"/>
      <c r="E324" s="464"/>
      <c r="F324" s="464"/>
      <c r="G324" s="464"/>
      <c r="H324" s="464"/>
      <c r="I324" s="464"/>
      <c r="J324" s="464"/>
      <c r="K324" s="464"/>
      <c r="L324" s="464"/>
      <c r="M324" s="464"/>
      <c r="N324" s="464"/>
      <c r="O324" s="464"/>
      <c r="P324" s="464"/>
      <c r="Q324" s="464"/>
      <c r="R324" s="464"/>
      <c r="S324" s="464"/>
      <c r="T324" s="464"/>
      <c r="U324" s="464"/>
      <c r="V324" s="464"/>
      <c r="W324" s="464"/>
      <c r="X324" s="464"/>
      <c r="Y324" s="464"/>
      <c r="Z324" s="470"/>
      <c r="AA324" s="470"/>
    </row>
    <row r="325" spans="1:27" ht="12.75" customHeight="1">
      <c r="A325" s="243"/>
      <c r="B325" s="485"/>
      <c r="C325" s="464"/>
      <c r="D325" s="464"/>
      <c r="E325" s="464"/>
      <c r="F325" s="464"/>
      <c r="G325" s="464"/>
      <c r="H325" s="464"/>
      <c r="I325" s="464"/>
      <c r="J325" s="464"/>
      <c r="K325" s="464"/>
      <c r="L325" s="464"/>
      <c r="M325" s="464"/>
      <c r="N325" s="464"/>
      <c r="O325" s="464"/>
      <c r="P325" s="464"/>
      <c r="Q325" s="464"/>
      <c r="R325" s="464"/>
      <c r="S325" s="464"/>
      <c r="T325" s="464"/>
      <c r="U325" s="464"/>
      <c r="V325" s="464"/>
      <c r="W325" s="464"/>
      <c r="X325" s="464"/>
      <c r="Y325" s="464"/>
      <c r="Z325" s="470"/>
      <c r="AA325" s="470"/>
    </row>
    <row r="326" spans="1:27" ht="12.75" customHeight="1">
      <c r="A326" s="243"/>
      <c r="B326" s="485" t="s">
        <v>651</v>
      </c>
      <c r="C326" s="464" t="s">
        <v>79</v>
      </c>
      <c r="D326" s="464"/>
      <c r="E326" s="464"/>
      <c r="F326" s="464"/>
      <c r="G326" s="464"/>
      <c r="H326" s="464"/>
      <c r="I326" s="464"/>
      <c r="J326" s="464"/>
      <c r="K326" s="464"/>
      <c r="L326" s="464"/>
      <c r="M326" s="464"/>
      <c r="N326" s="464"/>
      <c r="O326" s="464"/>
      <c r="P326" s="464"/>
      <c r="Q326" s="464"/>
      <c r="R326" s="464"/>
      <c r="S326" s="464"/>
      <c r="T326" s="464"/>
      <c r="U326" s="464"/>
      <c r="V326" s="464"/>
      <c r="W326" s="464"/>
      <c r="X326" s="464"/>
      <c r="Y326" s="464"/>
      <c r="Z326" s="470"/>
      <c r="AA326" s="470"/>
    </row>
    <row r="327" spans="1:27" ht="12.75" customHeight="1">
      <c r="A327" s="243"/>
      <c r="B327" s="485"/>
      <c r="C327" s="464"/>
      <c r="D327" s="464"/>
      <c r="E327" s="464"/>
      <c r="F327" s="464"/>
      <c r="G327" s="464"/>
      <c r="H327" s="464"/>
      <c r="I327" s="464"/>
      <c r="J327" s="464"/>
      <c r="K327" s="464"/>
      <c r="L327" s="464"/>
      <c r="M327" s="464"/>
      <c r="N327" s="464"/>
      <c r="O327" s="464"/>
      <c r="P327" s="464"/>
      <c r="Q327" s="464"/>
      <c r="R327" s="464"/>
      <c r="S327" s="464"/>
      <c r="T327" s="464"/>
      <c r="U327" s="464"/>
      <c r="V327" s="464"/>
      <c r="W327" s="464"/>
      <c r="X327" s="464"/>
      <c r="Y327" s="464"/>
      <c r="Z327" s="470"/>
      <c r="AA327" s="470"/>
    </row>
    <row r="328" spans="1:27" ht="12.75" customHeight="1">
      <c r="A328" s="243"/>
      <c r="B328" s="485"/>
      <c r="C328" s="464"/>
      <c r="D328" s="464"/>
      <c r="E328" s="464"/>
      <c r="F328" s="464"/>
      <c r="G328" s="464"/>
      <c r="H328" s="464"/>
      <c r="I328" s="464"/>
      <c r="J328" s="464"/>
      <c r="K328" s="464"/>
      <c r="L328" s="464"/>
      <c r="M328" s="464"/>
      <c r="N328" s="464"/>
      <c r="O328" s="464"/>
      <c r="P328" s="464"/>
      <c r="Q328" s="464"/>
      <c r="R328" s="464"/>
      <c r="S328" s="464"/>
      <c r="T328" s="464"/>
      <c r="U328" s="464"/>
      <c r="V328" s="464"/>
      <c r="W328" s="464"/>
      <c r="X328" s="464"/>
      <c r="Y328" s="464"/>
      <c r="Z328" s="470"/>
      <c r="AA328" s="470"/>
    </row>
    <row r="329" spans="1:27" ht="12.75" customHeight="1">
      <c r="A329" s="243"/>
      <c r="B329" s="485" t="s">
        <v>652</v>
      </c>
      <c r="C329" s="464" t="s">
        <v>80</v>
      </c>
      <c r="D329" s="464"/>
      <c r="E329" s="464"/>
      <c r="F329" s="464"/>
      <c r="G329" s="464"/>
      <c r="H329" s="464"/>
      <c r="I329" s="464"/>
      <c r="J329" s="464"/>
      <c r="K329" s="464"/>
      <c r="L329" s="464"/>
      <c r="M329" s="464"/>
      <c r="N329" s="464"/>
      <c r="O329" s="464"/>
      <c r="P329" s="464"/>
      <c r="Q329" s="464"/>
      <c r="R329" s="464"/>
      <c r="S329" s="464"/>
      <c r="T329" s="464"/>
      <c r="U329" s="464"/>
      <c r="V329" s="464"/>
      <c r="W329" s="464"/>
      <c r="X329" s="464"/>
      <c r="Y329" s="464"/>
      <c r="Z329" s="470"/>
      <c r="AA329" s="470"/>
    </row>
    <row r="330" spans="1:27" ht="12.75" customHeight="1">
      <c r="A330" s="243"/>
      <c r="B330" s="485"/>
      <c r="C330" s="464"/>
      <c r="D330" s="464"/>
      <c r="E330" s="464"/>
      <c r="F330" s="464"/>
      <c r="G330" s="464"/>
      <c r="H330" s="464"/>
      <c r="I330" s="464"/>
      <c r="J330" s="464"/>
      <c r="K330" s="464"/>
      <c r="L330" s="464"/>
      <c r="M330" s="464"/>
      <c r="N330" s="464"/>
      <c r="O330" s="464"/>
      <c r="P330" s="464"/>
      <c r="Q330" s="464"/>
      <c r="R330" s="464"/>
      <c r="S330" s="464"/>
      <c r="T330" s="464"/>
      <c r="U330" s="464"/>
      <c r="V330" s="464"/>
      <c r="W330" s="464"/>
      <c r="X330" s="464"/>
      <c r="Y330" s="464"/>
      <c r="Z330" s="470"/>
      <c r="AA330" s="470"/>
    </row>
    <row r="331" spans="1:27" ht="12.75" customHeight="1">
      <c r="A331" s="243"/>
      <c r="B331" s="485"/>
      <c r="C331" s="464"/>
      <c r="D331" s="464"/>
      <c r="E331" s="464"/>
      <c r="F331" s="464"/>
      <c r="G331" s="464"/>
      <c r="H331" s="464"/>
      <c r="I331" s="464"/>
      <c r="J331" s="464"/>
      <c r="K331" s="464"/>
      <c r="L331" s="464"/>
      <c r="M331" s="464"/>
      <c r="N331" s="464"/>
      <c r="O331" s="464"/>
      <c r="P331" s="464"/>
      <c r="Q331" s="464"/>
      <c r="R331" s="464"/>
      <c r="S331" s="464"/>
      <c r="T331" s="464"/>
      <c r="U331" s="464"/>
      <c r="V331" s="464"/>
      <c r="W331" s="464"/>
      <c r="X331" s="464"/>
      <c r="Y331" s="464"/>
      <c r="Z331" s="470"/>
      <c r="AA331" s="470"/>
    </row>
    <row r="332" spans="1:27" ht="12.75" customHeight="1">
      <c r="A332" s="243"/>
      <c r="B332" s="485" t="s">
        <v>653</v>
      </c>
      <c r="C332" s="464" t="s">
        <v>724</v>
      </c>
      <c r="D332" s="464"/>
      <c r="E332" s="464"/>
      <c r="F332" s="464"/>
      <c r="G332" s="464"/>
      <c r="H332" s="464"/>
      <c r="I332" s="464"/>
      <c r="J332" s="464"/>
      <c r="K332" s="464"/>
      <c r="L332" s="464"/>
      <c r="M332" s="464"/>
      <c r="N332" s="464"/>
      <c r="O332" s="464"/>
      <c r="P332" s="464"/>
      <c r="Q332" s="464"/>
      <c r="R332" s="464"/>
      <c r="S332" s="464"/>
      <c r="T332" s="464"/>
      <c r="U332" s="464"/>
      <c r="V332" s="464"/>
      <c r="W332" s="464"/>
      <c r="X332" s="464"/>
      <c r="Y332" s="464"/>
      <c r="Z332" s="470"/>
      <c r="AA332" s="470"/>
    </row>
    <row r="333" spans="1:27" ht="12.75" customHeight="1">
      <c r="A333" s="243"/>
      <c r="B333" s="485"/>
      <c r="C333" s="464"/>
      <c r="D333" s="464"/>
      <c r="E333" s="464"/>
      <c r="F333" s="464"/>
      <c r="G333" s="464"/>
      <c r="H333" s="464"/>
      <c r="I333" s="464"/>
      <c r="J333" s="464"/>
      <c r="K333" s="464"/>
      <c r="L333" s="464"/>
      <c r="M333" s="464"/>
      <c r="N333" s="464"/>
      <c r="O333" s="464"/>
      <c r="P333" s="464"/>
      <c r="Q333" s="464"/>
      <c r="R333" s="464"/>
      <c r="S333" s="464"/>
      <c r="T333" s="464"/>
      <c r="U333" s="464"/>
      <c r="V333" s="464"/>
      <c r="W333" s="464"/>
      <c r="X333" s="464"/>
      <c r="Y333" s="464"/>
      <c r="Z333" s="470"/>
      <c r="AA333" s="470"/>
    </row>
    <row r="334" spans="1:27" ht="12.75" customHeight="1">
      <c r="A334" s="243"/>
      <c r="B334" s="485"/>
      <c r="C334" s="464"/>
      <c r="D334" s="464"/>
      <c r="E334" s="464"/>
      <c r="F334" s="464"/>
      <c r="G334" s="464"/>
      <c r="H334" s="464"/>
      <c r="I334" s="464"/>
      <c r="J334" s="464"/>
      <c r="K334" s="464"/>
      <c r="L334" s="464"/>
      <c r="M334" s="464"/>
      <c r="N334" s="464"/>
      <c r="O334" s="464"/>
      <c r="P334" s="464"/>
      <c r="Q334" s="464"/>
      <c r="R334" s="464"/>
      <c r="S334" s="464"/>
      <c r="T334" s="464"/>
      <c r="U334" s="464"/>
      <c r="V334" s="464"/>
      <c r="W334" s="464"/>
      <c r="X334" s="464"/>
      <c r="Y334" s="464"/>
      <c r="Z334" s="470"/>
      <c r="AA334" s="470"/>
    </row>
    <row r="335" spans="1:27" ht="12.75" customHeight="1">
      <c r="A335" s="243"/>
      <c r="B335" s="485"/>
      <c r="C335" s="464"/>
      <c r="D335" s="464"/>
      <c r="E335" s="464"/>
      <c r="F335" s="464"/>
      <c r="G335" s="464"/>
      <c r="H335" s="464"/>
      <c r="I335" s="464"/>
      <c r="J335" s="464"/>
      <c r="K335" s="464"/>
      <c r="L335" s="464"/>
      <c r="M335" s="464"/>
      <c r="N335" s="464"/>
      <c r="O335" s="464"/>
      <c r="P335" s="464"/>
      <c r="Q335" s="464"/>
      <c r="R335" s="464"/>
      <c r="S335" s="464"/>
      <c r="T335" s="464"/>
      <c r="U335" s="464"/>
      <c r="V335" s="464"/>
      <c r="W335" s="464"/>
      <c r="X335" s="464"/>
      <c r="Y335" s="464"/>
      <c r="Z335" s="470"/>
      <c r="AA335" s="470"/>
    </row>
    <row r="336" spans="1:27" ht="12.75" customHeight="1">
      <c r="A336" s="243"/>
      <c r="B336" s="485"/>
      <c r="C336" s="464"/>
      <c r="D336" s="464"/>
      <c r="E336" s="464"/>
      <c r="F336" s="464"/>
      <c r="G336" s="464"/>
      <c r="H336" s="464"/>
      <c r="I336" s="464"/>
      <c r="J336" s="464"/>
      <c r="K336" s="464"/>
      <c r="L336" s="464"/>
      <c r="M336" s="464"/>
      <c r="N336" s="464"/>
      <c r="O336" s="464"/>
      <c r="P336" s="464"/>
      <c r="Q336" s="464"/>
      <c r="R336" s="464"/>
      <c r="S336" s="464"/>
      <c r="T336" s="464"/>
      <c r="U336" s="464"/>
      <c r="V336" s="464"/>
      <c r="W336" s="464"/>
      <c r="X336" s="464"/>
      <c r="Y336" s="464"/>
      <c r="Z336" s="470"/>
      <c r="AA336" s="470"/>
    </row>
    <row r="337" spans="1:27" ht="12.75" customHeight="1">
      <c r="A337" s="243"/>
      <c r="B337" s="485" t="s">
        <v>654</v>
      </c>
      <c r="C337" s="464" t="s">
        <v>725</v>
      </c>
      <c r="D337" s="464"/>
      <c r="E337" s="464"/>
      <c r="F337" s="464"/>
      <c r="G337" s="464"/>
      <c r="H337" s="464"/>
      <c r="I337" s="464"/>
      <c r="J337" s="464"/>
      <c r="K337" s="464"/>
      <c r="L337" s="464"/>
      <c r="M337" s="464"/>
      <c r="N337" s="464"/>
      <c r="O337" s="464"/>
      <c r="P337" s="464"/>
      <c r="Q337" s="464"/>
      <c r="R337" s="464"/>
      <c r="S337" s="464"/>
      <c r="T337" s="464"/>
      <c r="U337" s="464"/>
      <c r="V337" s="464"/>
      <c r="W337" s="464"/>
      <c r="X337" s="464"/>
      <c r="Y337" s="464"/>
      <c r="Z337" s="470"/>
      <c r="AA337" s="470"/>
    </row>
    <row r="338" spans="1:27" ht="12.75" customHeight="1">
      <c r="A338" s="243"/>
      <c r="B338" s="485"/>
      <c r="C338" s="464"/>
      <c r="D338" s="464"/>
      <c r="E338" s="464"/>
      <c r="F338" s="464"/>
      <c r="G338" s="464"/>
      <c r="H338" s="464"/>
      <c r="I338" s="464"/>
      <c r="J338" s="464"/>
      <c r="K338" s="464"/>
      <c r="L338" s="464"/>
      <c r="M338" s="464"/>
      <c r="N338" s="464"/>
      <c r="O338" s="464"/>
      <c r="P338" s="464"/>
      <c r="Q338" s="464"/>
      <c r="R338" s="464"/>
      <c r="S338" s="464"/>
      <c r="T338" s="464"/>
      <c r="U338" s="464"/>
      <c r="V338" s="464"/>
      <c r="W338" s="464"/>
      <c r="X338" s="464"/>
      <c r="Y338" s="464"/>
      <c r="Z338" s="470"/>
      <c r="AA338" s="470"/>
    </row>
    <row r="339" spans="1:27" ht="12.75" customHeight="1">
      <c r="A339" s="243"/>
      <c r="B339" s="485"/>
      <c r="C339" s="464"/>
      <c r="D339" s="464"/>
      <c r="E339" s="464"/>
      <c r="F339" s="464"/>
      <c r="G339" s="464"/>
      <c r="H339" s="464"/>
      <c r="I339" s="464"/>
      <c r="J339" s="464"/>
      <c r="K339" s="464"/>
      <c r="L339" s="464"/>
      <c r="M339" s="464"/>
      <c r="N339" s="464"/>
      <c r="O339" s="464"/>
      <c r="P339" s="464"/>
      <c r="Q339" s="464"/>
      <c r="R339" s="464"/>
      <c r="S339" s="464"/>
      <c r="T339" s="464"/>
      <c r="U339" s="464"/>
      <c r="V339" s="464"/>
      <c r="W339" s="464"/>
      <c r="X339" s="464"/>
      <c r="Y339" s="464"/>
      <c r="Z339" s="470"/>
      <c r="AA339" s="470"/>
    </row>
    <row r="340" spans="1:27" ht="12.75" customHeight="1">
      <c r="A340" s="243"/>
      <c r="B340" s="485"/>
      <c r="C340" s="464"/>
      <c r="D340" s="464"/>
      <c r="E340" s="464"/>
      <c r="F340" s="464"/>
      <c r="G340" s="464"/>
      <c r="H340" s="464"/>
      <c r="I340" s="464"/>
      <c r="J340" s="464"/>
      <c r="K340" s="464"/>
      <c r="L340" s="464"/>
      <c r="M340" s="464"/>
      <c r="N340" s="464"/>
      <c r="O340" s="464"/>
      <c r="P340" s="464"/>
      <c r="Q340" s="464"/>
      <c r="R340" s="464"/>
      <c r="S340" s="464"/>
      <c r="T340" s="464"/>
      <c r="U340" s="464"/>
      <c r="V340" s="464"/>
      <c r="W340" s="464"/>
      <c r="X340" s="464"/>
      <c r="Y340" s="464"/>
      <c r="Z340" s="470"/>
      <c r="AA340" s="470"/>
    </row>
    <row r="341" spans="1:27" ht="12.75" customHeight="1">
      <c r="A341" s="243"/>
      <c r="B341" s="485" t="s">
        <v>655</v>
      </c>
      <c r="C341" s="464" t="s">
        <v>726</v>
      </c>
      <c r="D341" s="464"/>
      <c r="E341" s="464"/>
      <c r="F341" s="464"/>
      <c r="G341" s="464"/>
      <c r="H341" s="464"/>
      <c r="I341" s="464"/>
      <c r="J341" s="464"/>
      <c r="K341" s="464"/>
      <c r="L341" s="464"/>
      <c r="M341" s="464"/>
      <c r="N341" s="464"/>
      <c r="O341" s="464"/>
      <c r="P341" s="464"/>
      <c r="Q341" s="464"/>
      <c r="R341" s="464"/>
      <c r="S341" s="464"/>
      <c r="T341" s="464"/>
      <c r="U341" s="464"/>
      <c r="V341" s="464"/>
      <c r="W341" s="464"/>
      <c r="X341" s="464"/>
      <c r="Y341" s="464"/>
      <c r="Z341" s="470"/>
      <c r="AA341" s="470"/>
    </row>
    <row r="342" spans="1:27" ht="12.75" customHeight="1">
      <c r="A342" s="243"/>
      <c r="B342" s="485"/>
      <c r="C342" s="464"/>
      <c r="D342" s="464"/>
      <c r="E342" s="464"/>
      <c r="F342" s="464"/>
      <c r="G342" s="464"/>
      <c r="H342" s="464"/>
      <c r="I342" s="464"/>
      <c r="J342" s="464"/>
      <c r="K342" s="464"/>
      <c r="L342" s="464"/>
      <c r="M342" s="464"/>
      <c r="N342" s="464"/>
      <c r="O342" s="464"/>
      <c r="P342" s="464"/>
      <c r="Q342" s="464"/>
      <c r="R342" s="464"/>
      <c r="S342" s="464"/>
      <c r="T342" s="464"/>
      <c r="U342" s="464"/>
      <c r="V342" s="464"/>
      <c r="W342" s="464"/>
      <c r="X342" s="464"/>
      <c r="Y342" s="464"/>
      <c r="Z342" s="470"/>
      <c r="AA342" s="470"/>
    </row>
    <row r="343" spans="1:27" ht="12.75" customHeight="1">
      <c r="A343" s="243"/>
      <c r="B343" s="485"/>
      <c r="C343" s="464"/>
      <c r="D343" s="464"/>
      <c r="E343" s="464"/>
      <c r="F343" s="464"/>
      <c r="G343" s="464"/>
      <c r="H343" s="464"/>
      <c r="I343" s="464"/>
      <c r="J343" s="464"/>
      <c r="K343" s="464"/>
      <c r="L343" s="464"/>
      <c r="M343" s="464"/>
      <c r="N343" s="464"/>
      <c r="O343" s="464"/>
      <c r="P343" s="464"/>
      <c r="Q343" s="464"/>
      <c r="R343" s="464"/>
      <c r="S343" s="464"/>
      <c r="T343" s="464"/>
      <c r="U343" s="464"/>
      <c r="V343" s="464"/>
      <c r="W343" s="464"/>
      <c r="X343" s="464"/>
      <c r="Y343" s="464"/>
      <c r="Z343" s="470"/>
      <c r="AA343" s="470"/>
    </row>
    <row r="344" spans="1:27" ht="12.75" customHeight="1">
      <c r="A344" s="243"/>
      <c r="B344" s="485"/>
      <c r="C344" s="464"/>
      <c r="D344" s="464"/>
      <c r="E344" s="464"/>
      <c r="F344" s="464"/>
      <c r="G344" s="464"/>
      <c r="H344" s="464"/>
      <c r="I344" s="464"/>
      <c r="J344" s="464"/>
      <c r="K344" s="464"/>
      <c r="L344" s="464"/>
      <c r="M344" s="464"/>
      <c r="N344" s="464"/>
      <c r="O344" s="464"/>
      <c r="P344" s="464"/>
      <c r="Q344" s="464"/>
      <c r="R344" s="464"/>
      <c r="S344" s="464"/>
      <c r="T344" s="464"/>
      <c r="U344" s="464"/>
      <c r="V344" s="464"/>
      <c r="W344" s="464"/>
      <c r="X344" s="464"/>
      <c r="Y344" s="464"/>
      <c r="Z344" s="470"/>
      <c r="AA344" s="470"/>
    </row>
    <row r="345" spans="1:27" ht="12.75" customHeight="1">
      <c r="A345" s="243"/>
      <c r="B345" s="485" t="s">
        <v>707</v>
      </c>
      <c r="C345" s="464" t="s">
        <v>925</v>
      </c>
      <c r="D345" s="464"/>
      <c r="E345" s="464"/>
      <c r="F345" s="464"/>
      <c r="G345" s="464"/>
      <c r="H345" s="464"/>
      <c r="I345" s="464"/>
      <c r="J345" s="464"/>
      <c r="K345" s="464"/>
      <c r="L345" s="464"/>
      <c r="M345" s="464"/>
      <c r="N345" s="464"/>
      <c r="O345" s="464"/>
      <c r="P345" s="464"/>
      <c r="Q345" s="464"/>
      <c r="R345" s="464"/>
      <c r="S345" s="464"/>
      <c r="T345" s="464"/>
      <c r="U345" s="464"/>
      <c r="V345" s="464"/>
      <c r="W345" s="464"/>
      <c r="X345" s="464"/>
      <c r="Y345" s="464"/>
      <c r="Z345" s="470"/>
      <c r="AA345" s="470"/>
    </row>
    <row r="346" spans="1:27" ht="12.75" customHeight="1">
      <c r="A346" s="243"/>
      <c r="B346" s="485"/>
      <c r="C346" s="464"/>
      <c r="D346" s="464"/>
      <c r="E346" s="464"/>
      <c r="F346" s="464"/>
      <c r="G346" s="464"/>
      <c r="H346" s="464"/>
      <c r="I346" s="464"/>
      <c r="J346" s="464"/>
      <c r="K346" s="464"/>
      <c r="L346" s="464"/>
      <c r="M346" s="464"/>
      <c r="N346" s="464"/>
      <c r="O346" s="464"/>
      <c r="P346" s="464"/>
      <c r="Q346" s="464"/>
      <c r="R346" s="464"/>
      <c r="S346" s="464"/>
      <c r="T346" s="464"/>
      <c r="U346" s="464"/>
      <c r="V346" s="464"/>
      <c r="W346" s="464"/>
      <c r="X346" s="464"/>
      <c r="Y346" s="464"/>
      <c r="Z346" s="470"/>
      <c r="AA346" s="470"/>
    </row>
    <row r="347" spans="1:27" ht="12.75" customHeight="1">
      <c r="A347" s="243"/>
      <c r="B347" s="485"/>
      <c r="C347" s="464"/>
      <c r="D347" s="464"/>
      <c r="E347" s="464"/>
      <c r="F347" s="464"/>
      <c r="G347" s="464"/>
      <c r="H347" s="464"/>
      <c r="I347" s="464"/>
      <c r="J347" s="464"/>
      <c r="K347" s="464"/>
      <c r="L347" s="464"/>
      <c r="M347" s="464"/>
      <c r="N347" s="464"/>
      <c r="O347" s="464"/>
      <c r="P347" s="464"/>
      <c r="Q347" s="464"/>
      <c r="R347" s="464"/>
      <c r="S347" s="464"/>
      <c r="T347" s="464"/>
      <c r="U347" s="464"/>
      <c r="V347" s="464"/>
      <c r="W347" s="464"/>
      <c r="X347" s="464"/>
      <c r="Y347" s="464"/>
      <c r="Z347" s="470"/>
      <c r="AA347" s="470"/>
    </row>
    <row r="348" spans="1:27" ht="12.75" customHeight="1">
      <c r="A348" s="243"/>
      <c r="B348" s="485" t="s">
        <v>708</v>
      </c>
      <c r="C348" s="464" t="s">
        <v>727</v>
      </c>
      <c r="D348" s="464"/>
      <c r="E348" s="464"/>
      <c r="F348" s="464"/>
      <c r="G348" s="464"/>
      <c r="H348" s="464"/>
      <c r="I348" s="464"/>
      <c r="J348" s="464"/>
      <c r="K348" s="464"/>
      <c r="L348" s="464"/>
      <c r="M348" s="464"/>
      <c r="N348" s="464"/>
      <c r="O348" s="464"/>
      <c r="P348" s="464"/>
      <c r="Q348" s="464"/>
      <c r="R348" s="464"/>
      <c r="S348" s="464"/>
      <c r="T348" s="464"/>
      <c r="U348" s="464"/>
      <c r="V348" s="464"/>
      <c r="W348" s="464"/>
      <c r="X348" s="464"/>
      <c r="Y348" s="464"/>
      <c r="Z348" s="470"/>
      <c r="AA348" s="470"/>
    </row>
    <row r="349" spans="1:27" ht="12.75" customHeight="1">
      <c r="A349" s="243"/>
      <c r="B349" s="485"/>
      <c r="C349" s="464"/>
      <c r="D349" s="464"/>
      <c r="E349" s="464"/>
      <c r="F349" s="464"/>
      <c r="G349" s="464"/>
      <c r="H349" s="464"/>
      <c r="I349" s="464"/>
      <c r="J349" s="464"/>
      <c r="K349" s="464"/>
      <c r="L349" s="464"/>
      <c r="M349" s="464"/>
      <c r="N349" s="464"/>
      <c r="O349" s="464"/>
      <c r="P349" s="464"/>
      <c r="Q349" s="464"/>
      <c r="R349" s="464"/>
      <c r="S349" s="464"/>
      <c r="T349" s="464"/>
      <c r="U349" s="464"/>
      <c r="V349" s="464"/>
      <c r="W349" s="464"/>
      <c r="X349" s="464"/>
      <c r="Y349" s="464"/>
      <c r="Z349" s="470"/>
      <c r="AA349" s="470"/>
    </row>
    <row r="350" spans="1:27" ht="12.75" customHeight="1">
      <c r="A350" s="243"/>
      <c r="B350" s="485"/>
      <c r="C350" s="464"/>
      <c r="D350" s="464"/>
      <c r="E350" s="464"/>
      <c r="F350" s="464"/>
      <c r="G350" s="464"/>
      <c r="H350" s="464"/>
      <c r="I350" s="464"/>
      <c r="J350" s="464"/>
      <c r="K350" s="464"/>
      <c r="L350" s="464"/>
      <c r="M350" s="464"/>
      <c r="N350" s="464"/>
      <c r="O350" s="464"/>
      <c r="P350" s="464"/>
      <c r="Q350" s="464"/>
      <c r="R350" s="464"/>
      <c r="S350" s="464"/>
      <c r="T350" s="464"/>
      <c r="U350" s="464"/>
      <c r="V350" s="464"/>
      <c r="W350" s="464"/>
      <c r="X350" s="464"/>
      <c r="Y350" s="464"/>
      <c r="Z350" s="470"/>
      <c r="AA350" s="470"/>
    </row>
    <row r="351" spans="1:27" ht="12.75" customHeight="1">
      <c r="A351" s="243"/>
      <c r="B351" s="485" t="s">
        <v>709</v>
      </c>
      <c r="C351" s="464" t="s">
        <v>728</v>
      </c>
      <c r="D351" s="464"/>
      <c r="E351" s="464"/>
      <c r="F351" s="464"/>
      <c r="G351" s="464"/>
      <c r="H351" s="464"/>
      <c r="I351" s="464"/>
      <c r="J351" s="464"/>
      <c r="K351" s="464"/>
      <c r="L351" s="464"/>
      <c r="M351" s="464"/>
      <c r="N351" s="464"/>
      <c r="O351" s="464"/>
      <c r="P351" s="464"/>
      <c r="Q351" s="464"/>
      <c r="R351" s="464"/>
      <c r="S351" s="464"/>
      <c r="T351" s="464"/>
      <c r="U351" s="464"/>
      <c r="V351" s="464"/>
      <c r="W351" s="464"/>
      <c r="X351" s="464"/>
      <c r="Y351" s="464"/>
      <c r="Z351" s="470"/>
      <c r="AA351" s="470"/>
    </row>
    <row r="352" spans="1:27" ht="12.75" customHeight="1">
      <c r="A352" s="243"/>
      <c r="B352" s="485"/>
      <c r="C352" s="464"/>
      <c r="D352" s="464"/>
      <c r="E352" s="464"/>
      <c r="F352" s="464"/>
      <c r="G352" s="464"/>
      <c r="H352" s="464"/>
      <c r="I352" s="464"/>
      <c r="J352" s="464"/>
      <c r="K352" s="464"/>
      <c r="L352" s="464"/>
      <c r="M352" s="464"/>
      <c r="N352" s="464"/>
      <c r="O352" s="464"/>
      <c r="P352" s="464"/>
      <c r="Q352" s="464"/>
      <c r="R352" s="464"/>
      <c r="S352" s="464"/>
      <c r="T352" s="464"/>
      <c r="U352" s="464"/>
      <c r="V352" s="464"/>
      <c r="W352" s="464"/>
      <c r="X352" s="464"/>
      <c r="Y352" s="464"/>
      <c r="Z352" s="470"/>
      <c r="AA352" s="470"/>
    </row>
    <row r="353" spans="1:52" ht="12.75" customHeight="1">
      <c r="A353" s="243"/>
      <c r="B353" s="485"/>
      <c r="C353" s="464"/>
      <c r="D353" s="464"/>
      <c r="E353" s="464"/>
      <c r="F353" s="464"/>
      <c r="G353" s="464"/>
      <c r="H353" s="464"/>
      <c r="I353" s="464"/>
      <c r="J353" s="464"/>
      <c r="K353" s="464"/>
      <c r="L353" s="464"/>
      <c r="M353" s="464"/>
      <c r="N353" s="464"/>
      <c r="O353" s="464"/>
      <c r="P353" s="464"/>
      <c r="Q353" s="464"/>
      <c r="R353" s="464"/>
      <c r="S353" s="464"/>
      <c r="T353" s="464"/>
      <c r="U353" s="464"/>
      <c r="V353" s="464"/>
      <c r="W353" s="464"/>
      <c r="X353" s="464"/>
      <c r="Y353" s="464"/>
      <c r="Z353" s="470"/>
      <c r="AA353" s="470"/>
    </row>
    <row r="354" spans="1:52" ht="12.75" customHeight="1">
      <c r="A354" s="243"/>
      <c r="B354" s="485" t="s">
        <v>710</v>
      </c>
      <c r="C354" s="464" t="s">
        <v>729</v>
      </c>
      <c r="D354" s="464"/>
      <c r="E354" s="464"/>
      <c r="F354" s="464"/>
      <c r="G354" s="464"/>
      <c r="H354" s="464"/>
      <c r="I354" s="464"/>
      <c r="J354" s="464"/>
      <c r="K354" s="464"/>
      <c r="L354" s="464"/>
      <c r="M354" s="464"/>
      <c r="N354" s="464"/>
      <c r="O354" s="464"/>
      <c r="P354" s="464"/>
      <c r="Q354" s="464"/>
      <c r="R354" s="464"/>
      <c r="S354" s="464"/>
      <c r="T354" s="464"/>
      <c r="U354" s="464"/>
      <c r="V354" s="464"/>
      <c r="W354" s="464"/>
      <c r="X354" s="464"/>
      <c r="Y354" s="464"/>
      <c r="Z354" s="470"/>
      <c r="AA354" s="470"/>
    </row>
    <row r="355" spans="1:52" ht="12.75" customHeight="1">
      <c r="A355" s="243"/>
      <c r="B355" s="485"/>
      <c r="C355" s="464"/>
      <c r="D355" s="464"/>
      <c r="E355" s="464"/>
      <c r="F355" s="464"/>
      <c r="G355" s="464"/>
      <c r="H355" s="464"/>
      <c r="I355" s="464"/>
      <c r="J355" s="464"/>
      <c r="K355" s="464"/>
      <c r="L355" s="464"/>
      <c r="M355" s="464"/>
      <c r="N355" s="464"/>
      <c r="O355" s="464"/>
      <c r="P355" s="464"/>
      <c r="Q355" s="464"/>
      <c r="R355" s="464"/>
      <c r="S355" s="464"/>
      <c r="T355" s="464"/>
      <c r="U355" s="464"/>
      <c r="V355" s="464"/>
      <c r="W355" s="464"/>
      <c r="X355" s="464"/>
      <c r="Y355" s="464"/>
      <c r="Z355" s="470"/>
      <c r="AA355" s="470"/>
    </row>
    <row r="356" spans="1:52" ht="12.75" customHeight="1">
      <c r="A356" s="243"/>
      <c r="B356" s="485" t="s">
        <v>711</v>
      </c>
      <c r="C356" s="464" t="s">
        <v>81</v>
      </c>
      <c r="D356" s="464"/>
      <c r="E356" s="464"/>
      <c r="F356" s="464"/>
      <c r="G356" s="464"/>
      <c r="H356" s="464"/>
      <c r="I356" s="464"/>
      <c r="J356" s="464"/>
      <c r="K356" s="464"/>
      <c r="L356" s="464"/>
      <c r="M356" s="464"/>
      <c r="N356" s="464"/>
      <c r="O356" s="464"/>
      <c r="P356" s="464"/>
      <c r="Q356" s="464"/>
      <c r="R356" s="464"/>
      <c r="S356" s="464"/>
      <c r="T356" s="464"/>
      <c r="U356" s="464"/>
      <c r="V356" s="464"/>
      <c r="W356" s="464"/>
      <c r="X356" s="464"/>
      <c r="Y356" s="464"/>
      <c r="Z356" s="470"/>
      <c r="AA356" s="470"/>
    </row>
    <row r="357" spans="1:52" ht="12.75" customHeight="1">
      <c r="A357" s="243"/>
      <c r="B357" s="485"/>
      <c r="C357" s="464"/>
      <c r="D357" s="464"/>
      <c r="E357" s="464"/>
      <c r="F357" s="464"/>
      <c r="G357" s="464"/>
      <c r="H357" s="464"/>
      <c r="I357" s="464"/>
      <c r="J357" s="464"/>
      <c r="K357" s="464"/>
      <c r="L357" s="464"/>
      <c r="M357" s="464"/>
      <c r="N357" s="464"/>
      <c r="O357" s="464"/>
      <c r="P357" s="464"/>
      <c r="Q357" s="464"/>
      <c r="R357" s="464"/>
      <c r="S357" s="464"/>
      <c r="T357" s="464"/>
      <c r="U357" s="464"/>
      <c r="V357" s="464"/>
      <c r="W357" s="464"/>
      <c r="X357" s="464"/>
      <c r="Y357" s="464"/>
      <c r="Z357" s="470"/>
      <c r="AA357" s="470"/>
    </row>
    <row r="358" spans="1:52" ht="12.75" customHeight="1">
      <c r="A358" s="243"/>
      <c r="B358" s="485"/>
      <c r="C358" s="464"/>
      <c r="D358" s="464"/>
      <c r="E358" s="464"/>
      <c r="F358" s="464"/>
      <c r="G358" s="464"/>
      <c r="H358" s="464"/>
      <c r="I358" s="464"/>
      <c r="J358" s="464"/>
      <c r="K358" s="464"/>
      <c r="L358" s="464"/>
      <c r="M358" s="464"/>
      <c r="N358" s="464"/>
      <c r="O358" s="464"/>
      <c r="P358" s="464"/>
      <c r="Q358" s="464"/>
      <c r="R358" s="464"/>
      <c r="S358" s="464"/>
      <c r="T358" s="464"/>
      <c r="U358" s="464"/>
      <c r="V358" s="464"/>
      <c r="W358" s="464"/>
      <c r="X358" s="464"/>
      <c r="Y358" s="464"/>
      <c r="Z358" s="470"/>
      <c r="AA358" s="470"/>
    </row>
    <row r="359" spans="1:52" ht="12.75" customHeight="1">
      <c r="A359" s="243"/>
      <c r="B359" s="262" t="s">
        <v>734</v>
      </c>
      <c r="C359" s="289"/>
      <c r="D359" s="289"/>
      <c r="E359" s="289"/>
      <c r="F359" s="289"/>
      <c r="G359" s="289"/>
      <c r="H359" s="289"/>
      <c r="I359" s="289"/>
      <c r="J359" s="289"/>
      <c r="K359" s="289"/>
      <c r="L359" s="289"/>
      <c r="M359" s="289"/>
      <c r="N359" s="289"/>
      <c r="O359" s="289"/>
      <c r="P359" s="289"/>
      <c r="Q359" s="289"/>
      <c r="R359" s="289"/>
      <c r="S359" s="289"/>
      <c r="T359" s="289"/>
      <c r="U359" s="289"/>
      <c r="V359" s="289"/>
      <c r="W359" s="289"/>
      <c r="X359" s="289"/>
      <c r="Y359" s="289"/>
      <c r="Z359" s="331"/>
      <c r="AA359" s="331"/>
    </row>
    <row r="360" spans="1:52" ht="12.75" customHeight="1">
      <c r="A360" s="245"/>
      <c r="B360" s="245"/>
      <c r="C360" s="209"/>
      <c r="D360" s="209"/>
      <c r="E360" s="209"/>
      <c r="F360" s="209"/>
      <c r="G360" s="209"/>
      <c r="H360" s="209"/>
      <c r="I360" s="209"/>
      <c r="J360" s="209"/>
      <c r="K360" s="209"/>
      <c r="L360" s="209"/>
      <c r="M360" s="209"/>
      <c r="N360" s="209"/>
      <c r="O360" s="209"/>
      <c r="P360" s="209"/>
      <c r="Q360" s="209"/>
      <c r="R360" s="209"/>
      <c r="Y360" s="250"/>
      <c r="Z360" s="250"/>
      <c r="AA360" s="250"/>
    </row>
    <row r="361" spans="1:52" ht="12.75" customHeight="1">
      <c r="A361" s="220" t="s">
        <v>730</v>
      </c>
      <c r="B361" s="220"/>
      <c r="C361" s="244"/>
      <c r="D361" s="244"/>
      <c r="E361" s="244"/>
      <c r="F361" s="244"/>
      <c r="G361" s="244"/>
      <c r="H361" s="244"/>
      <c r="I361" s="244"/>
      <c r="Y361" s="250"/>
      <c r="Z361" s="250"/>
      <c r="AA361" s="250"/>
    </row>
    <row r="362" spans="1:52" ht="12.75" customHeight="1">
      <c r="A362" s="243"/>
      <c r="B362" s="485" t="s">
        <v>650</v>
      </c>
      <c r="C362" s="437" t="s">
        <v>82</v>
      </c>
      <c r="D362" s="438"/>
      <c r="E362" s="438"/>
      <c r="F362" s="438"/>
      <c r="G362" s="438"/>
      <c r="H362" s="438"/>
      <c r="I362" s="438"/>
      <c r="J362" s="438"/>
      <c r="K362" s="438"/>
      <c r="L362" s="438"/>
      <c r="M362" s="438"/>
      <c r="N362" s="438"/>
      <c r="O362" s="438"/>
      <c r="P362" s="438"/>
      <c r="Q362" s="438"/>
      <c r="R362" s="438"/>
      <c r="S362" s="438"/>
      <c r="T362" s="438"/>
      <c r="U362" s="438"/>
      <c r="V362" s="438"/>
      <c r="W362" s="438"/>
      <c r="X362" s="438"/>
      <c r="Y362" s="471"/>
      <c r="Z362" s="470"/>
      <c r="AA362" s="470"/>
    </row>
    <row r="363" spans="1:52" ht="12.75" customHeight="1">
      <c r="A363" s="243"/>
      <c r="B363" s="485"/>
      <c r="C363" s="441"/>
      <c r="D363" s="442"/>
      <c r="E363" s="442"/>
      <c r="F363" s="442"/>
      <c r="G363" s="442"/>
      <c r="H363" s="442"/>
      <c r="I363" s="442"/>
      <c r="J363" s="442"/>
      <c r="K363" s="442"/>
      <c r="L363" s="442"/>
      <c r="M363" s="442"/>
      <c r="N363" s="442"/>
      <c r="O363" s="442"/>
      <c r="P363" s="442"/>
      <c r="Q363" s="442"/>
      <c r="R363" s="442"/>
      <c r="S363" s="442"/>
      <c r="T363" s="442"/>
      <c r="U363" s="442"/>
      <c r="V363" s="442"/>
      <c r="W363" s="442"/>
      <c r="X363" s="442"/>
      <c r="Y363" s="473"/>
      <c r="Z363" s="470"/>
      <c r="AA363" s="470"/>
    </row>
    <row r="364" spans="1:52" ht="12.75" customHeight="1">
      <c r="A364" s="245"/>
      <c r="B364" s="245"/>
      <c r="C364" s="209"/>
      <c r="D364" s="209"/>
      <c r="E364" s="209"/>
      <c r="F364" s="209"/>
      <c r="G364" s="209"/>
      <c r="H364" s="209"/>
      <c r="I364" s="209"/>
      <c r="J364" s="209"/>
      <c r="K364" s="209"/>
      <c r="L364" s="209"/>
      <c r="M364" s="209"/>
      <c r="N364" s="209"/>
      <c r="O364" s="209"/>
      <c r="P364" s="209"/>
      <c r="Q364" s="209"/>
      <c r="R364" s="209"/>
      <c r="Y364" s="250"/>
      <c r="Z364" s="250"/>
      <c r="AA364" s="250"/>
    </row>
    <row r="365" spans="1:52" ht="12.75" customHeight="1">
      <c r="A365" s="220" t="s">
        <v>731</v>
      </c>
      <c r="B365" s="220"/>
      <c r="C365" s="244"/>
      <c r="D365" s="244"/>
      <c r="E365" s="244"/>
      <c r="F365" s="244"/>
      <c r="G365" s="244"/>
      <c r="H365" s="244"/>
      <c r="I365" s="244"/>
      <c r="Y365" s="250"/>
      <c r="Z365" s="250"/>
      <c r="AA365" s="250"/>
    </row>
    <row r="366" spans="1:52" ht="12.75" customHeight="1">
      <c r="A366" s="244"/>
      <c r="B366" s="587" t="s">
        <v>650</v>
      </c>
      <c r="C366" s="437" t="s">
        <v>929</v>
      </c>
      <c r="D366" s="438"/>
      <c r="E366" s="438"/>
      <c r="F366" s="438"/>
      <c r="G366" s="438"/>
      <c r="H366" s="438"/>
      <c r="I366" s="438"/>
      <c r="J366" s="438"/>
      <c r="K366" s="438"/>
      <c r="L366" s="438"/>
      <c r="M366" s="438"/>
      <c r="N366" s="438"/>
      <c r="O366" s="438"/>
      <c r="P366" s="438"/>
      <c r="Q366" s="438"/>
      <c r="R366" s="438"/>
      <c r="S366" s="438"/>
      <c r="T366" s="438"/>
      <c r="U366" s="438"/>
      <c r="V366" s="438"/>
      <c r="W366" s="438"/>
      <c r="X366" s="438"/>
      <c r="Y366" s="471"/>
      <c r="Z366" s="474"/>
      <c r="AA366" s="475"/>
      <c r="AE366" s="231"/>
      <c r="AF366" s="231"/>
      <c r="AG366" s="231"/>
      <c r="AH366" s="231"/>
      <c r="AI366" s="231"/>
      <c r="AJ366" s="231"/>
      <c r="AK366" s="231"/>
      <c r="AL366" s="231"/>
      <c r="AM366" s="231"/>
      <c r="AN366" s="231"/>
      <c r="AO366" s="231"/>
      <c r="AP366" s="231"/>
      <c r="AQ366" s="231"/>
      <c r="AR366" s="231"/>
      <c r="AS366" s="231"/>
      <c r="AT366" s="231"/>
      <c r="AU366" s="231"/>
      <c r="AV366" s="231"/>
      <c r="AW366" s="231"/>
      <c r="AX366" s="231"/>
      <c r="AY366" s="231"/>
      <c r="AZ366" s="231"/>
    </row>
    <row r="367" spans="1:52" ht="12.75" customHeight="1">
      <c r="A367" s="244"/>
      <c r="B367" s="588"/>
      <c r="C367" s="439"/>
      <c r="D367" s="440"/>
      <c r="E367" s="440"/>
      <c r="F367" s="440"/>
      <c r="G367" s="440"/>
      <c r="H367" s="440"/>
      <c r="I367" s="440"/>
      <c r="J367" s="440"/>
      <c r="K367" s="440"/>
      <c r="L367" s="440"/>
      <c r="M367" s="440"/>
      <c r="N367" s="440"/>
      <c r="O367" s="440"/>
      <c r="P367" s="440"/>
      <c r="Q367" s="440"/>
      <c r="R367" s="440"/>
      <c r="S367" s="440"/>
      <c r="T367" s="440"/>
      <c r="U367" s="440"/>
      <c r="V367" s="440"/>
      <c r="W367" s="440"/>
      <c r="X367" s="440"/>
      <c r="Y367" s="472"/>
      <c r="Z367" s="476"/>
      <c r="AA367" s="477"/>
      <c r="AE367" s="231"/>
      <c r="AF367" s="231"/>
      <c r="AG367" s="231"/>
      <c r="AH367" s="231"/>
      <c r="AI367" s="231"/>
      <c r="AJ367" s="231"/>
      <c r="AK367" s="231"/>
      <c r="AL367" s="231"/>
      <c r="AM367" s="231"/>
      <c r="AN367" s="231"/>
      <c r="AO367" s="231"/>
      <c r="AP367" s="231"/>
      <c r="AQ367" s="231"/>
      <c r="AR367" s="231"/>
      <c r="AS367" s="231"/>
      <c r="AT367" s="231"/>
      <c r="AU367" s="231"/>
      <c r="AV367" s="231"/>
      <c r="AW367" s="231"/>
      <c r="AX367" s="231"/>
      <c r="AY367" s="231"/>
      <c r="AZ367" s="231"/>
    </row>
    <row r="368" spans="1:52" ht="12.75" customHeight="1">
      <c r="A368" s="244"/>
      <c r="B368" s="588"/>
      <c r="C368" s="439"/>
      <c r="D368" s="440"/>
      <c r="E368" s="440"/>
      <c r="F368" s="440"/>
      <c r="G368" s="440"/>
      <c r="H368" s="440"/>
      <c r="I368" s="440"/>
      <c r="J368" s="440"/>
      <c r="K368" s="440"/>
      <c r="L368" s="440"/>
      <c r="M368" s="440"/>
      <c r="N368" s="440"/>
      <c r="O368" s="440"/>
      <c r="P368" s="440"/>
      <c r="Q368" s="440"/>
      <c r="R368" s="440"/>
      <c r="S368" s="440"/>
      <c r="T368" s="440"/>
      <c r="U368" s="440"/>
      <c r="V368" s="440"/>
      <c r="W368" s="440"/>
      <c r="X368" s="440"/>
      <c r="Y368" s="472"/>
      <c r="Z368" s="476"/>
      <c r="AA368" s="477"/>
      <c r="AE368" s="231"/>
      <c r="AF368" s="284"/>
      <c r="AG368" s="284"/>
      <c r="AH368" s="284"/>
      <c r="AI368" s="284"/>
      <c r="AJ368" s="284"/>
      <c r="AK368" s="284"/>
      <c r="AL368" s="284"/>
      <c r="AM368" s="284"/>
      <c r="AN368" s="284"/>
      <c r="AO368" s="284"/>
      <c r="AP368" s="284"/>
      <c r="AQ368" s="284"/>
      <c r="AR368" s="284"/>
      <c r="AS368" s="284"/>
      <c r="AT368" s="284"/>
      <c r="AU368" s="284"/>
      <c r="AV368" s="284"/>
      <c r="AW368" s="284"/>
      <c r="AX368" s="284"/>
      <c r="AY368" s="284"/>
      <c r="AZ368" s="284"/>
    </row>
    <row r="369" spans="1:52" s="264" customFormat="1" ht="12.75" customHeight="1">
      <c r="A369" s="244"/>
      <c r="B369" s="588"/>
      <c r="C369" s="636" t="s">
        <v>41</v>
      </c>
      <c r="D369" s="448" t="s">
        <v>732</v>
      </c>
      <c r="E369" s="448"/>
      <c r="F369" s="448"/>
      <c r="G369" s="448"/>
      <c r="H369" s="448"/>
      <c r="I369" s="448"/>
      <c r="J369" s="448"/>
      <c r="K369" s="448"/>
      <c r="L369" s="448"/>
      <c r="M369" s="448"/>
      <c r="N369" s="448"/>
      <c r="O369" s="448"/>
      <c r="P369" s="448"/>
      <c r="Q369" s="448"/>
      <c r="R369" s="448"/>
      <c r="S369" s="448"/>
      <c r="T369" s="448"/>
      <c r="U369" s="448"/>
      <c r="V369" s="448"/>
      <c r="W369" s="448"/>
      <c r="X369" s="448"/>
      <c r="Y369" s="484"/>
      <c r="Z369" s="476"/>
      <c r="AA369" s="477"/>
      <c r="AE369" s="333"/>
      <c r="AF369" s="333"/>
      <c r="AG369" s="333"/>
      <c r="AH369" s="333"/>
      <c r="AI369" s="333"/>
      <c r="AJ369" s="333"/>
      <c r="AK369" s="333"/>
      <c r="AL369" s="333"/>
      <c r="AM369" s="333"/>
      <c r="AN369" s="333"/>
      <c r="AO369" s="333"/>
      <c r="AP369" s="333"/>
      <c r="AQ369" s="333"/>
      <c r="AR369" s="333"/>
      <c r="AS369" s="333"/>
      <c r="AT369" s="333"/>
      <c r="AU369" s="333"/>
      <c r="AV369" s="333"/>
      <c r="AW369" s="333"/>
      <c r="AX369" s="333"/>
      <c r="AY369" s="333"/>
      <c r="AZ369" s="333"/>
    </row>
    <row r="370" spans="1:52" s="264" customFormat="1" ht="12.75" customHeight="1">
      <c r="A370" s="244"/>
      <c r="B370" s="588"/>
      <c r="C370" s="636"/>
      <c r="D370" s="448"/>
      <c r="E370" s="448"/>
      <c r="F370" s="448"/>
      <c r="G370" s="448"/>
      <c r="H370" s="448"/>
      <c r="I370" s="448"/>
      <c r="J370" s="448"/>
      <c r="K370" s="448"/>
      <c r="L370" s="448"/>
      <c r="M370" s="448"/>
      <c r="N370" s="448"/>
      <c r="O370" s="448"/>
      <c r="P370" s="448"/>
      <c r="Q370" s="448"/>
      <c r="R370" s="448"/>
      <c r="S370" s="448"/>
      <c r="T370" s="448"/>
      <c r="U370" s="448"/>
      <c r="V370" s="448"/>
      <c r="W370" s="448"/>
      <c r="X370" s="448"/>
      <c r="Y370" s="484"/>
      <c r="Z370" s="476"/>
      <c r="AA370" s="477"/>
      <c r="AE370" s="333"/>
      <c r="AF370" s="333"/>
      <c r="AG370" s="333"/>
      <c r="AH370" s="333"/>
      <c r="AI370" s="333"/>
      <c r="AJ370" s="333"/>
      <c r="AK370" s="333"/>
      <c r="AL370" s="333"/>
      <c r="AM370" s="333"/>
      <c r="AN370" s="333"/>
      <c r="AO370" s="333"/>
      <c r="AP370" s="333"/>
      <c r="AQ370" s="333"/>
      <c r="AR370" s="333"/>
      <c r="AS370" s="333"/>
      <c r="AT370" s="333"/>
      <c r="AU370" s="333"/>
      <c r="AV370" s="333"/>
      <c r="AW370" s="333"/>
      <c r="AX370" s="333"/>
      <c r="AY370" s="333"/>
      <c r="AZ370" s="333"/>
    </row>
    <row r="371" spans="1:52" s="264" customFormat="1" ht="12.75" customHeight="1">
      <c r="A371" s="244"/>
      <c r="B371" s="589"/>
      <c r="C371" s="345" t="s">
        <v>40</v>
      </c>
      <c r="D371" s="451" t="s">
        <v>42</v>
      </c>
      <c r="E371" s="451"/>
      <c r="F371" s="451"/>
      <c r="G371" s="451"/>
      <c r="H371" s="451"/>
      <c r="I371" s="451"/>
      <c r="J371" s="451"/>
      <c r="K371" s="451"/>
      <c r="L371" s="451"/>
      <c r="M371" s="451"/>
      <c r="N371" s="451"/>
      <c r="O371" s="451"/>
      <c r="P371" s="451"/>
      <c r="Q371" s="451"/>
      <c r="R371" s="451"/>
      <c r="S371" s="451"/>
      <c r="T371" s="451"/>
      <c r="U371" s="451"/>
      <c r="V371" s="451"/>
      <c r="W371" s="451"/>
      <c r="X371" s="451"/>
      <c r="Y371" s="629"/>
      <c r="Z371" s="478"/>
      <c r="AA371" s="479"/>
      <c r="AE371" s="255"/>
      <c r="AF371" s="255"/>
      <c r="AG371" s="255"/>
      <c r="AH371" s="255"/>
      <c r="AI371" s="255"/>
      <c r="AJ371" s="255"/>
      <c r="AK371" s="255"/>
      <c r="AL371" s="255"/>
      <c r="AM371" s="255"/>
      <c r="AN371" s="255"/>
      <c r="AO371" s="255"/>
      <c r="AP371" s="255"/>
      <c r="AQ371" s="255"/>
      <c r="AR371" s="255"/>
      <c r="AS371" s="255"/>
      <c r="AT371" s="255"/>
      <c r="AU371" s="255"/>
      <c r="AV371" s="255"/>
      <c r="AW371" s="255"/>
      <c r="AX371" s="255"/>
      <c r="AY371" s="255"/>
      <c r="AZ371" s="255"/>
    </row>
    <row r="372" spans="1:52" ht="12.75" customHeight="1">
      <c r="A372" s="245"/>
      <c r="B372" s="245"/>
      <c r="C372" s="209"/>
      <c r="D372" s="209"/>
      <c r="E372" s="209"/>
      <c r="F372" s="209"/>
      <c r="G372" s="209"/>
      <c r="H372" s="209"/>
      <c r="I372" s="209"/>
      <c r="J372" s="209"/>
      <c r="K372" s="209"/>
      <c r="L372" s="209"/>
      <c r="M372" s="209"/>
      <c r="N372" s="209"/>
      <c r="O372" s="209"/>
      <c r="P372" s="209"/>
      <c r="Q372" s="209"/>
      <c r="R372" s="209"/>
      <c r="Y372" s="250"/>
      <c r="Z372" s="250"/>
      <c r="AA372" s="250"/>
    </row>
    <row r="373" spans="1:52" ht="12.75" customHeight="1">
      <c r="A373" s="220" t="s">
        <v>733</v>
      </c>
      <c r="B373" s="220"/>
      <c r="C373" s="244"/>
      <c r="D373" s="244"/>
      <c r="E373" s="244"/>
      <c r="F373" s="244"/>
      <c r="G373" s="244"/>
      <c r="H373" s="244"/>
      <c r="I373" s="244"/>
      <c r="Y373" s="250"/>
      <c r="Z373" s="250"/>
      <c r="AA373" s="250"/>
    </row>
    <row r="374" spans="1:52" ht="12.75" customHeight="1">
      <c r="A374" s="243"/>
      <c r="B374" s="485" t="s">
        <v>650</v>
      </c>
      <c r="C374" s="437" t="s">
        <v>39</v>
      </c>
      <c r="D374" s="438"/>
      <c r="E374" s="438"/>
      <c r="F374" s="438"/>
      <c r="G374" s="438"/>
      <c r="H374" s="438"/>
      <c r="I374" s="438"/>
      <c r="J374" s="438"/>
      <c r="K374" s="438"/>
      <c r="L374" s="438"/>
      <c r="M374" s="438"/>
      <c r="N374" s="438"/>
      <c r="O374" s="438"/>
      <c r="P374" s="438"/>
      <c r="Q374" s="438"/>
      <c r="R374" s="438"/>
      <c r="S374" s="438"/>
      <c r="T374" s="438"/>
      <c r="U374" s="438"/>
      <c r="V374" s="438"/>
      <c r="W374" s="438"/>
      <c r="X374" s="438"/>
      <c r="Y374" s="471"/>
      <c r="Z374" s="474"/>
      <c r="AA374" s="475"/>
    </row>
    <row r="375" spans="1:52" ht="12.75" customHeight="1">
      <c r="A375" s="243"/>
      <c r="B375" s="485"/>
      <c r="C375" s="439"/>
      <c r="D375" s="440"/>
      <c r="E375" s="440"/>
      <c r="F375" s="440"/>
      <c r="G375" s="440"/>
      <c r="H375" s="440"/>
      <c r="I375" s="440"/>
      <c r="J375" s="440"/>
      <c r="K375" s="440"/>
      <c r="L375" s="440"/>
      <c r="M375" s="440"/>
      <c r="N375" s="440"/>
      <c r="O375" s="440"/>
      <c r="P375" s="440"/>
      <c r="Q375" s="440"/>
      <c r="R375" s="440"/>
      <c r="S375" s="440"/>
      <c r="T375" s="440"/>
      <c r="U375" s="440"/>
      <c r="V375" s="440"/>
      <c r="W375" s="440"/>
      <c r="X375" s="440"/>
      <c r="Y375" s="472"/>
      <c r="Z375" s="476"/>
      <c r="AA375" s="477"/>
    </row>
    <row r="376" spans="1:52" ht="12.75" customHeight="1">
      <c r="A376" s="243"/>
      <c r="B376" s="485"/>
      <c r="C376" s="441"/>
      <c r="D376" s="442"/>
      <c r="E376" s="442"/>
      <c r="F376" s="442"/>
      <c r="G376" s="442"/>
      <c r="H376" s="442"/>
      <c r="I376" s="442"/>
      <c r="J376" s="442"/>
      <c r="K376" s="442"/>
      <c r="L376" s="442"/>
      <c r="M376" s="442"/>
      <c r="N376" s="442"/>
      <c r="O376" s="442"/>
      <c r="P376" s="442"/>
      <c r="Q376" s="442"/>
      <c r="R376" s="442"/>
      <c r="S376" s="442"/>
      <c r="T376" s="442"/>
      <c r="U376" s="442"/>
      <c r="V376" s="442"/>
      <c r="W376" s="442"/>
      <c r="X376" s="442"/>
      <c r="Y376" s="473"/>
      <c r="Z376" s="478"/>
      <c r="AA376" s="479"/>
    </row>
    <row r="377" spans="1:52" ht="12.75" customHeight="1">
      <c r="A377" s="243"/>
      <c r="B377" s="485" t="s">
        <v>651</v>
      </c>
      <c r="C377" s="437" t="s">
        <v>83</v>
      </c>
      <c r="D377" s="438"/>
      <c r="E377" s="438"/>
      <c r="F377" s="438"/>
      <c r="G377" s="438"/>
      <c r="H377" s="438"/>
      <c r="I377" s="438"/>
      <c r="J377" s="438"/>
      <c r="K377" s="438"/>
      <c r="L377" s="438"/>
      <c r="M377" s="438"/>
      <c r="N377" s="438"/>
      <c r="O377" s="438"/>
      <c r="P377" s="438"/>
      <c r="Q377" s="438"/>
      <c r="R377" s="438"/>
      <c r="S377" s="438"/>
      <c r="T377" s="438"/>
      <c r="U377" s="438"/>
      <c r="V377" s="438"/>
      <c r="W377" s="438"/>
      <c r="X377" s="438"/>
      <c r="Y377" s="471"/>
      <c r="Z377" s="474"/>
      <c r="AA377" s="475"/>
    </row>
    <row r="378" spans="1:52" ht="12.75" customHeight="1">
      <c r="A378" s="243"/>
      <c r="B378" s="485"/>
      <c r="C378" s="441"/>
      <c r="D378" s="442"/>
      <c r="E378" s="442"/>
      <c r="F378" s="442"/>
      <c r="G378" s="442"/>
      <c r="H378" s="442"/>
      <c r="I378" s="442"/>
      <c r="J378" s="442"/>
      <c r="K378" s="442"/>
      <c r="L378" s="442"/>
      <c r="M378" s="442"/>
      <c r="N378" s="442"/>
      <c r="O378" s="442"/>
      <c r="P378" s="442"/>
      <c r="Q378" s="442"/>
      <c r="R378" s="442"/>
      <c r="S378" s="442"/>
      <c r="T378" s="442"/>
      <c r="U378" s="442"/>
      <c r="V378" s="442"/>
      <c r="W378" s="442"/>
      <c r="X378" s="442"/>
      <c r="Y378" s="473"/>
      <c r="Z378" s="478"/>
      <c r="AA378" s="479"/>
    </row>
    <row r="379" spans="1:52" ht="12.75" customHeight="1">
      <c r="A379" s="245"/>
      <c r="B379" s="245"/>
      <c r="C379" s="209"/>
      <c r="D379" s="209"/>
      <c r="E379" s="209"/>
      <c r="F379" s="209"/>
      <c r="G379" s="209"/>
      <c r="H379" s="209"/>
      <c r="I379" s="209"/>
      <c r="J379" s="209"/>
      <c r="K379" s="209"/>
      <c r="L379" s="209"/>
      <c r="M379" s="209"/>
      <c r="N379" s="209"/>
      <c r="O379" s="209"/>
      <c r="P379" s="209"/>
      <c r="Q379" s="209"/>
      <c r="R379" s="209"/>
      <c r="Y379" s="250"/>
      <c r="Z379" s="250"/>
      <c r="AA379" s="250"/>
    </row>
    <row r="380" spans="1:52" ht="12.75" customHeight="1">
      <c r="A380" s="220" t="s">
        <v>735</v>
      </c>
      <c r="B380" s="220"/>
      <c r="C380" s="244"/>
      <c r="D380" s="244"/>
      <c r="E380" s="244"/>
      <c r="F380" s="244"/>
      <c r="G380" s="244"/>
      <c r="H380" s="244"/>
      <c r="I380" s="244"/>
      <c r="Y380" s="250"/>
      <c r="Z380" s="250"/>
      <c r="AA380" s="250"/>
    </row>
    <row r="381" spans="1:52" ht="12.75" customHeight="1">
      <c r="A381" s="243"/>
      <c r="B381" s="485" t="s">
        <v>650</v>
      </c>
      <c r="C381" s="437" t="s">
        <v>736</v>
      </c>
      <c r="D381" s="438"/>
      <c r="E381" s="438"/>
      <c r="F381" s="438"/>
      <c r="G381" s="438"/>
      <c r="H381" s="438"/>
      <c r="I381" s="438"/>
      <c r="J381" s="438"/>
      <c r="K381" s="438"/>
      <c r="L381" s="438"/>
      <c r="M381" s="438"/>
      <c r="N381" s="438"/>
      <c r="O381" s="438"/>
      <c r="P381" s="438"/>
      <c r="Q381" s="438"/>
      <c r="R381" s="438"/>
      <c r="S381" s="438"/>
      <c r="T381" s="438"/>
      <c r="U381" s="438"/>
      <c r="V381" s="438"/>
      <c r="W381" s="438"/>
      <c r="X381" s="438"/>
      <c r="Y381" s="438"/>
      <c r="Z381" s="470"/>
      <c r="AA381" s="470"/>
    </row>
    <row r="382" spans="1:52" ht="12.75" customHeight="1">
      <c r="A382" s="243"/>
      <c r="B382" s="485"/>
      <c r="C382" s="441"/>
      <c r="D382" s="442"/>
      <c r="E382" s="442"/>
      <c r="F382" s="442"/>
      <c r="G382" s="442"/>
      <c r="H382" s="442"/>
      <c r="I382" s="442"/>
      <c r="J382" s="442"/>
      <c r="K382" s="442"/>
      <c r="L382" s="442"/>
      <c r="M382" s="442"/>
      <c r="N382" s="442"/>
      <c r="O382" s="442"/>
      <c r="P382" s="442"/>
      <c r="Q382" s="442"/>
      <c r="R382" s="442"/>
      <c r="S382" s="442"/>
      <c r="T382" s="442"/>
      <c r="U382" s="442"/>
      <c r="V382" s="442"/>
      <c r="W382" s="442"/>
      <c r="X382" s="442"/>
      <c r="Y382" s="442"/>
      <c r="Z382" s="470"/>
      <c r="AA382" s="470"/>
    </row>
    <row r="383" spans="1:52" ht="12.75" customHeight="1">
      <c r="A383" s="243"/>
      <c r="B383" s="485" t="s">
        <v>651</v>
      </c>
      <c r="C383" s="437" t="s">
        <v>126</v>
      </c>
      <c r="D383" s="438"/>
      <c r="E383" s="438"/>
      <c r="F383" s="438"/>
      <c r="G383" s="438"/>
      <c r="H383" s="438"/>
      <c r="I383" s="438"/>
      <c r="J383" s="438"/>
      <c r="K383" s="438"/>
      <c r="L383" s="438"/>
      <c r="M383" s="438"/>
      <c r="N383" s="438"/>
      <c r="O383" s="438"/>
      <c r="P383" s="438"/>
      <c r="Q383" s="438"/>
      <c r="R383" s="438"/>
      <c r="S383" s="438"/>
      <c r="T383" s="438"/>
      <c r="U383" s="438"/>
      <c r="V383" s="438"/>
      <c r="W383" s="438"/>
      <c r="X383" s="438"/>
      <c r="Y383" s="471"/>
      <c r="Z383" s="470"/>
      <c r="AA383" s="470"/>
    </row>
    <row r="384" spans="1:52" ht="12.75" customHeight="1">
      <c r="A384" s="243"/>
      <c r="B384" s="485"/>
      <c r="C384" s="441"/>
      <c r="D384" s="442"/>
      <c r="E384" s="442"/>
      <c r="F384" s="442"/>
      <c r="G384" s="442"/>
      <c r="H384" s="442"/>
      <c r="I384" s="442"/>
      <c r="J384" s="442"/>
      <c r="K384" s="442"/>
      <c r="L384" s="442"/>
      <c r="M384" s="442"/>
      <c r="N384" s="442"/>
      <c r="O384" s="442"/>
      <c r="P384" s="442"/>
      <c r="Q384" s="442"/>
      <c r="R384" s="442"/>
      <c r="S384" s="442"/>
      <c r="T384" s="442"/>
      <c r="U384" s="442"/>
      <c r="V384" s="442"/>
      <c r="W384" s="442"/>
      <c r="X384" s="442"/>
      <c r="Y384" s="473"/>
      <c r="Z384" s="470"/>
      <c r="AA384" s="470"/>
    </row>
    <row r="385" spans="1:28" ht="12.75" customHeight="1">
      <c r="A385" s="243"/>
      <c r="B385" s="485" t="s">
        <v>652</v>
      </c>
      <c r="C385" s="637" t="s">
        <v>926</v>
      </c>
      <c r="D385" s="638"/>
      <c r="E385" s="638"/>
      <c r="F385" s="638"/>
      <c r="G385" s="638"/>
      <c r="H385" s="638"/>
      <c r="I385" s="638"/>
      <c r="J385" s="638"/>
      <c r="K385" s="638"/>
      <c r="L385" s="638"/>
      <c r="M385" s="638"/>
      <c r="N385" s="638"/>
      <c r="O385" s="638"/>
      <c r="P385" s="638"/>
      <c r="Q385" s="638"/>
      <c r="R385" s="638"/>
      <c r="S385" s="638"/>
      <c r="T385" s="638"/>
      <c r="U385" s="638"/>
      <c r="V385" s="638"/>
      <c r="W385" s="638"/>
      <c r="X385" s="638"/>
      <c r="Y385" s="638"/>
      <c r="Z385" s="470"/>
      <c r="AA385" s="470"/>
    </row>
    <row r="386" spans="1:28" ht="12.75" customHeight="1">
      <c r="A386" s="243"/>
      <c r="B386" s="485"/>
      <c r="C386" s="639"/>
      <c r="D386" s="640"/>
      <c r="E386" s="640"/>
      <c r="F386" s="640"/>
      <c r="G386" s="640"/>
      <c r="H386" s="640"/>
      <c r="I386" s="640"/>
      <c r="J386" s="640"/>
      <c r="K386" s="640"/>
      <c r="L386" s="640"/>
      <c r="M386" s="640"/>
      <c r="N386" s="640"/>
      <c r="O386" s="640"/>
      <c r="P386" s="640"/>
      <c r="Q386" s="640"/>
      <c r="R386" s="640"/>
      <c r="S386" s="640"/>
      <c r="T386" s="640"/>
      <c r="U386" s="640"/>
      <c r="V386" s="640"/>
      <c r="W386" s="640"/>
      <c r="X386" s="640"/>
      <c r="Y386" s="640"/>
      <c r="Z386" s="470"/>
      <c r="AA386" s="470"/>
      <c r="AB386" s="318"/>
    </row>
    <row r="387" spans="1:28" ht="12.75" customHeight="1">
      <c r="A387" s="243"/>
      <c r="B387" s="257"/>
      <c r="C387" s="266"/>
      <c r="D387" s="259"/>
      <c r="E387" s="259"/>
      <c r="F387" s="259"/>
      <c r="G387" s="259"/>
      <c r="H387" s="259"/>
      <c r="I387" s="259"/>
      <c r="J387" s="260"/>
      <c r="K387" s="260"/>
      <c r="L387" s="260"/>
      <c r="M387" s="260"/>
      <c r="N387" s="260"/>
      <c r="O387" s="260"/>
      <c r="P387" s="260"/>
      <c r="Q387" s="260"/>
      <c r="R387" s="260"/>
      <c r="S387" s="216"/>
      <c r="T387" s="216"/>
      <c r="U387" s="216"/>
      <c r="V387" s="216"/>
      <c r="W387" s="216"/>
      <c r="X387" s="216"/>
      <c r="Y387" s="261"/>
      <c r="Z387" s="261"/>
      <c r="AA387" s="261"/>
    </row>
    <row r="388" spans="1:28" ht="12.75" customHeight="1">
      <c r="A388" s="347" t="s">
        <v>737</v>
      </c>
      <c r="B388" s="348"/>
      <c r="C388" s="349"/>
      <c r="D388" s="349"/>
      <c r="E388" s="349"/>
      <c r="F388" s="349"/>
      <c r="G388" s="349"/>
      <c r="H388" s="349"/>
      <c r="I388" s="349"/>
      <c r="J388" s="350"/>
      <c r="K388" s="350"/>
      <c r="L388" s="350"/>
      <c r="M388" s="350"/>
      <c r="N388" s="350"/>
      <c r="O388" s="350"/>
      <c r="P388" s="350"/>
      <c r="Q388" s="350"/>
      <c r="R388" s="350"/>
      <c r="S388" s="351"/>
      <c r="T388" s="351"/>
      <c r="U388" s="351"/>
      <c r="V388" s="351"/>
      <c r="W388" s="351"/>
      <c r="X388" s="351"/>
      <c r="Y388" s="250"/>
      <c r="Z388" s="250"/>
      <c r="AA388" s="250"/>
      <c r="AB388" s="318"/>
    </row>
    <row r="389" spans="1:28" ht="12.75" customHeight="1">
      <c r="A389" s="352"/>
      <c r="B389" s="586" t="s">
        <v>6</v>
      </c>
      <c r="C389" s="482" t="s">
        <v>84</v>
      </c>
      <c r="D389" s="482"/>
      <c r="E389" s="482"/>
      <c r="F389" s="482"/>
      <c r="G389" s="482"/>
      <c r="H389" s="482"/>
      <c r="I389" s="482"/>
      <c r="J389" s="482"/>
      <c r="K389" s="482"/>
      <c r="L389" s="482"/>
      <c r="M389" s="482"/>
      <c r="N389" s="482"/>
      <c r="O389" s="482"/>
      <c r="P389" s="482"/>
      <c r="Q389" s="482"/>
      <c r="R389" s="482"/>
      <c r="S389" s="482"/>
      <c r="T389" s="482"/>
      <c r="U389" s="482"/>
      <c r="V389" s="482"/>
      <c r="W389" s="482"/>
      <c r="X389" s="482"/>
      <c r="Y389" s="482"/>
      <c r="Z389" s="470"/>
      <c r="AA389" s="470"/>
    </row>
    <row r="390" spans="1:28" ht="12.75" customHeight="1">
      <c r="A390" s="352"/>
      <c r="B390" s="586"/>
      <c r="C390" s="482"/>
      <c r="D390" s="482"/>
      <c r="E390" s="482"/>
      <c r="F390" s="482"/>
      <c r="G390" s="482"/>
      <c r="H390" s="482"/>
      <c r="I390" s="482"/>
      <c r="J390" s="482"/>
      <c r="K390" s="482"/>
      <c r="L390" s="482"/>
      <c r="M390" s="482"/>
      <c r="N390" s="482"/>
      <c r="O390" s="482"/>
      <c r="P390" s="482"/>
      <c r="Q390" s="482"/>
      <c r="R390" s="482"/>
      <c r="S390" s="482"/>
      <c r="T390" s="482"/>
      <c r="U390" s="482"/>
      <c r="V390" s="482"/>
      <c r="W390" s="482"/>
      <c r="X390" s="482"/>
      <c r="Y390" s="482"/>
      <c r="Z390" s="470"/>
      <c r="AA390" s="470"/>
    </row>
    <row r="391" spans="1:28" ht="12.75" customHeight="1">
      <c r="A391" s="352"/>
      <c r="B391" s="586"/>
      <c r="C391" s="645"/>
      <c r="D391" s="645"/>
      <c r="E391" s="645"/>
      <c r="F391" s="645"/>
      <c r="G391" s="645"/>
      <c r="H391" s="645"/>
      <c r="I391" s="645"/>
      <c r="J391" s="645"/>
      <c r="K391" s="645"/>
      <c r="L391" s="645"/>
      <c r="M391" s="645"/>
      <c r="N391" s="645"/>
      <c r="O391" s="645"/>
      <c r="P391" s="645"/>
      <c r="Q391" s="645"/>
      <c r="R391" s="645"/>
      <c r="S391" s="645"/>
      <c r="T391" s="645"/>
      <c r="U391" s="645"/>
      <c r="V391" s="645"/>
      <c r="W391" s="645"/>
      <c r="X391" s="645"/>
      <c r="Y391" s="645"/>
      <c r="Z391" s="470"/>
      <c r="AA391" s="470"/>
    </row>
    <row r="392" spans="1:28" s="264" customFormat="1" ht="12.75" customHeight="1">
      <c r="A392" s="349"/>
      <c r="B392" s="586"/>
      <c r="C392" s="354" t="s">
        <v>738</v>
      </c>
      <c r="D392" s="646" t="s">
        <v>750</v>
      </c>
      <c r="E392" s="646"/>
      <c r="F392" s="646"/>
      <c r="G392" s="646"/>
      <c r="H392" s="646"/>
      <c r="I392" s="646"/>
      <c r="J392" s="646"/>
      <c r="K392" s="646"/>
      <c r="L392" s="646"/>
      <c r="M392" s="646"/>
      <c r="N392" s="646"/>
      <c r="O392" s="646"/>
      <c r="P392" s="646"/>
      <c r="Q392" s="646"/>
      <c r="R392" s="646"/>
      <c r="S392" s="646"/>
      <c r="T392" s="646"/>
      <c r="U392" s="646"/>
      <c r="V392" s="646"/>
      <c r="W392" s="646"/>
      <c r="X392" s="646"/>
      <c r="Y392" s="647"/>
      <c r="Z392" s="470"/>
      <c r="AA392" s="470"/>
    </row>
    <row r="393" spans="1:28" s="264" customFormat="1" ht="12.75" customHeight="1">
      <c r="A393" s="349"/>
      <c r="B393" s="586"/>
      <c r="C393" s="354" t="s">
        <v>739</v>
      </c>
      <c r="D393" s="646" t="s">
        <v>43</v>
      </c>
      <c r="E393" s="646"/>
      <c r="F393" s="646"/>
      <c r="G393" s="646"/>
      <c r="H393" s="646"/>
      <c r="I393" s="646"/>
      <c r="J393" s="646"/>
      <c r="K393" s="646"/>
      <c r="L393" s="646"/>
      <c r="M393" s="646"/>
      <c r="N393" s="646"/>
      <c r="O393" s="646"/>
      <c r="P393" s="646"/>
      <c r="Q393" s="646"/>
      <c r="R393" s="646"/>
      <c r="S393" s="646"/>
      <c r="T393" s="646"/>
      <c r="U393" s="646"/>
      <c r="V393" s="646"/>
      <c r="W393" s="646"/>
      <c r="X393" s="646"/>
      <c r="Y393" s="647"/>
      <c r="Z393" s="470"/>
      <c r="AA393" s="470"/>
    </row>
    <row r="394" spans="1:28" s="264" customFormat="1" ht="12.75" customHeight="1">
      <c r="A394" s="353"/>
      <c r="B394" s="586"/>
      <c r="C394" s="354" t="s">
        <v>740</v>
      </c>
      <c r="D394" s="646" t="s">
        <v>751</v>
      </c>
      <c r="E394" s="646"/>
      <c r="F394" s="646"/>
      <c r="G394" s="646"/>
      <c r="H394" s="646"/>
      <c r="I394" s="646"/>
      <c r="J394" s="646"/>
      <c r="K394" s="646"/>
      <c r="L394" s="646"/>
      <c r="M394" s="646"/>
      <c r="N394" s="646"/>
      <c r="O394" s="646"/>
      <c r="P394" s="646"/>
      <c r="Q394" s="646"/>
      <c r="R394" s="646"/>
      <c r="S394" s="646"/>
      <c r="T394" s="646"/>
      <c r="U394" s="646"/>
      <c r="V394" s="646"/>
      <c r="W394" s="646"/>
      <c r="X394" s="646"/>
      <c r="Y394" s="647"/>
      <c r="Z394" s="470"/>
      <c r="AA394" s="470"/>
    </row>
    <row r="395" spans="1:28" s="264" customFormat="1" ht="12.75" customHeight="1">
      <c r="A395" s="353"/>
      <c r="B395" s="586"/>
      <c r="C395" s="354" t="s">
        <v>741</v>
      </c>
      <c r="D395" s="648" t="s">
        <v>752</v>
      </c>
      <c r="E395" s="648"/>
      <c r="F395" s="648"/>
      <c r="G395" s="648"/>
      <c r="H395" s="648"/>
      <c r="I395" s="648"/>
      <c r="J395" s="648"/>
      <c r="K395" s="648"/>
      <c r="L395" s="648"/>
      <c r="M395" s="648"/>
      <c r="N395" s="648"/>
      <c r="O395" s="648"/>
      <c r="P395" s="648"/>
      <c r="Q395" s="648"/>
      <c r="R395" s="648"/>
      <c r="S395" s="648"/>
      <c r="T395" s="648"/>
      <c r="U395" s="648"/>
      <c r="V395" s="648"/>
      <c r="W395" s="648"/>
      <c r="X395" s="648"/>
      <c r="Y395" s="649"/>
      <c r="Z395" s="470"/>
      <c r="AA395" s="470"/>
    </row>
    <row r="396" spans="1:28" s="264" customFormat="1" ht="12.75" customHeight="1">
      <c r="A396" s="353"/>
      <c r="B396" s="586"/>
      <c r="C396" s="354" t="s">
        <v>742</v>
      </c>
      <c r="D396" s="646" t="s">
        <v>44</v>
      </c>
      <c r="E396" s="646"/>
      <c r="F396" s="646"/>
      <c r="G396" s="646"/>
      <c r="H396" s="646"/>
      <c r="I396" s="646"/>
      <c r="J396" s="646"/>
      <c r="K396" s="646"/>
      <c r="L396" s="646"/>
      <c r="M396" s="646"/>
      <c r="N396" s="646"/>
      <c r="O396" s="646"/>
      <c r="P396" s="646"/>
      <c r="Q396" s="646"/>
      <c r="R396" s="646"/>
      <c r="S396" s="646"/>
      <c r="T396" s="646"/>
      <c r="U396" s="646"/>
      <c r="V396" s="646"/>
      <c r="W396" s="646"/>
      <c r="X396" s="646"/>
      <c r="Y396" s="647"/>
      <c r="Z396" s="470"/>
      <c r="AA396" s="470"/>
    </row>
    <row r="397" spans="1:28" s="264" customFormat="1" ht="12.75" customHeight="1">
      <c r="A397" s="353"/>
      <c r="B397" s="586"/>
      <c r="C397" s="354" t="s">
        <v>743</v>
      </c>
      <c r="D397" s="646" t="s">
        <v>45</v>
      </c>
      <c r="E397" s="646"/>
      <c r="F397" s="646"/>
      <c r="G397" s="646"/>
      <c r="H397" s="646"/>
      <c r="I397" s="646"/>
      <c r="J397" s="646"/>
      <c r="K397" s="646"/>
      <c r="L397" s="646"/>
      <c r="M397" s="646"/>
      <c r="N397" s="646"/>
      <c r="O397" s="646"/>
      <c r="P397" s="646"/>
      <c r="Q397" s="646"/>
      <c r="R397" s="646"/>
      <c r="S397" s="646"/>
      <c r="T397" s="646"/>
      <c r="U397" s="646"/>
      <c r="V397" s="646"/>
      <c r="W397" s="646"/>
      <c r="X397" s="646"/>
      <c r="Y397" s="647"/>
      <c r="Z397" s="470"/>
      <c r="AA397" s="470"/>
    </row>
    <row r="398" spans="1:28" s="264" customFormat="1" ht="12.75" customHeight="1">
      <c r="A398" s="353"/>
      <c r="B398" s="586"/>
      <c r="C398" s="354" t="s">
        <v>744</v>
      </c>
      <c r="D398" s="646" t="s">
        <v>753</v>
      </c>
      <c r="E398" s="646"/>
      <c r="F398" s="646"/>
      <c r="G398" s="646"/>
      <c r="H398" s="646"/>
      <c r="I398" s="646"/>
      <c r="J398" s="646"/>
      <c r="K398" s="646"/>
      <c r="L398" s="646"/>
      <c r="M398" s="646"/>
      <c r="N398" s="646"/>
      <c r="O398" s="646"/>
      <c r="P398" s="646"/>
      <c r="Q398" s="646"/>
      <c r="R398" s="646"/>
      <c r="S398" s="646"/>
      <c r="T398" s="646"/>
      <c r="U398" s="646"/>
      <c r="V398" s="646"/>
      <c r="W398" s="646"/>
      <c r="X398" s="646"/>
      <c r="Y398" s="647"/>
      <c r="Z398" s="470"/>
      <c r="AA398" s="470"/>
    </row>
    <row r="399" spans="1:28" s="264" customFormat="1" ht="12.75" customHeight="1">
      <c r="A399" s="353"/>
      <c r="B399" s="586"/>
      <c r="C399" s="354" t="s">
        <v>745</v>
      </c>
      <c r="D399" s="646" t="s">
        <v>169</v>
      </c>
      <c r="E399" s="646"/>
      <c r="F399" s="646"/>
      <c r="G399" s="646"/>
      <c r="H399" s="646"/>
      <c r="I399" s="646"/>
      <c r="J399" s="646"/>
      <c r="K399" s="646"/>
      <c r="L399" s="646"/>
      <c r="M399" s="646"/>
      <c r="N399" s="646"/>
      <c r="O399" s="646"/>
      <c r="P399" s="646"/>
      <c r="Q399" s="646"/>
      <c r="R399" s="646"/>
      <c r="S399" s="646"/>
      <c r="T399" s="646"/>
      <c r="U399" s="646"/>
      <c r="V399" s="646"/>
      <c r="W399" s="646"/>
      <c r="X399" s="646"/>
      <c r="Y399" s="647"/>
      <c r="Z399" s="470"/>
      <c r="AA399" s="470"/>
    </row>
    <row r="400" spans="1:28" s="264" customFormat="1" ht="12.75" customHeight="1">
      <c r="A400" s="353"/>
      <c r="B400" s="586"/>
      <c r="C400" s="354" t="s">
        <v>746</v>
      </c>
      <c r="D400" s="641" t="s">
        <v>754</v>
      </c>
      <c r="E400" s="641"/>
      <c r="F400" s="641"/>
      <c r="G400" s="641"/>
      <c r="H400" s="641"/>
      <c r="I400" s="641"/>
      <c r="J400" s="641"/>
      <c r="K400" s="641"/>
      <c r="L400" s="641"/>
      <c r="M400" s="641"/>
      <c r="N400" s="641"/>
      <c r="O400" s="641"/>
      <c r="P400" s="641"/>
      <c r="Q400" s="641"/>
      <c r="R400" s="641"/>
      <c r="S400" s="641"/>
      <c r="T400" s="641"/>
      <c r="U400" s="641"/>
      <c r="V400" s="641"/>
      <c r="W400" s="641"/>
      <c r="X400" s="641"/>
      <c r="Y400" s="642"/>
      <c r="Z400" s="470"/>
      <c r="AA400" s="470"/>
    </row>
    <row r="401" spans="1:27" s="264" customFormat="1" ht="12.75" customHeight="1">
      <c r="A401" s="353"/>
      <c r="B401" s="586"/>
      <c r="C401" s="354" t="s">
        <v>747</v>
      </c>
      <c r="D401" s="641" t="s">
        <v>755</v>
      </c>
      <c r="E401" s="641"/>
      <c r="F401" s="641"/>
      <c r="G401" s="641"/>
      <c r="H401" s="641"/>
      <c r="I401" s="641"/>
      <c r="J401" s="641"/>
      <c r="K401" s="641"/>
      <c r="L401" s="641"/>
      <c r="M401" s="641"/>
      <c r="N401" s="641"/>
      <c r="O401" s="641"/>
      <c r="P401" s="641"/>
      <c r="Q401" s="641"/>
      <c r="R401" s="641"/>
      <c r="S401" s="641"/>
      <c r="T401" s="641"/>
      <c r="U401" s="641"/>
      <c r="V401" s="641"/>
      <c r="W401" s="641"/>
      <c r="X401" s="641"/>
      <c r="Y401" s="642"/>
      <c r="Z401" s="470"/>
      <c r="AA401" s="470"/>
    </row>
    <row r="402" spans="1:27" s="264" customFormat="1" ht="12.75" customHeight="1">
      <c r="A402" s="353"/>
      <c r="B402" s="586"/>
      <c r="C402" s="354" t="s">
        <v>748</v>
      </c>
      <c r="D402" s="641" t="s">
        <v>756</v>
      </c>
      <c r="E402" s="641"/>
      <c r="F402" s="641"/>
      <c r="G402" s="641"/>
      <c r="H402" s="641"/>
      <c r="I402" s="641"/>
      <c r="J402" s="641"/>
      <c r="K402" s="641"/>
      <c r="L402" s="641"/>
      <c r="M402" s="641"/>
      <c r="N402" s="641"/>
      <c r="O402" s="641"/>
      <c r="P402" s="641"/>
      <c r="Q402" s="641"/>
      <c r="R402" s="641"/>
      <c r="S402" s="641"/>
      <c r="T402" s="641"/>
      <c r="U402" s="641"/>
      <c r="V402" s="641"/>
      <c r="W402" s="641"/>
      <c r="X402" s="641"/>
      <c r="Y402" s="642"/>
      <c r="Z402" s="470"/>
      <c r="AA402" s="470"/>
    </row>
    <row r="403" spans="1:27" s="264" customFormat="1" ht="12.75" customHeight="1">
      <c r="A403" s="353"/>
      <c r="B403" s="586"/>
      <c r="C403" s="355" t="s">
        <v>749</v>
      </c>
      <c r="D403" s="643" t="s">
        <v>757</v>
      </c>
      <c r="E403" s="643"/>
      <c r="F403" s="643"/>
      <c r="G403" s="643"/>
      <c r="H403" s="643"/>
      <c r="I403" s="643"/>
      <c r="J403" s="643"/>
      <c r="K403" s="643"/>
      <c r="L403" s="643"/>
      <c r="M403" s="643"/>
      <c r="N403" s="643"/>
      <c r="O403" s="643"/>
      <c r="P403" s="643"/>
      <c r="Q403" s="643"/>
      <c r="R403" s="643"/>
      <c r="S403" s="643"/>
      <c r="T403" s="643"/>
      <c r="U403" s="643"/>
      <c r="V403" s="643"/>
      <c r="W403" s="643"/>
      <c r="X403" s="643"/>
      <c r="Y403" s="644"/>
      <c r="Z403" s="470"/>
      <c r="AA403" s="470"/>
    </row>
    <row r="404" spans="1:27" ht="12.75" customHeight="1">
      <c r="A404" s="245"/>
      <c r="B404" s="245"/>
      <c r="C404" s="209"/>
      <c r="D404" s="209"/>
      <c r="E404" s="209"/>
      <c r="F404" s="209"/>
      <c r="G404" s="209"/>
      <c r="H404" s="209"/>
      <c r="I404" s="209"/>
      <c r="J404" s="209"/>
      <c r="K404" s="209"/>
      <c r="L404" s="209"/>
      <c r="M404" s="209"/>
      <c r="N404" s="209"/>
      <c r="O404" s="209"/>
      <c r="P404" s="209"/>
      <c r="Q404" s="209"/>
      <c r="R404" s="209"/>
      <c r="Y404" s="250"/>
      <c r="Z404" s="250"/>
      <c r="AA404" s="250"/>
    </row>
    <row r="405" spans="1:27" ht="12.75" customHeight="1">
      <c r="A405" s="220" t="s">
        <v>758</v>
      </c>
      <c r="B405" s="220"/>
      <c r="C405" s="244"/>
      <c r="D405" s="244"/>
      <c r="E405" s="244"/>
      <c r="F405" s="244"/>
      <c r="G405" s="244"/>
      <c r="H405" s="244"/>
      <c r="I405" s="244"/>
      <c r="Y405" s="250"/>
      <c r="Z405" s="250"/>
      <c r="AA405" s="250"/>
    </row>
    <row r="406" spans="1:27" ht="12.75" customHeight="1">
      <c r="A406" s="243"/>
      <c r="B406" s="485" t="s">
        <v>650</v>
      </c>
      <c r="C406" s="464" t="s">
        <v>9</v>
      </c>
      <c r="D406" s="464"/>
      <c r="E406" s="464"/>
      <c r="F406" s="464"/>
      <c r="G406" s="464"/>
      <c r="H406" s="464"/>
      <c r="I406" s="464"/>
      <c r="J406" s="464"/>
      <c r="K406" s="464"/>
      <c r="L406" s="464"/>
      <c r="M406" s="464"/>
      <c r="N406" s="464"/>
      <c r="O406" s="464"/>
      <c r="P406" s="464"/>
      <c r="Q406" s="464"/>
      <c r="R406" s="464"/>
      <c r="S406" s="464"/>
      <c r="T406" s="464"/>
      <c r="U406" s="464"/>
      <c r="V406" s="464"/>
      <c r="W406" s="464"/>
      <c r="X406" s="464"/>
      <c r="Y406" s="464"/>
      <c r="Z406" s="470"/>
      <c r="AA406" s="470"/>
    </row>
    <row r="407" spans="1:27" ht="12.75" customHeight="1">
      <c r="A407" s="243"/>
      <c r="B407" s="485"/>
      <c r="C407" s="464"/>
      <c r="D407" s="464"/>
      <c r="E407" s="464"/>
      <c r="F407" s="464"/>
      <c r="G407" s="464"/>
      <c r="H407" s="464"/>
      <c r="I407" s="464"/>
      <c r="J407" s="464"/>
      <c r="K407" s="464"/>
      <c r="L407" s="464"/>
      <c r="M407" s="464"/>
      <c r="N407" s="464"/>
      <c r="O407" s="464"/>
      <c r="P407" s="464"/>
      <c r="Q407" s="464"/>
      <c r="R407" s="464"/>
      <c r="S407" s="464"/>
      <c r="T407" s="464"/>
      <c r="U407" s="464"/>
      <c r="V407" s="464"/>
      <c r="W407" s="464"/>
      <c r="X407" s="464"/>
      <c r="Y407" s="464"/>
      <c r="Z407" s="470"/>
      <c r="AA407" s="470"/>
    </row>
    <row r="408" spans="1:27" ht="12.75" customHeight="1">
      <c r="A408" s="243"/>
      <c r="B408" s="485"/>
      <c r="C408" s="464"/>
      <c r="D408" s="464"/>
      <c r="E408" s="464"/>
      <c r="F408" s="464"/>
      <c r="G408" s="464"/>
      <c r="H408" s="464"/>
      <c r="I408" s="464"/>
      <c r="J408" s="464"/>
      <c r="K408" s="464"/>
      <c r="L408" s="464"/>
      <c r="M408" s="464"/>
      <c r="N408" s="464"/>
      <c r="O408" s="464"/>
      <c r="P408" s="464"/>
      <c r="Q408" s="464"/>
      <c r="R408" s="464"/>
      <c r="S408" s="464"/>
      <c r="T408" s="464"/>
      <c r="U408" s="464"/>
      <c r="V408" s="464"/>
      <c r="W408" s="464"/>
      <c r="X408" s="464"/>
      <c r="Y408" s="464"/>
      <c r="Z408" s="470"/>
      <c r="AA408" s="470"/>
    </row>
    <row r="409" spans="1:27" ht="12.75" customHeight="1">
      <c r="A409" s="243"/>
      <c r="B409" s="485" t="s">
        <v>651</v>
      </c>
      <c r="C409" s="464" t="s">
        <v>85</v>
      </c>
      <c r="D409" s="464"/>
      <c r="E409" s="464"/>
      <c r="F409" s="464"/>
      <c r="G409" s="464"/>
      <c r="H409" s="464"/>
      <c r="I409" s="464"/>
      <c r="J409" s="464"/>
      <c r="K409" s="464"/>
      <c r="L409" s="464"/>
      <c r="M409" s="464"/>
      <c r="N409" s="464"/>
      <c r="O409" s="464"/>
      <c r="P409" s="464"/>
      <c r="Q409" s="464"/>
      <c r="R409" s="464"/>
      <c r="S409" s="464"/>
      <c r="T409" s="464"/>
      <c r="U409" s="464"/>
      <c r="V409" s="464"/>
      <c r="W409" s="464"/>
      <c r="X409" s="464"/>
      <c r="Y409" s="464"/>
      <c r="Z409" s="470"/>
      <c r="AA409" s="470"/>
    </row>
    <row r="410" spans="1:27" ht="12.75" customHeight="1">
      <c r="A410" s="243"/>
      <c r="B410" s="485"/>
      <c r="C410" s="464"/>
      <c r="D410" s="464"/>
      <c r="E410" s="464"/>
      <c r="F410" s="464"/>
      <c r="G410" s="464"/>
      <c r="H410" s="464"/>
      <c r="I410" s="464"/>
      <c r="J410" s="464"/>
      <c r="K410" s="464"/>
      <c r="L410" s="464"/>
      <c r="M410" s="464"/>
      <c r="N410" s="464"/>
      <c r="O410" s="464"/>
      <c r="P410" s="464"/>
      <c r="Q410" s="464"/>
      <c r="R410" s="464"/>
      <c r="S410" s="464"/>
      <c r="T410" s="464"/>
      <c r="U410" s="464"/>
      <c r="V410" s="464"/>
      <c r="W410" s="464"/>
      <c r="X410" s="464"/>
      <c r="Y410" s="464"/>
      <c r="Z410" s="470"/>
      <c r="AA410" s="470"/>
    </row>
    <row r="411" spans="1:27" ht="12.75" customHeight="1">
      <c r="A411" s="243"/>
      <c r="B411" s="485" t="s">
        <v>652</v>
      </c>
      <c r="C411" s="464" t="s">
        <v>927</v>
      </c>
      <c r="D411" s="464"/>
      <c r="E411" s="464"/>
      <c r="F411" s="464"/>
      <c r="G411" s="464"/>
      <c r="H411" s="464"/>
      <c r="I411" s="464"/>
      <c r="J411" s="464"/>
      <c r="K411" s="464"/>
      <c r="L411" s="464"/>
      <c r="M411" s="464"/>
      <c r="N411" s="464"/>
      <c r="O411" s="464"/>
      <c r="P411" s="464"/>
      <c r="Q411" s="464"/>
      <c r="R411" s="464"/>
      <c r="S411" s="464"/>
      <c r="T411" s="464"/>
      <c r="U411" s="464"/>
      <c r="V411" s="464"/>
      <c r="W411" s="464"/>
      <c r="X411" s="464"/>
      <c r="Y411" s="464"/>
      <c r="Z411" s="470"/>
      <c r="AA411" s="470"/>
    </row>
    <row r="412" spans="1:27" ht="12.75" customHeight="1">
      <c r="A412" s="243"/>
      <c r="B412" s="485"/>
      <c r="C412" s="464"/>
      <c r="D412" s="464"/>
      <c r="E412" s="464"/>
      <c r="F412" s="464"/>
      <c r="G412" s="464"/>
      <c r="H412" s="464"/>
      <c r="I412" s="464"/>
      <c r="J412" s="464"/>
      <c r="K412" s="464"/>
      <c r="L412" s="464"/>
      <c r="M412" s="464"/>
      <c r="N412" s="464"/>
      <c r="O412" s="464"/>
      <c r="P412" s="464"/>
      <c r="Q412" s="464"/>
      <c r="R412" s="464"/>
      <c r="S412" s="464"/>
      <c r="T412" s="464"/>
      <c r="U412" s="464"/>
      <c r="V412" s="464"/>
      <c r="W412" s="464"/>
      <c r="X412" s="464"/>
      <c r="Y412" s="464"/>
      <c r="Z412" s="470"/>
      <c r="AA412" s="470"/>
    </row>
    <row r="413" spans="1:27" ht="12.75" customHeight="1">
      <c r="A413" s="243"/>
      <c r="B413" s="485"/>
      <c r="C413" s="464"/>
      <c r="D413" s="464"/>
      <c r="E413" s="464"/>
      <c r="F413" s="464"/>
      <c r="G413" s="464"/>
      <c r="H413" s="464"/>
      <c r="I413" s="464"/>
      <c r="J413" s="464"/>
      <c r="K413" s="464"/>
      <c r="L413" s="464"/>
      <c r="M413" s="464"/>
      <c r="N413" s="464"/>
      <c r="O413" s="464"/>
      <c r="P413" s="464"/>
      <c r="Q413" s="464"/>
      <c r="R413" s="464"/>
      <c r="S413" s="464"/>
      <c r="T413" s="464"/>
      <c r="U413" s="464"/>
      <c r="V413" s="464"/>
      <c r="W413" s="464"/>
      <c r="X413" s="464"/>
      <c r="Y413" s="464"/>
      <c r="Z413" s="470"/>
      <c r="AA413" s="470"/>
    </row>
    <row r="414" spans="1:27" ht="12.75" customHeight="1">
      <c r="A414" s="243"/>
      <c r="B414" s="485"/>
      <c r="C414" s="464"/>
      <c r="D414" s="464"/>
      <c r="E414" s="464"/>
      <c r="F414" s="464"/>
      <c r="G414" s="464"/>
      <c r="H414" s="464"/>
      <c r="I414" s="464"/>
      <c r="J414" s="464"/>
      <c r="K414" s="464"/>
      <c r="L414" s="464"/>
      <c r="M414" s="464"/>
      <c r="N414" s="464"/>
      <c r="O414" s="464"/>
      <c r="P414" s="464"/>
      <c r="Q414" s="464"/>
      <c r="R414" s="464"/>
      <c r="S414" s="464"/>
      <c r="T414" s="464"/>
      <c r="U414" s="464"/>
      <c r="V414" s="464"/>
      <c r="W414" s="464"/>
      <c r="X414" s="464"/>
      <c r="Y414" s="464"/>
      <c r="Z414" s="470"/>
      <c r="AA414" s="470"/>
    </row>
    <row r="415" spans="1:27" ht="12.75" customHeight="1">
      <c r="A415" s="243"/>
      <c r="B415" s="485"/>
      <c r="C415" s="464"/>
      <c r="D415" s="464"/>
      <c r="E415" s="464"/>
      <c r="F415" s="464"/>
      <c r="G415" s="464"/>
      <c r="H415" s="464"/>
      <c r="I415" s="464"/>
      <c r="J415" s="464"/>
      <c r="K415" s="464"/>
      <c r="L415" s="464"/>
      <c r="M415" s="464"/>
      <c r="N415" s="464"/>
      <c r="O415" s="464"/>
      <c r="P415" s="464"/>
      <c r="Q415" s="464"/>
      <c r="R415" s="464"/>
      <c r="S415" s="464"/>
      <c r="T415" s="464"/>
      <c r="U415" s="464"/>
      <c r="V415" s="464"/>
      <c r="W415" s="464"/>
      <c r="X415" s="464"/>
      <c r="Y415" s="464"/>
      <c r="Z415" s="470"/>
      <c r="AA415" s="470"/>
    </row>
    <row r="416" spans="1:27" ht="12.75" customHeight="1">
      <c r="A416" s="244"/>
      <c r="B416" s="481" t="s">
        <v>759</v>
      </c>
      <c r="C416" s="421" t="s">
        <v>760</v>
      </c>
      <c r="D416" s="421"/>
      <c r="E416" s="421"/>
      <c r="F416" s="421"/>
      <c r="G416" s="421"/>
      <c r="H416" s="421"/>
      <c r="I416" s="421"/>
      <c r="J416" s="421"/>
      <c r="K416" s="421"/>
      <c r="L416" s="421"/>
      <c r="M416" s="421"/>
      <c r="N416" s="421"/>
      <c r="O416" s="421"/>
      <c r="P416" s="421"/>
      <c r="Q416" s="421"/>
      <c r="R416" s="421"/>
      <c r="S416" s="421"/>
      <c r="T416" s="421"/>
      <c r="U416" s="421"/>
      <c r="V416" s="421"/>
      <c r="W416" s="421"/>
      <c r="X416" s="421"/>
      <c r="Y416" s="421"/>
      <c r="Z416" s="470"/>
      <c r="AA416" s="470"/>
    </row>
    <row r="417" spans="1:27" ht="12.75" customHeight="1">
      <c r="A417" s="244"/>
      <c r="B417" s="481"/>
      <c r="C417" s="421"/>
      <c r="D417" s="421"/>
      <c r="E417" s="421"/>
      <c r="F417" s="421"/>
      <c r="G417" s="421"/>
      <c r="H417" s="421"/>
      <c r="I417" s="421"/>
      <c r="J417" s="421"/>
      <c r="K417" s="421"/>
      <c r="L417" s="421"/>
      <c r="M417" s="421"/>
      <c r="N417" s="421"/>
      <c r="O417" s="421"/>
      <c r="P417" s="421"/>
      <c r="Q417" s="421"/>
      <c r="R417" s="421"/>
      <c r="S417" s="421"/>
      <c r="T417" s="421"/>
      <c r="U417" s="421"/>
      <c r="V417" s="421"/>
      <c r="W417" s="421"/>
      <c r="X417" s="421"/>
      <c r="Y417" s="421"/>
      <c r="Z417" s="470"/>
      <c r="AA417" s="470"/>
    </row>
    <row r="418" spans="1:27" ht="12.75" customHeight="1">
      <c r="A418" s="244"/>
      <c r="B418" s="481" t="s">
        <v>761</v>
      </c>
      <c r="C418" s="421" t="s">
        <v>762</v>
      </c>
      <c r="D418" s="421"/>
      <c r="E418" s="421"/>
      <c r="F418" s="421"/>
      <c r="G418" s="421"/>
      <c r="H418" s="421"/>
      <c r="I418" s="421"/>
      <c r="J418" s="421"/>
      <c r="K418" s="421"/>
      <c r="L418" s="421"/>
      <c r="M418" s="421"/>
      <c r="N418" s="421"/>
      <c r="O418" s="421"/>
      <c r="P418" s="421"/>
      <c r="Q418" s="421"/>
      <c r="R418" s="421"/>
      <c r="S418" s="421"/>
      <c r="T418" s="421"/>
      <c r="U418" s="421"/>
      <c r="V418" s="421"/>
      <c r="W418" s="421"/>
      <c r="X418" s="421"/>
      <c r="Y418" s="421"/>
      <c r="Z418" s="470"/>
      <c r="AA418" s="470"/>
    </row>
    <row r="419" spans="1:27" ht="12.75" customHeight="1">
      <c r="A419" s="244"/>
      <c r="B419" s="481"/>
      <c r="C419" s="421"/>
      <c r="D419" s="421"/>
      <c r="E419" s="421"/>
      <c r="F419" s="421"/>
      <c r="G419" s="421"/>
      <c r="H419" s="421"/>
      <c r="I419" s="421"/>
      <c r="J419" s="421"/>
      <c r="K419" s="421"/>
      <c r="L419" s="421"/>
      <c r="M419" s="421"/>
      <c r="N419" s="421"/>
      <c r="O419" s="421"/>
      <c r="P419" s="421"/>
      <c r="Q419" s="421"/>
      <c r="R419" s="421"/>
      <c r="S419" s="421"/>
      <c r="T419" s="421"/>
      <c r="U419" s="421"/>
      <c r="V419" s="421"/>
      <c r="W419" s="421"/>
      <c r="X419" s="421"/>
      <c r="Y419" s="421"/>
      <c r="Z419" s="470"/>
      <c r="AA419" s="470"/>
    </row>
    <row r="420" spans="1:27" ht="12.75" customHeight="1">
      <c r="A420" s="244"/>
      <c r="B420" s="481"/>
      <c r="C420" s="421"/>
      <c r="D420" s="421"/>
      <c r="E420" s="421"/>
      <c r="F420" s="421"/>
      <c r="G420" s="421"/>
      <c r="H420" s="421"/>
      <c r="I420" s="421"/>
      <c r="J420" s="421"/>
      <c r="K420" s="421"/>
      <c r="L420" s="421"/>
      <c r="M420" s="421"/>
      <c r="N420" s="421"/>
      <c r="O420" s="421"/>
      <c r="P420" s="421"/>
      <c r="Q420" s="421"/>
      <c r="R420" s="421"/>
      <c r="S420" s="421"/>
      <c r="T420" s="421"/>
      <c r="U420" s="421"/>
      <c r="V420" s="421"/>
      <c r="W420" s="421"/>
      <c r="X420" s="421"/>
      <c r="Y420" s="421"/>
      <c r="Z420" s="470"/>
      <c r="AA420" s="470"/>
    </row>
    <row r="421" spans="1:27" ht="12.75" customHeight="1">
      <c r="A421" s="243"/>
      <c r="B421" s="485" t="s">
        <v>655</v>
      </c>
      <c r="C421" s="465" t="s">
        <v>763</v>
      </c>
      <c r="D421" s="465"/>
      <c r="E421" s="465"/>
      <c r="F421" s="465"/>
      <c r="G421" s="465"/>
      <c r="H421" s="465"/>
      <c r="I421" s="465"/>
      <c r="J421" s="465"/>
      <c r="K421" s="465"/>
      <c r="L421" s="465"/>
      <c r="M421" s="465"/>
      <c r="N421" s="465"/>
      <c r="O421" s="465"/>
      <c r="P421" s="465"/>
      <c r="Q421" s="465"/>
      <c r="R421" s="465"/>
      <c r="S421" s="465"/>
      <c r="T421" s="465"/>
      <c r="U421" s="465"/>
      <c r="V421" s="465"/>
      <c r="W421" s="465"/>
      <c r="X421" s="465"/>
      <c r="Y421" s="465"/>
      <c r="Z421" s="470"/>
      <c r="AA421" s="470"/>
    </row>
    <row r="422" spans="1:27" ht="12.75" customHeight="1">
      <c r="A422" s="243"/>
      <c r="B422" s="485"/>
      <c r="C422" s="465"/>
      <c r="D422" s="465"/>
      <c r="E422" s="465"/>
      <c r="F422" s="465"/>
      <c r="G422" s="465"/>
      <c r="H422" s="465"/>
      <c r="I422" s="465"/>
      <c r="J422" s="465"/>
      <c r="K422" s="465"/>
      <c r="L422" s="465"/>
      <c r="M422" s="465"/>
      <c r="N422" s="465"/>
      <c r="O422" s="465"/>
      <c r="P422" s="465"/>
      <c r="Q422" s="465"/>
      <c r="R422" s="465"/>
      <c r="S422" s="465"/>
      <c r="T422" s="465"/>
      <c r="U422" s="465"/>
      <c r="V422" s="465"/>
      <c r="W422" s="465"/>
      <c r="X422" s="465"/>
      <c r="Y422" s="465"/>
      <c r="Z422" s="470"/>
      <c r="AA422" s="470"/>
    </row>
    <row r="423" spans="1:27" ht="12.75" customHeight="1">
      <c r="A423" s="243"/>
      <c r="B423" s="485" t="s">
        <v>707</v>
      </c>
      <c r="C423" s="464" t="s">
        <v>86</v>
      </c>
      <c r="D423" s="464"/>
      <c r="E423" s="464"/>
      <c r="F423" s="464"/>
      <c r="G423" s="464"/>
      <c r="H423" s="464"/>
      <c r="I423" s="464"/>
      <c r="J423" s="464"/>
      <c r="K423" s="464"/>
      <c r="L423" s="464"/>
      <c r="M423" s="464"/>
      <c r="N423" s="464"/>
      <c r="O423" s="464"/>
      <c r="P423" s="464"/>
      <c r="Q423" s="464"/>
      <c r="R423" s="464"/>
      <c r="S423" s="464"/>
      <c r="T423" s="464"/>
      <c r="U423" s="464"/>
      <c r="V423" s="464"/>
      <c r="W423" s="464"/>
      <c r="X423" s="464"/>
      <c r="Y423" s="464"/>
      <c r="Z423" s="470"/>
      <c r="AA423" s="470"/>
    </row>
    <row r="424" spans="1:27" ht="12.75" customHeight="1">
      <c r="A424" s="243"/>
      <c r="B424" s="485"/>
      <c r="C424" s="464"/>
      <c r="D424" s="464"/>
      <c r="E424" s="464"/>
      <c r="F424" s="464"/>
      <c r="G424" s="464"/>
      <c r="H424" s="464"/>
      <c r="I424" s="464"/>
      <c r="J424" s="464"/>
      <c r="K424" s="464"/>
      <c r="L424" s="464"/>
      <c r="M424" s="464"/>
      <c r="N424" s="464"/>
      <c r="O424" s="464"/>
      <c r="P424" s="464"/>
      <c r="Q424" s="464"/>
      <c r="R424" s="464"/>
      <c r="S424" s="464"/>
      <c r="T424" s="464"/>
      <c r="U424" s="464"/>
      <c r="V424" s="464"/>
      <c r="W424" s="464"/>
      <c r="X424" s="464"/>
      <c r="Y424" s="464"/>
      <c r="Z424" s="470"/>
      <c r="AA424" s="470"/>
    </row>
    <row r="425" spans="1:27" ht="12.75" customHeight="1">
      <c r="A425" s="243"/>
      <c r="B425" s="485" t="s">
        <v>708</v>
      </c>
      <c r="C425" s="464" t="s">
        <v>764</v>
      </c>
      <c r="D425" s="464"/>
      <c r="E425" s="464"/>
      <c r="F425" s="464"/>
      <c r="G425" s="464"/>
      <c r="H425" s="464"/>
      <c r="I425" s="464"/>
      <c r="J425" s="464"/>
      <c r="K425" s="464"/>
      <c r="L425" s="464"/>
      <c r="M425" s="464"/>
      <c r="N425" s="464"/>
      <c r="O425" s="464"/>
      <c r="P425" s="464"/>
      <c r="Q425" s="464"/>
      <c r="R425" s="464"/>
      <c r="S425" s="464"/>
      <c r="T425" s="464"/>
      <c r="U425" s="464"/>
      <c r="V425" s="464"/>
      <c r="W425" s="464"/>
      <c r="X425" s="464"/>
      <c r="Y425" s="464"/>
      <c r="Z425" s="470"/>
      <c r="AA425" s="470"/>
    </row>
    <row r="426" spans="1:27" ht="12.75" customHeight="1">
      <c r="A426" s="243"/>
      <c r="B426" s="485"/>
      <c r="C426" s="464"/>
      <c r="D426" s="464"/>
      <c r="E426" s="464"/>
      <c r="F426" s="464"/>
      <c r="G426" s="464"/>
      <c r="H426" s="464"/>
      <c r="I426" s="464"/>
      <c r="J426" s="464"/>
      <c r="K426" s="464"/>
      <c r="L426" s="464"/>
      <c r="M426" s="464"/>
      <c r="N426" s="464"/>
      <c r="O426" s="464"/>
      <c r="P426" s="464"/>
      <c r="Q426" s="464"/>
      <c r="R426" s="464"/>
      <c r="S426" s="464"/>
      <c r="T426" s="464"/>
      <c r="U426" s="464"/>
      <c r="V426" s="464"/>
      <c r="W426" s="464"/>
      <c r="X426" s="464"/>
      <c r="Y426" s="464"/>
      <c r="Z426" s="470"/>
      <c r="AA426" s="470"/>
    </row>
    <row r="427" spans="1:27" ht="12.75" customHeight="1">
      <c r="A427" s="243"/>
      <c r="B427" s="485"/>
      <c r="C427" s="464"/>
      <c r="D427" s="464"/>
      <c r="E427" s="464"/>
      <c r="F427" s="464"/>
      <c r="G427" s="464"/>
      <c r="H427" s="464"/>
      <c r="I427" s="464"/>
      <c r="J427" s="464"/>
      <c r="K427" s="464"/>
      <c r="L427" s="464"/>
      <c r="M427" s="464"/>
      <c r="N427" s="464"/>
      <c r="O427" s="464"/>
      <c r="P427" s="464"/>
      <c r="Q427" s="464"/>
      <c r="R427" s="464"/>
      <c r="S427" s="464"/>
      <c r="T427" s="464"/>
      <c r="U427" s="464"/>
      <c r="V427" s="464"/>
      <c r="W427" s="464"/>
      <c r="X427" s="464"/>
      <c r="Y427" s="464"/>
      <c r="Z427" s="470"/>
      <c r="AA427" s="470"/>
    </row>
    <row r="428" spans="1:27" ht="12.75" customHeight="1">
      <c r="A428" s="243"/>
      <c r="B428" s="485"/>
      <c r="C428" s="464"/>
      <c r="D428" s="464"/>
      <c r="E428" s="464"/>
      <c r="F428" s="464"/>
      <c r="G428" s="464"/>
      <c r="H428" s="464"/>
      <c r="I428" s="464"/>
      <c r="J428" s="464"/>
      <c r="K428" s="464"/>
      <c r="L428" s="464"/>
      <c r="M428" s="464"/>
      <c r="N428" s="464"/>
      <c r="O428" s="464"/>
      <c r="P428" s="464"/>
      <c r="Q428" s="464"/>
      <c r="R428" s="464"/>
      <c r="S428" s="464"/>
      <c r="T428" s="464"/>
      <c r="U428" s="464"/>
      <c r="V428" s="464"/>
      <c r="W428" s="464"/>
      <c r="X428" s="464"/>
      <c r="Y428" s="464"/>
      <c r="Z428" s="470"/>
      <c r="AA428" s="470"/>
    </row>
    <row r="429" spans="1:27" ht="12.75" customHeight="1">
      <c r="A429" s="243"/>
      <c r="B429" s="219"/>
      <c r="C429" s="268"/>
      <c r="D429" s="268"/>
      <c r="E429" s="268"/>
      <c r="F429" s="268"/>
      <c r="G429" s="268"/>
      <c r="H429" s="268"/>
      <c r="I429" s="268"/>
      <c r="J429" s="268"/>
      <c r="K429" s="268"/>
      <c r="L429" s="268"/>
      <c r="M429" s="268"/>
      <c r="N429" s="268"/>
      <c r="O429" s="268"/>
      <c r="P429" s="268"/>
      <c r="Q429" s="268"/>
      <c r="R429" s="268"/>
      <c r="S429" s="268"/>
      <c r="T429" s="268"/>
      <c r="U429" s="268"/>
      <c r="V429" s="268"/>
      <c r="W429" s="268"/>
      <c r="X429" s="268"/>
      <c r="Y429" s="248"/>
      <c r="Z429" s="248"/>
      <c r="AA429" s="248"/>
    </row>
    <row r="430" spans="1:27" ht="12.75" customHeight="1">
      <c r="A430" s="585" t="s">
        <v>765</v>
      </c>
      <c r="B430" s="585"/>
      <c r="C430" s="585"/>
      <c r="D430" s="585"/>
      <c r="E430" s="585"/>
      <c r="F430" s="585"/>
      <c r="G430" s="585"/>
      <c r="H430" s="585"/>
      <c r="I430" s="585"/>
      <c r="J430" s="585"/>
      <c r="K430" s="268"/>
      <c r="L430" s="268"/>
      <c r="M430" s="268"/>
      <c r="N430" s="268"/>
      <c r="O430" s="268"/>
      <c r="P430" s="268"/>
      <c r="Q430" s="268"/>
      <c r="R430" s="268"/>
      <c r="S430" s="268"/>
      <c r="T430" s="268"/>
      <c r="U430" s="268"/>
      <c r="V430" s="268"/>
      <c r="W430" s="268"/>
      <c r="X430" s="268"/>
      <c r="Y430" s="248"/>
      <c r="Z430" s="248"/>
      <c r="AA430" s="248"/>
    </row>
    <row r="431" spans="1:27" ht="12.75" customHeight="1">
      <c r="A431" s="243"/>
      <c r="B431" s="489" t="s">
        <v>160</v>
      </c>
      <c r="C431" s="437" t="s">
        <v>170</v>
      </c>
      <c r="D431" s="438"/>
      <c r="E431" s="438"/>
      <c r="F431" s="438"/>
      <c r="G431" s="438"/>
      <c r="H431" s="438"/>
      <c r="I431" s="438"/>
      <c r="J431" s="438"/>
      <c r="K431" s="438"/>
      <c r="L431" s="438"/>
      <c r="M431" s="438"/>
      <c r="N431" s="438"/>
      <c r="O431" s="438"/>
      <c r="P431" s="438"/>
      <c r="Q431" s="438"/>
      <c r="R431" s="438"/>
      <c r="S431" s="438"/>
      <c r="T431" s="438"/>
      <c r="U431" s="438"/>
      <c r="V431" s="438"/>
      <c r="W431" s="438"/>
      <c r="X431" s="438"/>
      <c r="Y431" s="438"/>
      <c r="Z431" s="470"/>
      <c r="AA431" s="470"/>
    </row>
    <row r="432" spans="1:27" ht="12.75" customHeight="1">
      <c r="A432" s="243"/>
      <c r="B432" s="490"/>
      <c r="C432" s="439"/>
      <c r="D432" s="440"/>
      <c r="E432" s="440"/>
      <c r="F432" s="440"/>
      <c r="G432" s="440"/>
      <c r="H432" s="440"/>
      <c r="I432" s="440"/>
      <c r="J432" s="440"/>
      <c r="K432" s="440"/>
      <c r="L432" s="440"/>
      <c r="M432" s="440"/>
      <c r="N432" s="440"/>
      <c r="O432" s="440"/>
      <c r="P432" s="440"/>
      <c r="Q432" s="440"/>
      <c r="R432" s="440"/>
      <c r="S432" s="440"/>
      <c r="T432" s="440"/>
      <c r="U432" s="440"/>
      <c r="V432" s="440"/>
      <c r="W432" s="440"/>
      <c r="X432" s="440"/>
      <c r="Y432" s="440"/>
      <c r="Z432" s="470"/>
      <c r="AA432" s="470"/>
    </row>
    <row r="433" spans="1:27" ht="12.75" customHeight="1">
      <c r="A433" s="243"/>
      <c r="B433" s="490"/>
      <c r="C433" s="439"/>
      <c r="D433" s="440"/>
      <c r="E433" s="440"/>
      <c r="F433" s="440"/>
      <c r="G433" s="440"/>
      <c r="H433" s="440"/>
      <c r="I433" s="440"/>
      <c r="J433" s="440"/>
      <c r="K433" s="440"/>
      <c r="L433" s="440"/>
      <c r="M433" s="440"/>
      <c r="N433" s="440"/>
      <c r="O433" s="440"/>
      <c r="P433" s="440"/>
      <c r="Q433" s="440"/>
      <c r="R433" s="440"/>
      <c r="S433" s="440"/>
      <c r="T433" s="440"/>
      <c r="U433" s="440"/>
      <c r="V433" s="440"/>
      <c r="W433" s="440"/>
      <c r="X433" s="440"/>
      <c r="Y433" s="440"/>
      <c r="Z433" s="470"/>
      <c r="AA433" s="470"/>
    </row>
    <row r="434" spans="1:27" ht="12.75" customHeight="1">
      <c r="A434" s="243"/>
      <c r="B434" s="491"/>
      <c r="C434" s="441"/>
      <c r="D434" s="442"/>
      <c r="E434" s="442"/>
      <c r="F434" s="442"/>
      <c r="G434" s="442"/>
      <c r="H434" s="442"/>
      <c r="I434" s="442"/>
      <c r="J434" s="442"/>
      <c r="K434" s="442"/>
      <c r="L434" s="442"/>
      <c r="M434" s="442"/>
      <c r="N434" s="442"/>
      <c r="O434" s="442"/>
      <c r="P434" s="442"/>
      <c r="Q434" s="442"/>
      <c r="R434" s="442"/>
      <c r="S434" s="442"/>
      <c r="T434" s="442"/>
      <c r="U434" s="442"/>
      <c r="V434" s="442"/>
      <c r="W434" s="442"/>
      <c r="X434" s="442"/>
      <c r="Y434" s="442"/>
      <c r="Z434" s="470"/>
      <c r="AA434" s="470"/>
    </row>
    <row r="435" spans="1:27" ht="12.75" customHeight="1">
      <c r="A435" s="243"/>
      <c r="B435" s="489" t="s">
        <v>161</v>
      </c>
      <c r="C435" s="437" t="s">
        <v>766</v>
      </c>
      <c r="D435" s="438"/>
      <c r="E435" s="438"/>
      <c r="F435" s="438"/>
      <c r="G435" s="438"/>
      <c r="H435" s="438"/>
      <c r="I435" s="438"/>
      <c r="J435" s="438"/>
      <c r="K435" s="438"/>
      <c r="L435" s="438"/>
      <c r="M435" s="438"/>
      <c r="N435" s="438"/>
      <c r="O435" s="438"/>
      <c r="P435" s="438"/>
      <c r="Q435" s="438"/>
      <c r="R435" s="438"/>
      <c r="S435" s="438"/>
      <c r="T435" s="438"/>
      <c r="U435" s="438"/>
      <c r="V435" s="438"/>
      <c r="W435" s="438"/>
      <c r="X435" s="438"/>
      <c r="Y435" s="438"/>
      <c r="Z435" s="470"/>
      <c r="AA435" s="470"/>
    </row>
    <row r="436" spans="1:27" ht="12.75" customHeight="1">
      <c r="A436" s="243"/>
      <c r="B436" s="490"/>
      <c r="C436" s="439"/>
      <c r="D436" s="440"/>
      <c r="E436" s="440"/>
      <c r="F436" s="440"/>
      <c r="G436" s="440"/>
      <c r="H436" s="440"/>
      <c r="I436" s="440"/>
      <c r="J436" s="440"/>
      <c r="K436" s="440"/>
      <c r="L436" s="440"/>
      <c r="M436" s="440"/>
      <c r="N436" s="440"/>
      <c r="O436" s="440"/>
      <c r="P436" s="440"/>
      <c r="Q436" s="440"/>
      <c r="R436" s="440"/>
      <c r="S436" s="440"/>
      <c r="T436" s="440"/>
      <c r="U436" s="440"/>
      <c r="V436" s="440"/>
      <c r="W436" s="440"/>
      <c r="X436" s="440"/>
      <c r="Y436" s="440"/>
      <c r="Z436" s="470"/>
      <c r="AA436" s="470"/>
    </row>
    <row r="437" spans="1:27" ht="12.75" customHeight="1">
      <c r="A437" s="243"/>
      <c r="B437" s="491"/>
      <c r="C437" s="441"/>
      <c r="D437" s="442"/>
      <c r="E437" s="442"/>
      <c r="F437" s="442"/>
      <c r="G437" s="442"/>
      <c r="H437" s="442"/>
      <c r="I437" s="442"/>
      <c r="J437" s="442"/>
      <c r="K437" s="442"/>
      <c r="L437" s="442"/>
      <c r="M437" s="442"/>
      <c r="N437" s="442"/>
      <c r="O437" s="442"/>
      <c r="P437" s="442"/>
      <c r="Q437" s="442"/>
      <c r="R437" s="442"/>
      <c r="S437" s="442"/>
      <c r="T437" s="442"/>
      <c r="U437" s="442"/>
      <c r="V437" s="442"/>
      <c r="W437" s="442"/>
      <c r="X437" s="442"/>
      <c r="Y437" s="442"/>
      <c r="Z437" s="470"/>
      <c r="AA437" s="470"/>
    </row>
    <row r="438" spans="1:27" ht="12.75" customHeight="1">
      <c r="A438" s="243"/>
      <c r="B438" s="489" t="s">
        <v>162</v>
      </c>
      <c r="C438" s="437" t="s">
        <v>171</v>
      </c>
      <c r="D438" s="438"/>
      <c r="E438" s="438"/>
      <c r="F438" s="438"/>
      <c r="G438" s="438"/>
      <c r="H438" s="438"/>
      <c r="I438" s="438"/>
      <c r="J438" s="438"/>
      <c r="K438" s="438"/>
      <c r="L438" s="438"/>
      <c r="M438" s="438"/>
      <c r="N438" s="438"/>
      <c r="O438" s="438"/>
      <c r="P438" s="438"/>
      <c r="Q438" s="438"/>
      <c r="R438" s="438"/>
      <c r="S438" s="438"/>
      <c r="T438" s="438"/>
      <c r="U438" s="438"/>
      <c r="V438" s="438"/>
      <c r="W438" s="438"/>
      <c r="X438" s="438"/>
      <c r="Y438" s="438"/>
      <c r="Z438" s="470"/>
      <c r="AA438" s="470"/>
    </row>
    <row r="439" spans="1:27" ht="12.75" customHeight="1">
      <c r="A439" s="243"/>
      <c r="B439" s="491"/>
      <c r="C439" s="441"/>
      <c r="D439" s="442"/>
      <c r="E439" s="442"/>
      <c r="F439" s="442"/>
      <c r="G439" s="442"/>
      <c r="H439" s="442"/>
      <c r="I439" s="442"/>
      <c r="J439" s="442"/>
      <c r="K439" s="442"/>
      <c r="L439" s="442"/>
      <c r="M439" s="442"/>
      <c r="N439" s="442"/>
      <c r="O439" s="442"/>
      <c r="P439" s="442"/>
      <c r="Q439" s="442"/>
      <c r="R439" s="442"/>
      <c r="S439" s="442"/>
      <c r="T439" s="442"/>
      <c r="U439" s="442"/>
      <c r="V439" s="442"/>
      <c r="W439" s="442"/>
      <c r="X439" s="442"/>
      <c r="Y439" s="442"/>
      <c r="Z439" s="470"/>
      <c r="AA439" s="470"/>
    </row>
    <row r="440" spans="1:27" ht="12.75" customHeight="1">
      <c r="A440" s="243"/>
      <c r="B440" s="219"/>
      <c r="C440" s="269"/>
      <c r="D440" s="269"/>
      <c r="E440" s="269"/>
      <c r="F440" s="269"/>
      <c r="G440" s="269"/>
      <c r="H440" s="269"/>
      <c r="I440" s="269"/>
      <c r="J440" s="269"/>
      <c r="K440" s="269"/>
      <c r="L440" s="269"/>
      <c r="M440" s="269"/>
      <c r="N440" s="269"/>
      <c r="O440" s="269"/>
      <c r="P440" s="269"/>
      <c r="Q440" s="269"/>
      <c r="R440" s="269"/>
      <c r="S440" s="269"/>
      <c r="T440" s="269"/>
      <c r="U440" s="269"/>
      <c r="V440" s="269"/>
      <c r="W440" s="269"/>
      <c r="X440" s="269"/>
      <c r="Y440" s="248"/>
      <c r="Z440" s="248"/>
      <c r="AA440" s="248"/>
    </row>
    <row r="441" spans="1:27" ht="12.75" customHeight="1">
      <c r="A441" s="220" t="s">
        <v>767</v>
      </c>
      <c r="B441" s="220"/>
      <c r="C441" s="244"/>
      <c r="D441" s="244"/>
      <c r="E441" s="244"/>
      <c r="F441" s="244"/>
      <c r="G441" s="244"/>
      <c r="H441" s="244"/>
      <c r="I441" s="244"/>
      <c r="Y441" s="250"/>
      <c r="Z441" s="250"/>
      <c r="AA441" s="250"/>
    </row>
    <row r="442" spans="1:27" ht="12.75" customHeight="1">
      <c r="A442" s="243"/>
      <c r="B442" s="485" t="s">
        <v>650</v>
      </c>
      <c r="C442" s="437" t="s">
        <v>87</v>
      </c>
      <c r="D442" s="438"/>
      <c r="E442" s="438"/>
      <c r="F442" s="438"/>
      <c r="G442" s="438"/>
      <c r="H442" s="438"/>
      <c r="I442" s="438"/>
      <c r="J442" s="438"/>
      <c r="K442" s="438"/>
      <c r="L442" s="438"/>
      <c r="M442" s="438"/>
      <c r="N442" s="438"/>
      <c r="O442" s="438"/>
      <c r="P442" s="438"/>
      <c r="Q442" s="438"/>
      <c r="R442" s="438"/>
      <c r="S442" s="438"/>
      <c r="T442" s="438"/>
      <c r="U442" s="438"/>
      <c r="V442" s="438"/>
      <c r="W442" s="438"/>
      <c r="X442" s="438"/>
      <c r="Y442" s="438"/>
      <c r="Z442" s="470"/>
      <c r="AA442" s="470"/>
    </row>
    <row r="443" spans="1:27" ht="12.75" customHeight="1">
      <c r="A443" s="243"/>
      <c r="B443" s="485"/>
      <c r="C443" s="441"/>
      <c r="D443" s="442"/>
      <c r="E443" s="442"/>
      <c r="F443" s="442"/>
      <c r="G443" s="442"/>
      <c r="H443" s="442"/>
      <c r="I443" s="442"/>
      <c r="J443" s="442"/>
      <c r="K443" s="442"/>
      <c r="L443" s="442"/>
      <c r="M443" s="442"/>
      <c r="N443" s="442"/>
      <c r="O443" s="442"/>
      <c r="P443" s="442"/>
      <c r="Q443" s="442"/>
      <c r="R443" s="442"/>
      <c r="S443" s="442"/>
      <c r="T443" s="442"/>
      <c r="U443" s="442"/>
      <c r="V443" s="442"/>
      <c r="W443" s="442"/>
      <c r="X443" s="442"/>
      <c r="Y443" s="442"/>
      <c r="Z443" s="470"/>
      <c r="AA443" s="470"/>
    </row>
    <row r="444" spans="1:27" ht="12.75" customHeight="1">
      <c r="A444" s="243"/>
      <c r="B444" s="485" t="s">
        <v>651</v>
      </c>
      <c r="C444" s="437" t="s">
        <v>10</v>
      </c>
      <c r="D444" s="438"/>
      <c r="E444" s="438"/>
      <c r="F444" s="438"/>
      <c r="G444" s="438"/>
      <c r="H444" s="438"/>
      <c r="I444" s="438"/>
      <c r="J444" s="438"/>
      <c r="K444" s="438"/>
      <c r="L444" s="438"/>
      <c r="M444" s="438"/>
      <c r="N444" s="438"/>
      <c r="O444" s="438"/>
      <c r="P444" s="438"/>
      <c r="Q444" s="438"/>
      <c r="R444" s="438"/>
      <c r="S444" s="438"/>
      <c r="T444" s="438"/>
      <c r="U444" s="438"/>
      <c r="V444" s="438"/>
      <c r="W444" s="438"/>
      <c r="X444" s="438"/>
      <c r="Y444" s="438"/>
      <c r="Z444" s="470"/>
      <c r="AA444" s="470"/>
    </row>
    <row r="445" spans="1:27" ht="12.75" customHeight="1">
      <c r="A445" s="243"/>
      <c r="B445" s="485"/>
      <c r="C445" s="441"/>
      <c r="D445" s="442"/>
      <c r="E445" s="442"/>
      <c r="F445" s="442"/>
      <c r="G445" s="442"/>
      <c r="H445" s="442"/>
      <c r="I445" s="442"/>
      <c r="J445" s="442"/>
      <c r="K445" s="442"/>
      <c r="L445" s="442"/>
      <c r="M445" s="442"/>
      <c r="N445" s="442"/>
      <c r="O445" s="442"/>
      <c r="P445" s="442"/>
      <c r="Q445" s="442"/>
      <c r="R445" s="442"/>
      <c r="S445" s="442"/>
      <c r="T445" s="442"/>
      <c r="U445" s="442"/>
      <c r="V445" s="442"/>
      <c r="W445" s="442"/>
      <c r="X445" s="442"/>
      <c r="Y445" s="442"/>
      <c r="Z445" s="470"/>
      <c r="AA445" s="470"/>
    </row>
    <row r="446" spans="1:27" ht="12.75" customHeight="1">
      <c r="A446" s="243"/>
      <c r="B446" s="485" t="s">
        <v>652</v>
      </c>
      <c r="C446" s="437" t="s">
        <v>928</v>
      </c>
      <c r="D446" s="438"/>
      <c r="E446" s="438"/>
      <c r="F446" s="438"/>
      <c r="G446" s="438"/>
      <c r="H446" s="438"/>
      <c r="I446" s="438"/>
      <c r="J446" s="438"/>
      <c r="K446" s="438"/>
      <c r="L446" s="438"/>
      <c r="M446" s="438"/>
      <c r="N446" s="438"/>
      <c r="O446" s="438"/>
      <c r="P446" s="438"/>
      <c r="Q446" s="438"/>
      <c r="R446" s="438"/>
      <c r="S446" s="438"/>
      <c r="T446" s="438"/>
      <c r="U446" s="438"/>
      <c r="V446" s="438"/>
      <c r="W446" s="438"/>
      <c r="X446" s="438"/>
      <c r="Y446" s="438"/>
      <c r="Z446" s="470"/>
      <c r="AA446" s="470"/>
    </row>
    <row r="447" spans="1:27" ht="12.75" customHeight="1">
      <c r="A447" s="243"/>
      <c r="B447" s="485"/>
      <c r="C447" s="439"/>
      <c r="D447" s="440"/>
      <c r="E447" s="440"/>
      <c r="F447" s="440"/>
      <c r="G447" s="440"/>
      <c r="H447" s="440"/>
      <c r="I447" s="440"/>
      <c r="J447" s="440"/>
      <c r="K447" s="440"/>
      <c r="L447" s="440"/>
      <c r="M447" s="440"/>
      <c r="N447" s="440"/>
      <c r="O447" s="440"/>
      <c r="P447" s="440"/>
      <c r="Q447" s="440"/>
      <c r="R447" s="440"/>
      <c r="S447" s="440"/>
      <c r="T447" s="440"/>
      <c r="U447" s="440"/>
      <c r="V447" s="440"/>
      <c r="W447" s="440"/>
      <c r="X447" s="440"/>
      <c r="Y447" s="440"/>
      <c r="Z447" s="470"/>
      <c r="AA447" s="470"/>
    </row>
    <row r="448" spans="1:27" ht="12.75" customHeight="1">
      <c r="A448" s="243"/>
      <c r="B448" s="485"/>
      <c r="C448" s="439"/>
      <c r="D448" s="440"/>
      <c r="E448" s="440"/>
      <c r="F448" s="440"/>
      <c r="G448" s="440"/>
      <c r="H448" s="440"/>
      <c r="I448" s="440"/>
      <c r="J448" s="440"/>
      <c r="K448" s="440"/>
      <c r="L448" s="440"/>
      <c r="M448" s="440"/>
      <c r="N448" s="440"/>
      <c r="O448" s="440"/>
      <c r="P448" s="440"/>
      <c r="Q448" s="440"/>
      <c r="R448" s="440"/>
      <c r="S448" s="440"/>
      <c r="T448" s="440"/>
      <c r="U448" s="440"/>
      <c r="V448" s="440"/>
      <c r="W448" s="440"/>
      <c r="X448" s="440"/>
      <c r="Y448" s="440"/>
      <c r="Z448" s="470"/>
      <c r="AA448" s="470"/>
    </row>
    <row r="449" spans="1:27" ht="12.75" customHeight="1">
      <c r="A449" s="243"/>
      <c r="B449" s="485"/>
      <c r="C449" s="441"/>
      <c r="D449" s="442"/>
      <c r="E449" s="442"/>
      <c r="F449" s="442"/>
      <c r="G449" s="442"/>
      <c r="H449" s="442"/>
      <c r="I449" s="442"/>
      <c r="J449" s="442"/>
      <c r="K449" s="442"/>
      <c r="L449" s="442"/>
      <c r="M449" s="442"/>
      <c r="N449" s="442"/>
      <c r="O449" s="442"/>
      <c r="P449" s="442"/>
      <c r="Q449" s="442"/>
      <c r="R449" s="442"/>
      <c r="S449" s="442"/>
      <c r="T449" s="442"/>
      <c r="U449" s="442"/>
      <c r="V449" s="442"/>
      <c r="W449" s="442"/>
      <c r="X449" s="442"/>
      <c r="Y449" s="442"/>
      <c r="Z449" s="470"/>
      <c r="AA449" s="470"/>
    </row>
    <row r="450" spans="1:27" ht="12.75" customHeight="1">
      <c r="A450" s="243"/>
      <c r="B450" s="485" t="s">
        <v>653</v>
      </c>
      <c r="C450" s="437" t="s">
        <v>172</v>
      </c>
      <c r="D450" s="438"/>
      <c r="E450" s="438"/>
      <c r="F450" s="438"/>
      <c r="G450" s="438"/>
      <c r="H450" s="438"/>
      <c r="I450" s="438"/>
      <c r="J450" s="438"/>
      <c r="K450" s="438"/>
      <c r="L450" s="438"/>
      <c r="M450" s="438"/>
      <c r="N450" s="438"/>
      <c r="O450" s="438"/>
      <c r="P450" s="438"/>
      <c r="Q450" s="438"/>
      <c r="R450" s="438"/>
      <c r="S450" s="438"/>
      <c r="T450" s="438"/>
      <c r="U450" s="438"/>
      <c r="V450" s="438"/>
      <c r="W450" s="438"/>
      <c r="X450" s="438"/>
      <c r="Y450" s="438"/>
      <c r="Z450" s="470"/>
      <c r="AA450" s="470"/>
    </row>
    <row r="451" spans="1:27" ht="12.75" customHeight="1">
      <c r="A451" s="243"/>
      <c r="B451" s="485"/>
      <c r="C451" s="441"/>
      <c r="D451" s="442"/>
      <c r="E451" s="442"/>
      <c r="F451" s="442"/>
      <c r="G451" s="442"/>
      <c r="H451" s="442"/>
      <c r="I451" s="442"/>
      <c r="J451" s="442"/>
      <c r="K451" s="442"/>
      <c r="L451" s="442"/>
      <c r="M451" s="442"/>
      <c r="N451" s="442"/>
      <c r="O451" s="442"/>
      <c r="P451" s="442"/>
      <c r="Q451" s="442"/>
      <c r="R451" s="442"/>
      <c r="S451" s="442"/>
      <c r="T451" s="442"/>
      <c r="U451" s="442"/>
      <c r="V451" s="442"/>
      <c r="W451" s="442"/>
      <c r="X451" s="442"/>
      <c r="Y451" s="442"/>
      <c r="Z451" s="470"/>
      <c r="AA451" s="470"/>
    </row>
    <row r="452" spans="1:27" ht="12.75" customHeight="1">
      <c r="A452" s="243"/>
      <c r="B452" s="485" t="s">
        <v>654</v>
      </c>
      <c r="C452" s="437" t="s">
        <v>768</v>
      </c>
      <c r="D452" s="438"/>
      <c r="E452" s="438"/>
      <c r="F452" s="438"/>
      <c r="G452" s="438"/>
      <c r="H452" s="438"/>
      <c r="I452" s="438"/>
      <c r="J452" s="438"/>
      <c r="K452" s="438"/>
      <c r="L452" s="438"/>
      <c r="M452" s="438"/>
      <c r="N452" s="438"/>
      <c r="O452" s="438"/>
      <c r="P452" s="438"/>
      <c r="Q452" s="438"/>
      <c r="R452" s="438"/>
      <c r="S452" s="438"/>
      <c r="T452" s="438"/>
      <c r="U452" s="438"/>
      <c r="V452" s="438"/>
      <c r="W452" s="438"/>
      <c r="X452" s="438"/>
      <c r="Y452" s="438"/>
      <c r="Z452" s="470"/>
      <c r="AA452" s="470"/>
    </row>
    <row r="453" spans="1:27" ht="12.75" customHeight="1">
      <c r="A453" s="243"/>
      <c r="B453" s="485"/>
      <c r="C453" s="439"/>
      <c r="D453" s="440"/>
      <c r="E453" s="440"/>
      <c r="F453" s="440"/>
      <c r="G453" s="440"/>
      <c r="H453" s="440"/>
      <c r="I453" s="440"/>
      <c r="J453" s="440"/>
      <c r="K453" s="440"/>
      <c r="L453" s="440"/>
      <c r="M453" s="440"/>
      <c r="N453" s="440"/>
      <c r="O453" s="440"/>
      <c r="P453" s="440"/>
      <c r="Q453" s="440"/>
      <c r="R453" s="440"/>
      <c r="S453" s="440"/>
      <c r="T453" s="440"/>
      <c r="U453" s="440"/>
      <c r="V453" s="440"/>
      <c r="W453" s="440"/>
      <c r="X453" s="440"/>
      <c r="Y453" s="440"/>
      <c r="Z453" s="470"/>
      <c r="AA453" s="470"/>
    </row>
    <row r="454" spans="1:27" ht="12.75" customHeight="1">
      <c r="A454" s="243"/>
      <c r="B454" s="485"/>
      <c r="C454" s="441"/>
      <c r="D454" s="442"/>
      <c r="E454" s="442"/>
      <c r="F454" s="442"/>
      <c r="G454" s="442"/>
      <c r="H454" s="442"/>
      <c r="I454" s="442"/>
      <c r="J454" s="442"/>
      <c r="K454" s="442"/>
      <c r="L454" s="442"/>
      <c r="M454" s="442"/>
      <c r="N454" s="442"/>
      <c r="O454" s="442"/>
      <c r="P454" s="442"/>
      <c r="Q454" s="442"/>
      <c r="R454" s="442"/>
      <c r="S454" s="442"/>
      <c r="T454" s="442"/>
      <c r="U454" s="442"/>
      <c r="V454" s="442"/>
      <c r="W454" s="442"/>
      <c r="X454" s="442"/>
      <c r="Y454" s="442"/>
      <c r="Z454" s="470"/>
      <c r="AA454" s="470"/>
    </row>
    <row r="455" spans="1:27" ht="12.75" customHeight="1">
      <c r="A455" s="243"/>
      <c r="B455" s="257"/>
      <c r="C455" s="266"/>
      <c r="D455" s="259"/>
      <c r="E455" s="259"/>
      <c r="F455" s="259"/>
      <c r="G455" s="259"/>
      <c r="H455" s="259"/>
      <c r="I455" s="259"/>
      <c r="J455" s="260"/>
      <c r="K455" s="260"/>
      <c r="L455" s="260"/>
      <c r="M455" s="260"/>
      <c r="N455" s="260"/>
      <c r="O455" s="260"/>
      <c r="P455" s="260"/>
      <c r="Q455" s="260"/>
      <c r="R455" s="260"/>
      <c r="S455" s="216"/>
      <c r="T455" s="216"/>
      <c r="U455" s="216"/>
      <c r="V455" s="216"/>
      <c r="W455" s="216"/>
      <c r="X455" s="216"/>
      <c r="Y455" s="261"/>
      <c r="Z455" s="261"/>
      <c r="AA455" s="261"/>
    </row>
    <row r="456" spans="1:27" ht="12.75" customHeight="1">
      <c r="A456" s="220" t="s">
        <v>769</v>
      </c>
      <c r="B456" s="220"/>
      <c r="C456" s="244"/>
      <c r="D456" s="244"/>
      <c r="E456" s="244"/>
      <c r="F456" s="244"/>
      <c r="G456" s="244"/>
      <c r="H456" s="244"/>
      <c r="I456" s="244"/>
      <c r="Y456" s="250"/>
      <c r="Z456" s="250"/>
      <c r="AA456" s="250"/>
    </row>
    <row r="457" spans="1:27" ht="12.75" customHeight="1">
      <c r="A457" s="243"/>
      <c r="B457" s="485" t="s">
        <v>650</v>
      </c>
      <c r="C457" s="437" t="s">
        <v>771</v>
      </c>
      <c r="D457" s="438"/>
      <c r="E457" s="438"/>
      <c r="F457" s="438"/>
      <c r="G457" s="438"/>
      <c r="H457" s="438"/>
      <c r="I457" s="438"/>
      <c r="J457" s="438"/>
      <c r="K457" s="438"/>
      <c r="L457" s="438"/>
      <c r="M457" s="438"/>
      <c r="N457" s="438"/>
      <c r="O457" s="438"/>
      <c r="P457" s="438"/>
      <c r="Q457" s="438"/>
      <c r="R457" s="438"/>
      <c r="S457" s="438"/>
      <c r="T457" s="438"/>
      <c r="U457" s="438"/>
      <c r="V457" s="438"/>
      <c r="W457" s="438"/>
      <c r="X457" s="438"/>
      <c r="Y457" s="438"/>
      <c r="Z457" s="474"/>
      <c r="AA457" s="475"/>
    </row>
    <row r="458" spans="1:27" ht="12.75" customHeight="1">
      <c r="A458" s="243"/>
      <c r="B458" s="485"/>
      <c r="C458" s="439"/>
      <c r="D458" s="440"/>
      <c r="E458" s="440"/>
      <c r="F458" s="440"/>
      <c r="G458" s="440"/>
      <c r="H458" s="440"/>
      <c r="I458" s="440"/>
      <c r="J458" s="440"/>
      <c r="K458" s="440"/>
      <c r="L458" s="440"/>
      <c r="M458" s="440"/>
      <c r="N458" s="440"/>
      <c r="O458" s="440"/>
      <c r="P458" s="440"/>
      <c r="Q458" s="440"/>
      <c r="R458" s="440"/>
      <c r="S458" s="440"/>
      <c r="T458" s="440"/>
      <c r="U458" s="440"/>
      <c r="V458" s="440"/>
      <c r="W458" s="440"/>
      <c r="X458" s="440"/>
      <c r="Y458" s="440"/>
      <c r="Z458" s="476"/>
      <c r="AA458" s="477"/>
    </row>
    <row r="459" spans="1:27" ht="12.75" customHeight="1">
      <c r="A459" s="243"/>
      <c r="B459" s="485"/>
      <c r="C459" s="439"/>
      <c r="D459" s="440"/>
      <c r="E459" s="440"/>
      <c r="F459" s="440"/>
      <c r="G459" s="440"/>
      <c r="H459" s="440"/>
      <c r="I459" s="440"/>
      <c r="J459" s="440"/>
      <c r="K459" s="440"/>
      <c r="L459" s="440"/>
      <c r="M459" s="440"/>
      <c r="N459" s="440"/>
      <c r="O459" s="440"/>
      <c r="P459" s="440"/>
      <c r="Q459" s="440"/>
      <c r="R459" s="440"/>
      <c r="S459" s="440"/>
      <c r="T459" s="440"/>
      <c r="U459" s="440"/>
      <c r="V459" s="440"/>
      <c r="W459" s="440"/>
      <c r="X459" s="440"/>
      <c r="Y459" s="440"/>
      <c r="Z459" s="476"/>
      <c r="AA459" s="477"/>
    </row>
    <row r="460" spans="1:27" ht="12.75" customHeight="1">
      <c r="A460" s="243"/>
      <c r="B460" s="485"/>
      <c r="C460" s="441"/>
      <c r="D460" s="442"/>
      <c r="E460" s="442"/>
      <c r="F460" s="442"/>
      <c r="G460" s="442"/>
      <c r="H460" s="442"/>
      <c r="I460" s="442"/>
      <c r="J460" s="442"/>
      <c r="K460" s="442"/>
      <c r="L460" s="442"/>
      <c r="M460" s="442"/>
      <c r="N460" s="442"/>
      <c r="O460" s="442"/>
      <c r="P460" s="442"/>
      <c r="Q460" s="442"/>
      <c r="R460" s="442"/>
      <c r="S460" s="442"/>
      <c r="T460" s="442"/>
      <c r="U460" s="442"/>
      <c r="V460" s="442"/>
      <c r="W460" s="442"/>
      <c r="X460" s="442"/>
      <c r="Y460" s="442"/>
      <c r="Z460" s="478"/>
      <c r="AA460" s="479"/>
    </row>
    <row r="461" spans="1:27" ht="12.75" customHeight="1">
      <c r="A461" s="243"/>
      <c r="B461" s="485" t="s">
        <v>651</v>
      </c>
      <c r="C461" s="650" t="s">
        <v>770</v>
      </c>
      <c r="D461" s="651"/>
      <c r="E461" s="651"/>
      <c r="F461" s="651"/>
      <c r="G461" s="651"/>
      <c r="H461" s="651"/>
      <c r="I461" s="651"/>
      <c r="J461" s="651"/>
      <c r="K461" s="651"/>
      <c r="L461" s="651"/>
      <c r="M461" s="651"/>
      <c r="N461" s="651"/>
      <c r="O461" s="651"/>
      <c r="P461" s="651"/>
      <c r="Q461" s="651"/>
      <c r="R461" s="651"/>
      <c r="S461" s="651"/>
      <c r="T461" s="651"/>
      <c r="U461" s="651"/>
      <c r="V461" s="651"/>
      <c r="W461" s="651"/>
      <c r="X461" s="651"/>
      <c r="Y461" s="651"/>
      <c r="Z461" s="474"/>
      <c r="AA461" s="475"/>
    </row>
    <row r="462" spans="1:27" ht="12.75" customHeight="1">
      <c r="A462" s="243"/>
      <c r="B462" s="485"/>
      <c r="C462" s="652"/>
      <c r="D462" s="653"/>
      <c r="E462" s="653"/>
      <c r="F462" s="653"/>
      <c r="G462" s="653"/>
      <c r="H462" s="653"/>
      <c r="I462" s="653"/>
      <c r="J462" s="653"/>
      <c r="K462" s="653"/>
      <c r="L462" s="653"/>
      <c r="M462" s="653"/>
      <c r="N462" s="653"/>
      <c r="O462" s="653"/>
      <c r="P462" s="653"/>
      <c r="Q462" s="653"/>
      <c r="R462" s="653"/>
      <c r="S462" s="653"/>
      <c r="T462" s="653"/>
      <c r="U462" s="653"/>
      <c r="V462" s="653"/>
      <c r="W462" s="653"/>
      <c r="X462" s="653"/>
      <c r="Y462" s="653"/>
      <c r="Z462" s="476"/>
      <c r="AA462" s="477"/>
    </row>
    <row r="463" spans="1:27" ht="12.75" customHeight="1">
      <c r="A463" s="243"/>
      <c r="B463" s="485"/>
      <c r="C463" s="652"/>
      <c r="D463" s="653"/>
      <c r="E463" s="653"/>
      <c r="F463" s="653"/>
      <c r="G463" s="653"/>
      <c r="H463" s="653"/>
      <c r="I463" s="653"/>
      <c r="J463" s="653"/>
      <c r="K463" s="653"/>
      <c r="L463" s="653"/>
      <c r="M463" s="653"/>
      <c r="N463" s="653"/>
      <c r="O463" s="653"/>
      <c r="P463" s="653"/>
      <c r="Q463" s="653"/>
      <c r="R463" s="653"/>
      <c r="S463" s="653"/>
      <c r="T463" s="653"/>
      <c r="U463" s="653"/>
      <c r="V463" s="653"/>
      <c r="W463" s="653"/>
      <c r="X463" s="653"/>
      <c r="Y463" s="653"/>
      <c r="Z463" s="476"/>
      <c r="AA463" s="477"/>
    </row>
    <row r="464" spans="1:27" ht="12.75" customHeight="1">
      <c r="A464" s="243"/>
      <c r="B464" s="485"/>
      <c r="C464" s="654"/>
      <c r="D464" s="655"/>
      <c r="E464" s="655"/>
      <c r="F464" s="655"/>
      <c r="G464" s="655"/>
      <c r="H464" s="655"/>
      <c r="I464" s="655"/>
      <c r="J464" s="655"/>
      <c r="K464" s="655"/>
      <c r="L464" s="655"/>
      <c r="M464" s="655"/>
      <c r="N464" s="655"/>
      <c r="O464" s="655"/>
      <c r="P464" s="655"/>
      <c r="Q464" s="655"/>
      <c r="R464" s="655"/>
      <c r="S464" s="655"/>
      <c r="T464" s="655"/>
      <c r="U464" s="655"/>
      <c r="V464" s="655"/>
      <c r="W464" s="655"/>
      <c r="X464" s="655"/>
      <c r="Y464" s="655"/>
      <c r="Z464" s="478"/>
      <c r="AA464" s="479"/>
    </row>
    <row r="465" spans="1:27" ht="12.75" customHeight="1">
      <c r="A465" s="243"/>
      <c r="B465" s="219"/>
      <c r="C465" s="255"/>
      <c r="D465" s="238"/>
      <c r="E465" s="238"/>
      <c r="F465" s="238"/>
      <c r="G465" s="238"/>
      <c r="H465" s="238"/>
      <c r="I465" s="238"/>
      <c r="J465" s="240"/>
      <c r="K465" s="240"/>
      <c r="L465" s="240"/>
      <c r="M465" s="240"/>
      <c r="N465" s="240"/>
      <c r="O465" s="240"/>
      <c r="P465" s="240"/>
      <c r="Q465" s="240"/>
      <c r="R465" s="240"/>
      <c r="S465" s="231"/>
      <c r="T465" s="231"/>
      <c r="U465" s="231"/>
      <c r="V465" s="231"/>
      <c r="W465" s="231"/>
      <c r="X465" s="231"/>
      <c r="Y465" s="248"/>
      <c r="Z465" s="248"/>
      <c r="AA465" s="248"/>
    </row>
    <row r="466" spans="1:27" ht="12.75" customHeight="1">
      <c r="A466" s="220" t="s">
        <v>772</v>
      </c>
      <c r="B466" s="220"/>
      <c r="C466" s="244"/>
      <c r="D466" s="244"/>
      <c r="E466" s="244"/>
      <c r="F466" s="244"/>
      <c r="G466" s="244"/>
      <c r="H466" s="244"/>
      <c r="I466" s="244"/>
      <c r="Y466" s="250"/>
      <c r="Z466" s="250"/>
      <c r="AA466" s="250"/>
    </row>
    <row r="467" spans="1:27" ht="12.75" customHeight="1">
      <c r="A467" s="243"/>
      <c r="B467" s="485" t="s">
        <v>650</v>
      </c>
      <c r="C467" s="464" t="s">
        <v>47</v>
      </c>
      <c r="D467" s="464"/>
      <c r="E467" s="464"/>
      <c r="F467" s="464"/>
      <c r="G467" s="464"/>
      <c r="H467" s="464"/>
      <c r="I467" s="464"/>
      <c r="J467" s="464"/>
      <c r="K467" s="464"/>
      <c r="L467" s="464"/>
      <c r="M467" s="464"/>
      <c r="N467" s="464"/>
      <c r="O467" s="464"/>
      <c r="P467" s="464"/>
      <c r="Q467" s="464"/>
      <c r="R467" s="464"/>
      <c r="S467" s="464"/>
      <c r="T467" s="464"/>
      <c r="U467" s="464"/>
      <c r="V467" s="464"/>
      <c r="W467" s="464"/>
      <c r="X467" s="464"/>
      <c r="Y467" s="464"/>
      <c r="Z467" s="470"/>
      <c r="AA467" s="470"/>
    </row>
    <row r="468" spans="1:27" ht="12.75" customHeight="1">
      <c r="A468" s="243"/>
      <c r="B468" s="485"/>
      <c r="C468" s="464"/>
      <c r="D468" s="464"/>
      <c r="E468" s="464"/>
      <c r="F468" s="464"/>
      <c r="G468" s="464"/>
      <c r="H468" s="464"/>
      <c r="I468" s="464"/>
      <c r="J468" s="464"/>
      <c r="K468" s="464"/>
      <c r="L468" s="464"/>
      <c r="M468" s="464"/>
      <c r="N468" s="464"/>
      <c r="O468" s="464"/>
      <c r="P468" s="464"/>
      <c r="Q468" s="464"/>
      <c r="R468" s="464"/>
      <c r="S468" s="464"/>
      <c r="T468" s="464"/>
      <c r="U468" s="464"/>
      <c r="V468" s="464"/>
      <c r="W468" s="464"/>
      <c r="X468" s="464"/>
      <c r="Y468" s="464"/>
      <c r="Z468" s="470"/>
      <c r="AA468" s="470"/>
    </row>
    <row r="469" spans="1:27" ht="12.75" customHeight="1">
      <c r="A469" s="243"/>
      <c r="B469" s="485" t="s">
        <v>651</v>
      </c>
      <c r="C469" s="464" t="s">
        <v>46</v>
      </c>
      <c r="D469" s="464"/>
      <c r="E469" s="464"/>
      <c r="F469" s="464"/>
      <c r="G469" s="464"/>
      <c r="H469" s="464"/>
      <c r="I469" s="464"/>
      <c r="J469" s="464"/>
      <c r="K469" s="464"/>
      <c r="L469" s="464"/>
      <c r="M469" s="464"/>
      <c r="N469" s="464"/>
      <c r="O469" s="464"/>
      <c r="P469" s="464"/>
      <c r="Q469" s="464"/>
      <c r="R469" s="464"/>
      <c r="S469" s="464"/>
      <c r="T469" s="464"/>
      <c r="U469" s="464"/>
      <c r="V469" s="464"/>
      <c r="W469" s="464"/>
      <c r="X469" s="464"/>
      <c r="Y469" s="464"/>
      <c r="Z469" s="470"/>
      <c r="AA469" s="470"/>
    </row>
    <row r="470" spans="1:27" ht="12.75" customHeight="1">
      <c r="A470" s="243"/>
      <c r="B470" s="485"/>
      <c r="C470" s="464"/>
      <c r="D470" s="464"/>
      <c r="E470" s="464"/>
      <c r="F470" s="464"/>
      <c r="G470" s="464"/>
      <c r="H470" s="464"/>
      <c r="I470" s="464"/>
      <c r="J470" s="464"/>
      <c r="K470" s="464"/>
      <c r="L470" s="464"/>
      <c r="M470" s="464"/>
      <c r="N470" s="464"/>
      <c r="O470" s="464"/>
      <c r="P470" s="464"/>
      <c r="Q470" s="464"/>
      <c r="R470" s="464"/>
      <c r="S470" s="464"/>
      <c r="T470" s="464"/>
      <c r="U470" s="464"/>
      <c r="V470" s="464"/>
      <c r="W470" s="464"/>
      <c r="X470" s="464"/>
      <c r="Y470" s="464"/>
      <c r="Z470" s="470"/>
      <c r="AA470" s="470"/>
    </row>
    <row r="471" spans="1:27" ht="12.75" customHeight="1">
      <c r="A471" s="243"/>
      <c r="B471" s="485"/>
      <c r="C471" s="464"/>
      <c r="D471" s="464"/>
      <c r="E471" s="464"/>
      <c r="F471" s="464"/>
      <c r="G471" s="464"/>
      <c r="H471" s="464"/>
      <c r="I471" s="464"/>
      <c r="J471" s="464"/>
      <c r="K471" s="464"/>
      <c r="L471" s="464"/>
      <c r="M471" s="464"/>
      <c r="N471" s="464"/>
      <c r="O471" s="464"/>
      <c r="P471" s="464"/>
      <c r="Q471" s="464"/>
      <c r="R471" s="464"/>
      <c r="S471" s="464"/>
      <c r="T471" s="464"/>
      <c r="U471" s="464"/>
      <c r="V471" s="464"/>
      <c r="W471" s="464"/>
      <c r="X471" s="464"/>
      <c r="Y471" s="464"/>
      <c r="Z471" s="470"/>
      <c r="AA471" s="470"/>
    </row>
    <row r="472" spans="1:27" ht="12.75" customHeight="1">
      <c r="A472" s="243"/>
      <c r="B472" s="485" t="s">
        <v>652</v>
      </c>
      <c r="C472" s="464" t="s">
        <v>773</v>
      </c>
      <c r="D472" s="464"/>
      <c r="E472" s="464"/>
      <c r="F472" s="464"/>
      <c r="G472" s="464"/>
      <c r="H472" s="464"/>
      <c r="I472" s="464"/>
      <c r="J472" s="464"/>
      <c r="K472" s="464"/>
      <c r="L472" s="464"/>
      <c r="M472" s="464"/>
      <c r="N472" s="464"/>
      <c r="O472" s="464"/>
      <c r="P472" s="464"/>
      <c r="Q472" s="464"/>
      <c r="R472" s="464"/>
      <c r="S472" s="464"/>
      <c r="T472" s="464"/>
      <c r="U472" s="464"/>
      <c r="V472" s="464"/>
      <c r="W472" s="464"/>
      <c r="X472" s="464"/>
      <c r="Y472" s="464"/>
      <c r="Z472" s="470"/>
      <c r="AA472" s="470"/>
    </row>
    <row r="473" spans="1:27" ht="12.75" customHeight="1">
      <c r="A473" s="243"/>
      <c r="B473" s="485"/>
      <c r="C473" s="464"/>
      <c r="D473" s="464"/>
      <c r="E473" s="464"/>
      <c r="F473" s="464"/>
      <c r="G473" s="464"/>
      <c r="H473" s="464"/>
      <c r="I473" s="464"/>
      <c r="J473" s="464"/>
      <c r="K473" s="464"/>
      <c r="L473" s="464"/>
      <c r="M473" s="464"/>
      <c r="N473" s="464"/>
      <c r="O473" s="464"/>
      <c r="P473" s="464"/>
      <c r="Q473" s="464"/>
      <c r="R473" s="464"/>
      <c r="S473" s="464"/>
      <c r="T473" s="464"/>
      <c r="U473" s="464"/>
      <c r="V473" s="464"/>
      <c r="W473" s="464"/>
      <c r="X473" s="464"/>
      <c r="Y473" s="464"/>
      <c r="Z473" s="470"/>
      <c r="AA473" s="470"/>
    </row>
    <row r="474" spans="1:27" ht="12.75" customHeight="1">
      <c r="A474" s="243"/>
      <c r="B474" s="485"/>
      <c r="C474" s="464"/>
      <c r="D474" s="464"/>
      <c r="E474" s="464"/>
      <c r="F474" s="464"/>
      <c r="G474" s="464"/>
      <c r="H474" s="464"/>
      <c r="I474" s="464"/>
      <c r="J474" s="464"/>
      <c r="K474" s="464"/>
      <c r="L474" s="464"/>
      <c r="M474" s="464"/>
      <c r="N474" s="464"/>
      <c r="O474" s="464"/>
      <c r="P474" s="464"/>
      <c r="Q474" s="464"/>
      <c r="R474" s="464"/>
      <c r="S474" s="464"/>
      <c r="T474" s="464"/>
      <c r="U474" s="464"/>
      <c r="V474" s="464"/>
      <c r="W474" s="464"/>
      <c r="X474" s="464"/>
      <c r="Y474" s="464"/>
      <c r="Z474" s="470"/>
      <c r="AA474" s="470"/>
    </row>
    <row r="475" spans="1:27" ht="12.75" customHeight="1">
      <c r="A475" s="243"/>
      <c r="B475" s="257"/>
      <c r="C475" s="260"/>
      <c r="D475" s="259"/>
      <c r="E475" s="259"/>
      <c r="F475" s="259"/>
      <c r="G475" s="259"/>
      <c r="H475" s="259"/>
      <c r="I475" s="259"/>
      <c r="J475" s="260"/>
      <c r="K475" s="260"/>
      <c r="L475" s="260"/>
      <c r="M475" s="260"/>
      <c r="N475" s="260"/>
      <c r="O475" s="260"/>
      <c r="P475" s="260"/>
      <c r="Q475" s="260"/>
      <c r="R475" s="260"/>
      <c r="S475" s="216"/>
      <c r="T475" s="216"/>
      <c r="U475" s="216"/>
      <c r="V475" s="216"/>
      <c r="W475" s="216"/>
      <c r="X475" s="216"/>
      <c r="Y475" s="261"/>
      <c r="Z475" s="261"/>
      <c r="AA475" s="261"/>
    </row>
    <row r="476" spans="1:27" ht="12.75" customHeight="1">
      <c r="A476" s="220" t="s">
        <v>774</v>
      </c>
      <c r="B476" s="220"/>
      <c r="C476" s="244"/>
      <c r="D476" s="244"/>
      <c r="E476" s="244"/>
      <c r="F476" s="244"/>
      <c r="G476" s="244"/>
      <c r="H476" s="244"/>
      <c r="I476" s="244"/>
      <c r="Y476" s="250"/>
      <c r="Z476" s="250"/>
      <c r="AA476" s="250"/>
    </row>
    <row r="477" spans="1:27" ht="12.75" customHeight="1">
      <c r="A477" s="243"/>
      <c r="B477" s="485" t="s">
        <v>650</v>
      </c>
      <c r="C477" s="437" t="s">
        <v>88</v>
      </c>
      <c r="D477" s="438"/>
      <c r="E477" s="438"/>
      <c r="F477" s="438"/>
      <c r="G477" s="438"/>
      <c r="H477" s="438"/>
      <c r="I477" s="438"/>
      <c r="J477" s="438"/>
      <c r="K477" s="438"/>
      <c r="L477" s="438"/>
      <c r="M477" s="438"/>
      <c r="N477" s="438"/>
      <c r="O477" s="438"/>
      <c r="P477" s="438"/>
      <c r="Q477" s="438"/>
      <c r="R477" s="438"/>
      <c r="S477" s="438"/>
      <c r="T477" s="438"/>
      <c r="U477" s="438"/>
      <c r="V477" s="438"/>
      <c r="W477" s="438"/>
      <c r="X477" s="438"/>
      <c r="Y477" s="438"/>
      <c r="Z477" s="470"/>
      <c r="AA477" s="470"/>
    </row>
    <row r="478" spans="1:27" ht="12.75" customHeight="1">
      <c r="A478" s="243"/>
      <c r="B478" s="485"/>
      <c r="C478" s="439"/>
      <c r="D478" s="440"/>
      <c r="E478" s="440"/>
      <c r="F478" s="440"/>
      <c r="G478" s="440"/>
      <c r="H478" s="440"/>
      <c r="I478" s="440"/>
      <c r="J478" s="440"/>
      <c r="K478" s="440"/>
      <c r="L478" s="440"/>
      <c r="M478" s="440"/>
      <c r="N478" s="440"/>
      <c r="O478" s="440"/>
      <c r="P478" s="440"/>
      <c r="Q478" s="440"/>
      <c r="R478" s="440"/>
      <c r="S478" s="440"/>
      <c r="T478" s="440"/>
      <c r="U478" s="440"/>
      <c r="V478" s="440"/>
      <c r="W478" s="440"/>
      <c r="X478" s="440"/>
      <c r="Y478" s="440"/>
      <c r="Z478" s="470"/>
      <c r="AA478" s="470"/>
    </row>
    <row r="479" spans="1:27" ht="12.75" customHeight="1">
      <c r="A479" s="243"/>
      <c r="B479" s="485"/>
      <c r="C479" s="441"/>
      <c r="D479" s="442"/>
      <c r="E479" s="442"/>
      <c r="F479" s="442"/>
      <c r="G479" s="442"/>
      <c r="H479" s="442"/>
      <c r="I479" s="442"/>
      <c r="J479" s="442"/>
      <c r="K479" s="442"/>
      <c r="L479" s="442"/>
      <c r="M479" s="442"/>
      <c r="N479" s="442"/>
      <c r="O479" s="442"/>
      <c r="P479" s="442"/>
      <c r="Q479" s="442"/>
      <c r="R479" s="442"/>
      <c r="S479" s="442"/>
      <c r="T479" s="442"/>
      <c r="U479" s="442"/>
      <c r="V479" s="442"/>
      <c r="W479" s="442"/>
      <c r="X479" s="442"/>
      <c r="Y479" s="442"/>
      <c r="Z479" s="470"/>
      <c r="AA479" s="470"/>
    </row>
    <row r="480" spans="1:27" ht="12.75" customHeight="1">
      <c r="A480" s="243"/>
      <c r="B480" s="257"/>
      <c r="C480" s="266"/>
      <c r="D480" s="259"/>
      <c r="E480" s="259"/>
      <c r="F480" s="259"/>
      <c r="G480" s="259"/>
      <c r="H480" s="259"/>
      <c r="I480" s="259"/>
      <c r="J480" s="260"/>
      <c r="K480" s="260"/>
      <c r="L480" s="260"/>
      <c r="M480" s="260"/>
      <c r="N480" s="260"/>
      <c r="O480" s="260"/>
      <c r="P480" s="260"/>
      <c r="Q480" s="260"/>
      <c r="R480" s="260"/>
      <c r="S480" s="216"/>
      <c r="T480" s="216"/>
      <c r="U480" s="216"/>
      <c r="V480" s="216"/>
      <c r="W480" s="216"/>
      <c r="X480" s="216"/>
      <c r="Y480" s="261"/>
      <c r="Z480" s="261"/>
      <c r="AA480" s="261"/>
    </row>
    <row r="481" spans="1:28" ht="12.75" customHeight="1">
      <c r="A481" s="220" t="s">
        <v>775</v>
      </c>
      <c r="B481" s="220"/>
      <c r="C481" s="244"/>
      <c r="D481" s="244"/>
      <c r="E481" s="244"/>
      <c r="F481" s="244"/>
      <c r="G481" s="244"/>
      <c r="H481" s="244"/>
      <c r="I481" s="244"/>
      <c r="Y481" s="250"/>
      <c r="Z481" s="250"/>
      <c r="AA481" s="250"/>
    </row>
    <row r="482" spans="1:28" ht="12.75" customHeight="1">
      <c r="A482" s="243"/>
      <c r="B482" s="485" t="s">
        <v>650</v>
      </c>
      <c r="C482" s="437" t="s">
        <v>27</v>
      </c>
      <c r="D482" s="438"/>
      <c r="E482" s="438"/>
      <c r="F482" s="438"/>
      <c r="G482" s="438"/>
      <c r="H482" s="438"/>
      <c r="I482" s="438"/>
      <c r="J482" s="438"/>
      <c r="K482" s="438"/>
      <c r="L482" s="438"/>
      <c r="M482" s="438"/>
      <c r="N482" s="438"/>
      <c r="O482" s="438"/>
      <c r="P482" s="438"/>
      <c r="Q482" s="438"/>
      <c r="R482" s="438"/>
      <c r="S482" s="438"/>
      <c r="T482" s="438"/>
      <c r="U482" s="438"/>
      <c r="V482" s="438"/>
      <c r="W482" s="438"/>
      <c r="X482" s="438"/>
      <c r="Y482" s="438"/>
      <c r="Z482" s="656"/>
      <c r="AA482" s="475"/>
    </row>
    <row r="483" spans="1:28" ht="12.75" customHeight="1">
      <c r="A483" s="243"/>
      <c r="B483" s="485"/>
      <c r="C483" s="439"/>
      <c r="D483" s="440"/>
      <c r="E483" s="440"/>
      <c r="F483" s="440"/>
      <c r="G483" s="440"/>
      <c r="H483" s="440"/>
      <c r="I483" s="440"/>
      <c r="J483" s="440"/>
      <c r="K483" s="440"/>
      <c r="L483" s="440"/>
      <c r="M483" s="440"/>
      <c r="N483" s="440"/>
      <c r="O483" s="440"/>
      <c r="P483" s="440"/>
      <c r="Q483" s="440"/>
      <c r="R483" s="440"/>
      <c r="S483" s="440"/>
      <c r="T483" s="440"/>
      <c r="U483" s="440"/>
      <c r="V483" s="440"/>
      <c r="W483" s="440"/>
      <c r="X483" s="440"/>
      <c r="Y483" s="440"/>
      <c r="Z483" s="657"/>
      <c r="AA483" s="477"/>
    </row>
    <row r="484" spans="1:28" ht="12.75" customHeight="1">
      <c r="A484" s="243"/>
      <c r="B484" s="485"/>
      <c r="C484" s="441"/>
      <c r="D484" s="442"/>
      <c r="E484" s="442"/>
      <c r="F484" s="442"/>
      <c r="G484" s="442"/>
      <c r="H484" s="442"/>
      <c r="I484" s="442"/>
      <c r="J484" s="442"/>
      <c r="K484" s="442"/>
      <c r="L484" s="442"/>
      <c r="M484" s="442"/>
      <c r="N484" s="442"/>
      <c r="O484" s="442"/>
      <c r="P484" s="442"/>
      <c r="Q484" s="442"/>
      <c r="R484" s="442"/>
      <c r="S484" s="442"/>
      <c r="T484" s="442"/>
      <c r="U484" s="442"/>
      <c r="V484" s="442"/>
      <c r="W484" s="442"/>
      <c r="X484" s="442"/>
      <c r="Y484" s="442"/>
      <c r="Z484" s="658"/>
      <c r="AA484" s="479"/>
    </row>
    <row r="485" spans="1:28" ht="12.75" customHeight="1">
      <c r="A485" s="243"/>
      <c r="B485" s="257"/>
      <c r="C485" s="266"/>
      <c r="D485" s="259"/>
      <c r="E485" s="259"/>
      <c r="F485" s="259"/>
      <c r="G485" s="259"/>
      <c r="H485" s="259"/>
      <c r="I485" s="259"/>
      <c r="J485" s="260"/>
      <c r="K485" s="260"/>
      <c r="L485" s="260"/>
      <c r="M485" s="260"/>
      <c r="N485" s="260"/>
      <c r="O485" s="260"/>
      <c r="P485" s="260"/>
      <c r="Q485" s="260"/>
      <c r="R485" s="260"/>
      <c r="S485" s="216"/>
      <c r="T485" s="216"/>
      <c r="U485" s="216"/>
      <c r="V485" s="216"/>
      <c r="W485" s="216"/>
      <c r="X485" s="216"/>
      <c r="Y485" s="261"/>
      <c r="Z485" s="261"/>
      <c r="AA485" s="261"/>
    </row>
    <row r="486" spans="1:28" ht="12.75" customHeight="1">
      <c r="A486" s="220" t="s">
        <v>776</v>
      </c>
      <c r="B486" s="220"/>
      <c r="C486" s="244"/>
      <c r="D486" s="244"/>
      <c r="E486" s="244"/>
      <c r="F486" s="244"/>
      <c r="G486" s="244"/>
      <c r="H486" s="244"/>
      <c r="I486" s="244"/>
      <c r="Y486" s="250"/>
      <c r="Z486" s="250"/>
      <c r="AA486" s="250"/>
    </row>
    <row r="487" spans="1:28" ht="12.75" customHeight="1">
      <c r="A487" s="243"/>
      <c r="B487" s="485" t="s">
        <v>650</v>
      </c>
      <c r="C487" s="437" t="s">
        <v>777</v>
      </c>
      <c r="D487" s="438"/>
      <c r="E487" s="438"/>
      <c r="F487" s="438"/>
      <c r="G487" s="438"/>
      <c r="H487" s="438"/>
      <c r="I487" s="438"/>
      <c r="J487" s="438"/>
      <c r="K487" s="438"/>
      <c r="L487" s="438"/>
      <c r="M487" s="438"/>
      <c r="N487" s="438"/>
      <c r="O487" s="438"/>
      <c r="P487" s="438"/>
      <c r="Q487" s="438"/>
      <c r="R487" s="438"/>
      <c r="S487" s="438"/>
      <c r="T487" s="438"/>
      <c r="U487" s="438"/>
      <c r="V487" s="438"/>
      <c r="W487" s="438"/>
      <c r="X487" s="438"/>
      <c r="Y487" s="438"/>
      <c r="Z487" s="470"/>
      <c r="AA487" s="470"/>
    </row>
    <row r="488" spans="1:28" ht="12.75" customHeight="1">
      <c r="A488" s="243"/>
      <c r="B488" s="485"/>
      <c r="C488" s="439"/>
      <c r="D488" s="440"/>
      <c r="E488" s="440"/>
      <c r="F488" s="440"/>
      <c r="G488" s="440"/>
      <c r="H488" s="440"/>
      <c r="I488" s="440"/>
      <c r="J488" s="440"/>
      <c r="K488" s="440"/>
      <c r="L488" s="440"/>
      <c r="M488" s="440"/>
      <c r="N488" s="440"/>
      <c r="O488" s="440"/>
      <c r="P488" s="440"/>
      <c r="Q488" s="440"/>
      <c r="R488" s="440"/>
      <c r="S488" s="440"/>
      <c r="T488" s="440"/>
      <c r="U488" s="440"/>
      <c r="V488" s="440"/>
      <c r="W488" s="440"/>
      <c r="X488" s="440"/>
      <c r="Y488" s="440"/>
      <c r="Z488" s="470"/>
      <c r="AA488" s="470"/>
    </row>
    <row r="489" spans="1:28" ht="12.75" customHeight="1">
      <c r="A489" s="243"/>
      <c r="B489" s="485"/>
      <c r="C489" s="441"/>
      <c r="D489" s="442"/>
      <c r="E489" s="442"/>
      <c r="F489" s="442"/>
      <c r="G489" s="442"/>
      <c r="H489" s="442"/>
      <c r="I489" s="442"/>
      <c r="J489" s="442"/>
      <c r="K489" s="442"/>
      <c r="L489" s="442"/>
      <c r="M489" s="442"/>
      <c r="N489" s="442"/>
      <c r="O489" s="442"/>
      <c r="P489" s="442"/>
      <c r="Q489" s="442"/>
      <c r="R489" s="442"/>
      <c r="S489" s="442"/>
      <c r="T489" s="442"/>
      <c r="U489" s="442"/>
      <c r="V489" s="442"/>
      <c r="W489" s="442"/>
      <c r="X489" s="442"/>
      <c r="Y489" s="442"/>
      <c r="Z489" s="470"/>
      <c r="AA489" s="470"/>
    </row>
    <row r="490" spans="1:28" ht="12.75" customHeight="1">
      <c r="A490" s="243"/>
      <c r="B490" s="485" t="s">
        <v>651</v>
      </c>
      <c r="C490" s="455" t="s">
        <v>28</v>
      </c>
      <c r="D490" s="456"/>
      <c r="E490" s="456"/>
      <c r="F490" s="456"/>
      <c r="G490" s="456"/>
      <c r="H490" s="456"/>
      <c r="I490" s="456"/>
      <c r="J490" s="456"/>
      <c r="K490" s="456"/>
      <c r="L490" s="456"/>
      <c r="M490" s="456"/>
      <c r="N490" s="456"/>
      <c r="O490" s="456"/>
      <c r="P490" s="456"/>
      <c r="Q490" s="456"/>
      <c r="R490" s="456"/>
      <c r="S490" s="456"/>
      <c r="T490" s="456"/>
      <c r="U490" s="456"/>
      <c r="V490" s="456"/>
      <c r="W490" s="456"/>
      <c r="X490" s="456"/>
      <c r="Y490" s="456"/>
      <c r="Z490" s="470"/>
      <c r="AA490" s="470"/>
    </row>
    <row r="491" spans="1:28" ht="12.75" customHeight="1">
      <c r="A491" s="243"/>
      <c r="B491" s="485"/>
      <c r="C491" s="659"/>
      <c r="D491" s="660"/>
      <c r="E491" s="660"/>
      <c r="F491" s="660"/>
      <c r="G491" s="660"/>
      <c r="H491" s="660"/>
      <c r="I491" s="660"/>
      <c r="J491" s="660"/>
      <c r="K491" s="660"/>
      <c r="L491" s="660"/>
      <c r="M491" s="660"/>
      <c r="N491" s="660"/>
      <c r="O491" s="660"/>
      <c r="P491" s="660"/>
      <c r="Q491" s="660"/>
      <c r="R491" s="660"/>
      <c r="S491" s="660"/>
      <c r="T491" s="660"/>
      <c r="U491" s="660"/>
      <c r="V491" s="660"/>
      <c r="W491" s="660"/>
      <c r="X491" s="660"/>
      <c r="Y491" s="660"/>
      <c r="Z491" s="470"/>
      <c r="AA491" s="470"/>
    </row>
    <row r="492" spans="1:28" ht="12.75" customHeight="1">
      <c r="A492" s="243"/>
      <c r="B492" s="485" t="s">
        <v>652</v>
      </c>
      <c r="C492" s="437" t="s">
        <v>940</v>
      </c>
      <c r="D492" s="438"/>
      <c r="E492" s="438"/>
      <c r="F492" s="438"/>
      <c r="G492" s="438"/>
      <c r="H492" s="438"/>
      <c r="I492" s="438"/>
      <c r="J492" s="438"/>
      <c r="K492" s="438"/>
      <c r="L492" s="438"/>
      <c r="M492" s="438"/>
      <c r="N492" s="438"/>
      <c r="O492" s="438"/>
      <c r="P492" s="438"/>
      <c r="Q492" s="438"/>
      <c r="R492" s="438"/>
      <c r="S492" s="438"/>
      <c r="T492" s="438"/>
      <c r="U492" s="438"/>
      <c r="V492" s="438"/>
      <c r="W492" s="438"/>
      <c r="X492" s="438"/>
      <c r="Y492" s="438"/>
      <c r="Z492" s="470"/>
      <c r="AA492" s="470"/>
      <c r="AB492" s="318"/>
    </row>
    <row r="493" spans="1:28" ht="12.75" customHeight="1">
      <c r="A493" s="243"/>
      <c r="B493" s="485"/>
      <c r="C493" s="439"/>
      <c r="D493" s="440"/>
      <c r="E493" s="440"/>
      <c r="F493" s="440"/>
      <c r="G493" s="440"/>
      <c r="H493" s="440"/>
      <c r="I493" s="440"/>
      <c r="J493" s="440"/>
      <c r="K493" s="440"/>
      <c r="L493" s="440"/>
      <c r="M493" s="440"/>
      <c r="N493" s="440"/>
      <c r="O493" s="440"/>
      <c r="P493" s="440"/>
      <c r="Q493" s="440"/>
      <c r="R493" s="440"/>
      <c r="S493" s="440"/>
      <c r="T493" s="440"/>
      <c r="U493" s="440"/>
      <c r="V493" s="440"/>
      <c r="W493" s="440"/>
      <c r="X493" s="440"/>
      <c r="Y493" s="440"/>
      <c r="Z493" s="470"/>
      <c r="AA493" s="470"/>
      <c r="AB493" s="318"/>
    </row>
    <row r="494" spans="1:28" ht="12.75" customHeight="1">
      <c r="A494" s="243"/>
      <c r="B494" s="485"/>
      <c r="C494" s="439"/>
      <c r="D494" s="440"/>
      <c r="E494" s="440"/>
      <c r="F494" s="440"/>
      <c r="G494" s="440"/>
      <c r="H494" s="440"/>
      <c r="I494" s="440"/>
      <c r="J494" s="440"/>
      <c r="K494" s="440"/>
      <c r="L494" s="440"/>
      <c r="M494" s="440"/>
      <c r="N494" s="440"/>
      <c r="O494" s="440"/>
      <c r="P494" s="440"/>
      <c r="Q494" s="440"/>
      <c r="R494" s="440"/>
      <c r="S494" s="440"/>
      <c r="T494" s="440"/>
      <c r="U494" s="440"/>
      <c r="V494" s="440"/>
      <c r="W494" s="440"/>
      <c r="X494" s="440"/>
      <c r="Y494" s="440"/>
      <c r="Z494" s="470"/>
      <c r="AA494" s="470"/>
      <c r="AB494" s="318"/>
    </row>
    <row r="495" spans="1:28" ht="12.75" customHeight="1">
      <c r="A495" s="243"/>
      <c r="B495" s="485"/>
      <c r="C495" s="439"/>
      <c r="D495" s="440"/>
      <c r="E495" s="440"/>
      <c r="F495" s="440"/>
      <c r="G495" s="440"/>
      <c r="H495" s="440"/>
      <c r="I495" s="440"/>
      <c r="J495" s="440"/>
      <c r="K495" s="440"/>
      <c r="L495" s="440"/>
      <c r="M495" s="440"/>
      <c r="N495" s="440"/>
      <c r="O495" s="440"/>
      <c r="P495" s="440"/>
      <c r="Q495" s="440"/>
      <c r="R495" s="440"/>
      <c r="S495" s="440"/>
      <c r="T495" s="440"/>
      <c r="U495" s="440"/>
      <c r="V495" s="440"/>
      <c r="W495" s="440"/>
      <c r="X495" s="440"/>
      <c r="Y495" s="440"/>
      <c r="Z495" s="470"/>
      <c r="AA495" s="470"/>
      <c r="AB495" s="318"/>
    </row>
    <row r="496" spans="1:28" ht="12.75" customHeight="1">
      <c r="A496" s="243"/>
      <c r="B496" s="485"/>
      <c r="C496" s="441"/>
      <c r="D496" s="442"/>
      <c r="E496" s="442"/>
      <c r="F496" s="442"/>
      <c r="G496" s="442"/>
      <c r="H496" s="442"/>
      <c r="I496" s="442"/>
      <c r="J496" s="442"/>
      <c r="K496" s="442"/>
      <c r="L496" s="442"/>
      <c r="M496" s="442"/>
      <c r="N496" s="442"/>
      <c r="O496" s="442"/>
      <c r="P496" s="442"/>
      <c r="Q496" s="442"/>
      <c r="R496" s="442"/>
      <c r="S496" s="442"/>
      <c r="T496" s="442"/>
      <c r="U496" s="442"/>
      <c r="V496" s="442"/>
      <c r="W496" s="442"/>
      <c r="X496" s="442"/>
      <c r="Y496" s="442"/>
      <c r="Z496" s="470"/>
      <c r="AA496" s="470"/>
    </row>
    <row r="497" spans="1:28" ht="12.75" customHeight="1">
      <c r="A497" s="243"/>
      <c r="B497" s="485" t="s">
        <v>653</v>
      </c>
      <c r="C497" s="437" t="s">
        <v>778</v>
      </c>
      <c r="D497" s="438"/>
      <c r="E497" s="438"/>
      <c r="F497" s="438"/>
      <c r="G497" s="438"/>
      <c r="H497" s="438"/>
      <c r="I497" s="438"/>
      <c r="J497" s="438"/>
      <c r="K497" s="438"/>
      <c r="L497" s="438"/>
      <c r="M497" s="438"/>
      <c r="N497" s="438"/>
      <c r="O497" s="438"/>
      <c r="P497" s="438"/>
      <c r="Q497" s="438"/>
      <c r="R497" s="438"/>
      <c r="S497" s="438"/>
      <c r="T497" s="438"/>
      <c r="U497" s="438"/>
      <c r="V497" s="438"/>
      <c r="W497" s="438"/>
      <c r="X497" s="438"/>
      <c r="Y497" s="438"/>
      <c r="Z497" s="470"/>
      <c r="AA497" s="470"/>
    </row>
    <row r="498" spans="1:28" ht="12.75" customHeight="1">
      <c r="A498" s="243"/>
      <c r="B498" s="485"/>
      <c r="C498" s="439"/>
      <c r="D498" s="440"/>
      <c r="E498" s="440"/>
      <c r="F498" s="440"/>
      <c r="G498" s="440"/>
      <c r="H498" s="440"/>
      <c r="I498" s="440"/>
      <c r="J498" s="440"/>
      <c r="K498" s="440"/>
      <c r="L498" s="440"/>
      <c r="M498" s="440"/>
      <c r="N498" s="440"/>
      <c r="O498" s="440"/>
      <c r="P498" s="440"/>
      <c r="Q498" s="440"/>
      <c r="R498" s="440"/>
      <c r="S498" s="440"/>
      <c r="T498" s="440"/>
      <c r="U498" s="440"/>
      <c r="V498" s="440"/>
      <c r="W498" s="440"/>
      <c r="X498" s="440"/>
      <c r="Y498" s="440"/>
      <c r="Z498" s="470"/>
      <c r="AA498" s="470"/>
    </row>
    <row r="499" spans="1:28" ht="12.75" customHeight="1">
      <c r="A499" s="243"/>
      <c r="B499" s="485"/>
      <c r="C499" s="439"/>
      <c r="D499" s="440"/>
      <c r="E499" s="440"/>
      <c r="F499" s="440"/>
      <c r="G499" s="440"/>
      <c r="H499" s="440"/>
      <c r="I499" s="440"/>
      <c r="J499" s="440"/>
      <c r="K499" s="440"/>
      <c r="L499" s="440"/>
      <c r="M499" s="440"/>
      <c r="N499" s="440"/>
      <c r="O499" s="440"/>
      <c r="P499" s="440"/>
      <c r="Q499" s="440"/>
      <c r="R499" s="440"/>
      <c r="S499" s="440"/>
      <c r="T499" s="440"/>
      <c r="U499" s="440"/>
      <c r="V499" s="440"/>
      <c r="W499" s="440"/>
      <c r="X499" s="440"/>
      <c r="Y499" s="440"/>
      <c r="Z499" s="470"/>
      <c r="AA499" s="470"/>
    </row>
    <row r="500" spans="1:28" ht="12.75" customHeight="1">
      <c r="A500" s="243"/>
      <c r="B500" s="485"/>
      <c r="C500" s="439"/>
      <c r="D500" s="440"/>
      <c r="E500" s="440"/>
      <c r="F500" s="440"/>
      <c r="G500" s="440"/>
      <c r="H500" s="440"/>
      <c r="I500" s="440"/>
      <c r="J500" s="440"/>
      <c r="K500" s="440"/>
      <c r="L500" s="440"/>
      <c r="M500" s="440"/>
      <c r="N500" s="440"/>
      <c r="O500" s="440"/>
      <c r="P500" s="440"/>
      <c r="Q500" s="440"/>
      <c r="R500" s="440"/>
      <c r="S500" s="440"/>
      <c r="T500" s="440"/>
      <c r="U500" s="440"/>
      <c r="V500" s="440"/>
      <c r="W500" s="440"/>
      <c r="X500" s="440"/>
      <c r="Y500" s="440"/>
      <c r="Z500" s="470"/>
      <c r="AA500" s="470"/>
    </row>
    <row r="501" spans="1:28" ht="12.75" customHeight="1">
      <c r="A501" s="243"/>
      <c r="B501" s="485"/>
      <c r="C501" s="439"/>
      <c r="D501" s="440"/>
      <c r="E501" s="440"/>
      <c r="F501" s="440"/>
      <c r="G501" s="440"/>
      <c r="H501" s="440"/>
      <c r="I501" s="440"/>
      <c r="J501" s="440"/>
      <c r="K501" s="440"/>
      <c r="L501" s="440"/>
      <c r="M501" s="440"/>
      <c r="N501" s="440"/>
      <c r="O501" s="440"/>
      <c r="P501" s="440"/>
      <c r="Q501" s="440"/>
      <c r="R501" s="440"/>
      <c r="S501" s="440"/>
      <c r="T501" s="440"/>
      <c r="U501" s="440"/>
      <c r="V501" s="440"/>
      <c r="W501" s="440"/>
      <c r="X501" s="440"/>
      <c r="Y501" s="440"/>
      <c r="Z501" s="470"/>
      <c r="AA501" s="470"/>
    </row>
    <row r="502" spans="1:28" ht="12.75" customHeight="1">
      <c r="A502" s="243"/>
      <c r="B502" s="485"/>
      <c r="C502" s="441"/>
      <c r="D502" s="442"/>
      <c r="E502" s="442"/>
      <c r="F502" s="442"/>
      <c r="G502" s="442"/>
      <c r="H502" s="442"/>
      <c r="I502" s="442"/>
      <c r="J502" s="442"/>
      <c r="K502" s="442"/>
      <c r="L502" s="442"/>
      <c r="M502" s="442"/>
      <c r="N502" s="442"/>
      <c r="O502" s="442"/>
      <c r="P502" s="442"/>
      <c r="Q502" s="442"/>
      <c r="R502" s="442"/>
      <c r="S502" s="442"/>
      <c r="T502" s="442"/>
      <c r="U502" s="442"/>
      <c r="V502" s="442"/>
      <c r="W502" s="442"/>
      <c r="X502" s="442"/>
      <c r="Y502" s="442"/>
      <c r="Z502" s="470"/>
      <c r="AA502" s="470"/>
    </row>
    <row r="503" spans="1:28" ht="12.75" customHeight="1">
      <c r="A503" s="243"/>
      <c r="B503" s="257"/>
      <c r="C503" s="266"/>
      <c r="D503" s="259"/>
      <c r="E503" s="259"/>
      <c r="F503" s="259"/>
      <c r="G503" s="259"/>
      <c r="H503" s="259"/>
      <c r="I503" s="259"/>
      <c r="J503" s="260"/>
      <c r="K503" s="260"/>
      <c r="L503" s="260"/>
      <c r="M503" s="260"/>
      <c r="N503" s="260"/>
      <c r="O503" s="260"/>
      <c r="P503" s="260"/>
      <c r="Q503" s="260"/>
      <c r="R503" s="260"/>
      <c r="S503" s="216"/>
      <c r="T503" s="216"/>
      <c r="U503" s="216"/>
      <c r="V503" s="216"/>
      <c r="W503" s="216"/>
      <c r="X503" s="216"/>
      <c r="Y503" s="261"/>
      <c r="Z503" s="261"/>
      <c r="AA503" s="261"/>
    </row>
    <row r="504" spans="1:28" ht="12.75" customHeight="1">
      <c r="A504" s="220" t="s">
        <v>779</v>
      </c>
      <c r="B504" s="219"/>
      <c r="C504" s="270"/>
      <c r="D504" s="270"/>
      <c r="E504" s="270"/>
      <c r="F504" s="270"/>
      <c r="G504" s="270"/>
      <c r="H504" s="270"/>
      <c r="I504" s="270"/>
      <c r="J504" s="270"/>
      <c r="K504" s="270"/>
      <c r="L504" s="270"/>
      <c r="M504" s="270"/>
      <c r="N504" s="270"/>
      <c r="O504" s="270"/>
      <c r="P504" s="270"/>
      <c r="Q504" s="270"/>
      <c r="R504" s="270"/>
      <c r="S504" s="270"/>
      <c r="T504" s="270"/>
      <c r="U504" s="270"/>
      <c r="V504" s="270"/>
      <c r="W504" s="270"/>
      <c r="X504" s="270"/>
      <c r="Y504" s="248"/>
      <c r="Z504" s="248"/>
      <c r="AA504" s="248"/>
    </row>
    <row r="505" spans="1:28" s="245" customFormat="1" ht="12.75" customHeight="1">
      <c r="B505" s="489" t="s">
        <v>650</v>
      </c>
      <c r="C505" s="637" t="s">
        <v>780</v>
      </c>
      <c r="D505" s="638"/>
      <c r="E505" s="638"/>
      <c r="F505" s="638"/>
      <c r="G505" s="638"/>
      <c r="H505" s="638"/>
      <c r="I505" s="638"/>
      <c r="J505" s="638"/>
      <c r="K505" s="638"/>
      <c r="L505" s="638"/>
      <c r="M505" s="638"/>
      <c r="N505" s="638"/>
      <c r="O505" s="638"/>
      <c r="P505" s="638"/>
      <c r="Q505" s="638"/>
      <c r="R505" s="638"/>
      <c r="S505" s="638"/>
      <c r="T505" s="638"/>
      <c r="U505" s="638"/>
      <c r="V505" s="638"/>
      <c r="W505" s="638"/>
      <c r="X505" s="638"/>
      <c r="Y505" s="638"/>
      <c r="Z505" s="418"/>
      <c r="AA505" s="418"/>
      <c r="AB505" s="323"/>
    </row>
    <row r="506" spans="1:28" s="245" customFormat="1" ht="12.75" customHeight="1">
      <c r="B506" s="490"/>
      <c r="C506" s="661"/>
      <c r="D506" s="662"/>
      <c r="E506" s="662"/>
      <c r="F506" s="662"/>
      <c r="G506" s="662"/>
      <c r="H506" s="662"/>
      <c r="I506" s="662"/>
      <c r="J506" s="662"/>
      <c r="K506" s="662"/>
      <c r="L506" s="662"/>
      <c r="M506" s="662"/>
      <c r="N506" s="662"/>
      <c r="O506" s="662"/>
      <c r="P506" s="662"/>
      <c r="Q506" s="662"/>
      <c r="R506" s="662"/>
      <c r="S506" s="662"/>
      <c r="T506" s="662"/>
      <c r="U506" s="662"/>
      <c r="V506" s="662"/>
      <c r="W506" s="662"/>
      <c r="X506" s="662"/>
      <c r="Y506" s="662"/>
      <c r="Z506" s="418"/>
      <c r="AA506" s="418"/>
      <c r="AB506" s="323"/>
    </row>
    <row r="507" spans="1:28" s="245" customFormat="1" ht="12.75" customHeight="1">
      <c r="B507" s="490"/>
      <c r="C507" s="661"/>
      <c r="D507" s="662"/>
      <c r="E507" s="662"/>
      <c r="F507" s="662"/>
      <c r="G507" s="662"/>
      <c r="H507" s="662"/>
      <c r="I507" s="662"/>
      <c r="J507" s="662"/>
      <c r="K507" s="662"/>
      <c r="L507" s="662"/>
      <c r="M507" s="662"/>
      <c r="N507" s="662"/>
      <c r="O507" s="662"/>
      <c r="P507" s="662"/>
      <c r="Q507" s="662"/>
      <c r="R507" s="662"/>
      <c r="S507" s="662"/>
      <c r="T507" s="662"/>
      <c r="U507" s="662"/>
      <c r="V507" s="662"/>
      <c r="W507" s="662"/>
      <c r="X507" s="662"/>
      <c r="Y507" s="662"/>
      <c r="Z507" s="418"/>
      <c r="AA507" s="418"/>
      <c r="AB507" s="323"/>
    </row>
    <row r="508" spans="1:28" s="245" customFormat="1" ht="12.75" customHeight="1">
      <c r="B508" s="491"/>
      <c r="C508" s="639"/>
      <c r="D508" s="640"/>
      <c r="E508" s="640"/>
      <c r="F508" s="640"/>
      <c r="G508" s="640"/>
      <c r="H508" s="640"/>
      <c r="I508" s="640"/>
      <c r="J508" s="640"/>
      <c r="K508" s="640"/>
      <c r="L508" s="640"/>
      <c r="M508" s="640"/>
      <c r="N508" s="640"/>
      <c r="O508" s="640"/>
      <c r="P508" s="640"/>
      <c r="Q508" s="640"/>
      <c r="R508" s="640"/>
      <c r="S508" s="640"/>
      <c r="T508" s="640"/>
      <c r="U508" s="640"/>
      <c r="V508" s="640"/>
      <c r="W508" s="640"/>
      <c r="X508" s="640"/>
      <c r="Y508" s="640"/>
      <c r="Z508" s="418"/>
      <c r="AA508" s="418"/>
    </row>
    <row r="509" spans="1:28" s="245" customFormat="1" ht="12.75" customHeight="1">
      <c r="B509" s="489" t="s">
        <v>651</v>
      </c>
      <c r="C509" s="437" t="s">
        <v>781</v>
      </c>
      <c r="D509" s="438"/>
      <c r="E509" s="438"/>
      <c r="F509" s="438"/>
      <c r="G509" s="438"/>
      <c r="H509" s="438"/>
      <c r="I509" s="438"/>
      <c r="J509" s="438"/>
      <c r="K509" s="438"/>
      <c r="L509" s="438"/>
      <c r="M509" s="438"/>
      <c r="N509" s="438"/>
      <c r="O509" s="438"/>
      <c r="P509" s="438"/>
      <c r="Q509" s="438"/>
      <c r="R509" s="438"/>
      <c r="S509" s="438"/>
      <c r="T509" s="438"/>
      <c r="U509" s="438"/>
      <c r="V509" s="438"/>
      <c r="W509" s="438"/>
      <c r="X509" s="438"/>
      <c r="Y509" s="438"/>
      <c r="Z509" s="418"/>
      <c r="AA509" s="418"/>
      <c r="AB509" s="271"/>
    </row>
    <row r="510" spans="1:28" s="245" customFormat="1" ht="12.75" customHeight="1">
      <c r="B510" s="490"/>
      <c r="C510" s="439"/>
      <c r="D510" s="440"/>
      <c r="E510" s="440"/>
      <c r="F510" s="440"/>
      <c r="G510" s="440"/>
      <c r="H510" s="440"/>
      <c r="I510" s="440"/>
      <c r="J510" s="440"/>
      <c r="K510" s="440"/>
      <c r="L510" s="440"/>
      <c r="M510" s="440"/>
      <c r="N510" s="440"/>
      <c r="O510" s="440"/>
      <c r="P510" s="440"/>
      <c r="Q510" s="440"/>
      <c r="R510" s="440"/>
      <c r="S510" s="440"/>
      <c r="T510" s="440"/>
      <c r="U510" s="440"/>
      <c r="V510" s="440"/>
      <c r="W510" s="440"/>
      <c r="X510" s="440"/>
      <c r="Y510" s="440"/>
      <c r="Z510" s="418"/>
      <c r="AA510" s="418"/>
      <c r="AB510" s="271"/>
    </row>
    <row r="511" spans="1:28" s="245" customFormat="1" ht="12.75" customHeight="1">
      <c r="B511" s="491"/>
      <c r="C511" s="441"/>
      <c r="D511" s="442"/>
      <c r="E511" s="442"/>
      <c r="F511" s="442"/>
      <c r="G511" s="442"/>
      <c r="H511" s="442"/>
      <c r="I511" s="442"/>
      <c r="J511" s="442"/>
      <c r="K511" s="442"/>
      <c r="L511" s="442"/>
      <c r="M511" s="442"/>
      <c r="N511" s="442"/>
      <c r="O511" s="442"/>
      <c r="P511" s="442"/>
      <c r="Q511" s="442"/>
      <c r="R511" s="442"/>
      <c r="S511" s="442"/>
      <c r="T511" s="442"/>
      <c r="U511" s="442"/>
      <c r="V511" s="442"/>
      <c r="W511" s="442"/>
      <c r="X511" s="442"/>
      <c r="Y511" s="442"/>
      <c r="Z511" s="418"/>
      <c r="AA511" s="418"/>
    </row>
    <row r="512" spans="1:28" s="245" customFormat="1" ht="12.75" customHeight="1">
      <c r="B512" s="489" t="s">
        <v>652</v>
      </c>
      <c r="C512" s="437" t="s">
        <v>785</v>
      </c>
      <c r="D512" s="438"/>
      <c r="E512" s="438"/>
      <c r="F512" s="438"/>
      <c r="G512" s="438"/>
      <c r="H512" s="438"/>
      <c r="I512" s="438"/>
      <c r="J512" s="438"/>
      <c r="K512" s="438"/>
      <c r="L512" s="438"/>
      <c r="M512" s="438"/>
      <c r="N512" s="438"/>
      <c r="O512" s="438"/>
      <c r="P512" s="438"/>
      <c r="Q512" s="438"/>
      <c r="R512" s="438"/>
      <c r="S512" s="438"/>
      <c r="T512" s="438"/>
      <c r="U512" s="438"/>
      <c r="V512" s="438"/>
      <c r="W512" s="438"/>
      <c r="X512" s="438"/>
      <c r="Y512" s="438"/>
      <c r="Z512" s="418"/>
      <c r="AA512" s="418"/>
      <c r="AB512" s="323"/>
    </row>
    <row r="513" spans="1:34" s="245" customFormat="1" ht="12.75" customHeight="1">
      <c r="B513" s="490"/>
      <c r="C513" s="439"/>
      <c r="D513" s="440"/>
      <c r="E513" s="440"/>
      <c r="F513" s="440"/>
      <c r="G513" s="440"/>
      <c r="H513" s="440"/>
      <c r="I513" s="440"/>
      <c r="J513" s="440"/>
      <c r="K513" s="440"/>
      <c r="L513" s="440"/>
      <c r="M513" s="440"/>
      <c r="N513" s="440"/>
      <c r="O513" s="440"/>
      <c r="P513" s="440"/>
      <c r="Q513" s="440"/>
      <c r="R513" s="440"/>
      <c r="S513" s="440"/>
      <c r="T513" s="440"/>
      <c r="U513" s="440"/>
      <c r="V513" s="440"/>
      <c r="W513" s="440"/>
      <c r="X513" s="440"/>
      <c r="Y513" s="440"/>
      <c r="Z513" s="418"/>
      <c r="AA513" s="418"/>
      <c r="AB513" s="323"/>
    </row>
    <row r="514" spans="1:34" s="245" customFormat="1" ht="12.75" customHeight="1">
      <c r="B514" s="491"/>
      <c r="C514" s="441"/>
      <c r="D514" s="442"/>
      <c r="E514" s="442"/>
      <c r="F514" s="442"/>
      <c r="G514" s="442"/>
      <c r="H514" s="442"/>
      <c r="I514" s="442"/>
      <c r="J514" s="442"/>
      <c r="K514" s="442"/>
      <c r="L514" s="442"/>
      <c r="M514" s="442"/>
      <c r="N514" s="442"/>
      <c r="O514" s="442"/>
      <c r="P514" s="442"/>
      <c r="Q514" s="442"/>
      <c r="R514" s="442"/>
      <c r="S514" s="442"/>
      <c r="T514" s="442"/>
      <c r="U514" s="442"/>
      <c r="V514" s="442"/>
      <c r="W514" s="442"/>
      <c r="X514" s="442"/>
      <c r="Y514" s="442"/>
      <c r="Z514" s="418"/>
      <c r="AA514" s="418"/>
    </row>
    <row r="515" spans="1:34" s="245" customFormat="1" ht="12.75" customHeight="1">
      <c r="B515" s="489" t="s">
        <v>653</v>
      </c>
      <c r="C515" s="437" t="s">
        <v>783</v>
      </c>
      <c r="D515" s="438"/>
      <c r="E515" s="438"/>
      <c r="F515" s="438"/>
      <c r="G515" s="438"/>
      <c r="H515" s="438"/>
      <c r="I515" s="438"/>
      <c r="J515" s="438"/>
      <c r="K515" s="438"/>
      <c r="L515" s="438"/>
      <c r="M515" s="438"/>
      <c r="N515" s="438"/>
      <c r="O515" s="438"/>
      <c r="P515" s="438"/>
      <c r="Q515" s="438"/>
      <c r="R515" s="438"/>
      <c r="S515" s="438"/>
      <c r="T515" s="438"/>
      <c r="U515" s="438"/>
      <c r="V515" s="438"/>
      <c r="W515" s="438"/>
      <c r="X515" s="438"/>
      <c r="Y515" s="438"/>
      <c r="Z515" s="418"/>
      <c r="AA515" s="418"/>
      <c r="AB515" s="263"/>
      <c r="AC515" s="272"/>
      <c r="AD515" s="272"/>
      <c r="AE515" s="272"/>
      <c r="AF515" s="272"/>
      <c r="AG515" s="272"/>
      <c r="AH515" s="272"/>
    </row>
    <row r="516" spans="1:34" s="245" customFormat="1" ht="12.75" customHeight="1">
      <c r="B516" s="490"/>
      <c r="C516" s="439"/>
      <c r="D516" s="440"/>
      <c r="E516" s="440"/>
      <c r="F516" s="440"/>
      <c r="G516" s="440"/>
      <c r="H516" s="440"/>
      <c r="I516" s="440"/>
      <c r="J516" s="440"/>
      <c r="K516" s="440"/>
      <c r="L516" s="440"/>
      <c r="M516" s="440"/>
      <c r="N516" s="440"/>
      <c r="O516" s="440"/>
      <c r="P516" s="440"/>
      <c r="Q516" s="440"/>
      <c r="R516" s="440"/>
      <c r="S516" s="440"/>
      <c r="T516" s="440"/>
      <c r="U516" s="440"/>
      <c r="V516" s="440"/>
      <c r="W516" s="440"/>
      <c r="X516" s="440"/>
      <c r="Y516" s="440"/>
      <c r="Z516" s="418"/>
      <c r="AA516" s="418"/>
      <c r="AB516" s="263"/>
      <c r="AC516" s="272"/>
      <c r="AD516" s="272"/>
      <c r="AE516" s="272"/>
      <c r="AF516" s="272"/>
      <c r="AG516" s="272"/>
      <c r="AH516" s="272"/>
    </row>
    <row r="517" spans="1:34" s="245" customFormat="1" ht="12.75" customHeight="1">
      <c r="B517" s="490"/>
      <c r="C517" s="439"/>
      <c r="D517" s="440"/>
      <c r="E517" s="440"/>
      <c r="F517" s="440"/>
      <c r="G517" s="440"/>
      <c r="H517" s="440"/>
      <c r="I517" s="440"/>
      <c r="J517" s="440"/>
      <c r="K517" s="440"/>
      <c r="L517" s="440"/>
      <c r="M517" s="440"/>
      <c r="N517" s="440"/>
      <c r="O517" s="440"/>
      <c r="P517" s="440"/>
      <c r="Q517" s="440"/>
      <c r="R517" s="440"/>
      <c r="S517" s="440"/>
      <c r="T517" s="440"/>
      <c r="U517" s="440"/>
      <c r="V517" s="440"/>
      <c r="W517" s="440"/>
      <c r="X517" s="440"/>
      <c r="Y517" s="440"/>
      <c r="Z517" s="418"/>
      <c r="AA517" s="418"/>
      <c r="AB517" s="263"/>
      <c r="AC517" s="272"/>
      <c r="AD517" s="272"/>
      <c r="AE517" s="272"/>
      <c r="AF517" s="272"/>
      <c r="AG517" s="272"/>
      <c r="AH517" s="272"/>
    </row>
    <row r="518" spans="1:34" s="245" customFormat="1" ht="12.75" customHeight="1">
      <c r="B518" s="490"/>
      <c r="C518" s="439"/>
      <c r="D518" s="440"/>
      <c r="E518" s="440"/>
      <c r="F518" s="440"/>
      <c r="G518" s="440"/>
      <c r="H518" s="440"/>
      <c r="I518" s="440"/>
      <c r="J518" s="440"/>
      <c r="K518" s="440"/>
      <c r="L518" s="440"/>
      <c r="M518" s="440"/>
      <c r="N518" s="440"/>
      <c r="O518" s="440"/>
      <c r="P518" s="440"/>
      <c r="Q518" s="440"/>
      <c r="R518" s="440"/>
      <c r="S518" s="440"/>
      <c r="T518" s="440"/>
      <c r="U518" s="440"/>
      <c r="V518" s="440"/>
      <c r="W518" s="440"/>
      <c r="X518" s="440"/>
      <c r="Y518" s="440"/>
      <c r="Z518" s="418"/>
      <c r="AA518" s="418"/>
      <c r="AB518" s="263"/>
      <c r="AC518" s="272"/>
      <c r="AD518" s="272"/>
      <c r="AE518" s="272"/>
      <c r="AF518" s="272"/>
      <c r="AG518" s="272"/>
      <c r="AH518" s="272"/>
    </row>
    <row r="519" spans="1:34" s="245" customFormat="1" ht="12.75" customHeight="1">
      <c r="B519" s="491"/>
      <c r="C519" s="441"/>
      <c r="D519" s="442"/>
      <c r="E519" s="442"/>
      <c r="F519" s="442"/>
      <c r="G519" s="442"/>
      <c r="H519" s="442"/>
      <c r="I519" s="442"/>
      <c r="J519" s="442"/>
      <c r="K519" s="442"/>
      <c r="L519" s="442"/>
      <c r="M519" s="442"/>
      <c r="N519" s="442"/>
      <c r="O519" s="442"/>
      <c r="P519" s="442"/>
      <c r="Q519" s="442"/>
      <c r="R519" s="442"/>
      <c r="S519" s="442"/>
      <c r="T519" s="442"/>
      <c r="U519" s="442"/>
      <c r="V519" s="442"/>
      <c r="W519" s="442"/>
      <c r="X519" s="442"/>
      <c r="Y519" s="442"/>
      <c r="Z519" s="418"/>
      <c r="AA519" s="418"/>
      <c r="AB519" s="263"/>
      <c r="AC519" s="272"/>
      <c r="AD519" s="272"/>
      <c r="AE519" s="272"/>
      <c r="AF519" s="272"/>
      <c r="AG519" s="272"/>
      <c r="AH519" s="272"/>
    </row>
    <row r="520" spans="1:34" s="245" customFormat="1" ht="12.75" customHeight="1">
      <c r="B520" s="489" t="s">
        <v>654</v>
      </c>
      <c r="C520" s="437" t="s">
        <v>782</v>
      </c>
      <c r="D520" s="438"/>
      <c r="E520" s="438"/>
      <c r="F520" s="438"/>
      <c r="G520" s="438"/>
      <c r="H520" s="438"/>
      <c r="I520" s="438"/>
      <c r="J520" s="438"/>
      <c r="K520" s="438"/>
      <c r="L520" s="438"/>
      <c r="M520" s="438"/>
      <c r="N520" s="438"/>
      <c r="O520" s="438"/>
      <c r="P520" s="438"/>
      <c r="Q520" s="438"/>
      <c r="R520" s="438"/>
      <c r="S520" s="438"/>
      <c r="T520" s="438"/>
      <c r="U520" s="438"/>
      <c r="V520" s="438"/>
      <c r="W520" s="438"/>
      <c r="X520" s="438"/>
      <c r="Y520" s="438"/>
      <c r="Z520" s="418"/>
      <c r="AA520" s="418"/>
      <c r="AB520" s="323"/>
    </row>
    <row r="521" spans="1:34" s="245" customFormat="1" ht="12.75" customHeight="1">
      <c r="B521" s="490"/>
      <c r="C521" s="439"/>
      <c r="D521" s="440"/>
      <c r="E521" s="440"/>
      <c r="F521" s="440"/>
      <c r="G521" s="440"/>
      <c r="H521" s="440"/>
      <c r="I521" s="440"/>
      <c r="J521" s="440"/>
      <c r="K521" s="440"/>
      <c r="L521" s="440"/>
      <c r="M521" s="440"/>
      <c r="N521" s="440"/>
      <c r="O521" s="440"/>
      <c r="P521" s="440"/>
      <c r="Q521" s="440"/>
      <c r="R521" s="440"/>
      <c r="S521" s="440"/>
      <c r="T521" s="440"/>
      <c r="U521" s="440"/>
      <c r="V521" s="440"/>
      <c r="W521" s="440"/>
      <c r="X521" s="440"/>
      <c r="Y521" s="440"/>
      <c r="Z521" s="418"/>
      <c r="AA521" s="418"/>
      <c r="AB521" s="323"/>
    </row>
    <row r="522" spans="1:34" s="245" customFormat="1" ht="12.75" customHeight="1">
      <c r="B522" s="491"/>
      <c r="C522" s="441"/>
      <c r="D522" s="442"/>
      <c r="E522" s="442"/>
      <c r="F522" s="442"/>
      <c r="G522" s="442"/>
      <c r="H522" s="442"/>
      <c r="I522" s="442"/>
      <c r="J522" s="442"/>
      <c r="K522" s="442"/>
      <c r="L522" s="442"/>
      <c r="M522" s="442"/>
      <c r="N522" s="442"/>
      <c r="O522" s="442"/>
      <c r="P522" s="442"/>
      <c r="Q522" s="442"/>
      <c r="R522" s="442"/>
      <c r="S522" s="442"/>
      <c r="T522" s="442"/>
      <c r="U522" s="442"/>
      <c r="V522" s="442"/>
      <c r="W522" s="442"/>
      <c r="X522" s="442"/>
      <c r="Y522" s="442"/>
      <c r="Z522" s="418"/>
      <c r="AA522" s="418"/>
    </row>
    <row r="523" spans="1:34" s="245" customFormat="1" ht="12.75" customHeight="1">
      <c r="B523" s="489" t="s">
        <v>655</v>
      </c>
      <c r="C523" s="437" t="s">
        <v>137</v>
      </c>
      <c r="D523" s="438"/>
      <c r="E523" s="438"/>
      <c r="F523" s="438"/>
      <c r="G523" s="438"/>
      <c r="H523" s="438"/>
      <c r="I523" s="438"/>
      <c r="J523" s="438"/>
      <c r="K523" s="438"/>
      <c r="L523" s="438"/>
      <c r="M523" s="438"/>
      <c r="N523" s="438"/>
      <c r="O523" s="438"/>
      <c r="P523" s="438"/>
      <c r="Q523" s="438"/>
      <c r="R523" s="438"/>
      <c r="S523" s="438"/>
      <c r="T523" s="438"/>
      <c r="U523" s="438"/>
      <c r="V523" s="438"/>
      <c r="W523" s="438"/>
      <c r="X523" s="438"/>
      <c r="Y523" s="438"/>
      <c r="Z523" s="431"/>
      <c r="AA523" s="432"/>
      <c r="AB523" s="271"/>
    </row>
    <row r="524" spans="1:34" s="245" customFormat="1" ht="12.75" customHeight="1">
      <c r="B524" s="490"/>
      <c r="C524" s="439"/>
      <c r="D524" s="440"/>
      <c r="E524" s="440"/>
      <c r="F524" s="440"/>
      <c r="G524" s="440"/>
      <c r="H524" s="440"/>
      <c r="I524" s="440"/>
      <c r="J524" s="440"/>
      <c r="K524" s="440"/>
      <c r="L524" s="440"/>
      <c r="M524" s="440"/>
      <c r="N524" s="440"/>
      <c r="O524" s="440"/>
      <c r="P524" s="440"/>
      <c r="Q524" s="440"/>
      <c r="R524" s="440"/>
      <c r="S524" s="440"/>
      <c r="T524" s="440"/>
      <c r="U524" s="440"/>
      <c r="V524" s="440"/>
      <c r="W524" s="440"/>
      <c r="X524" s="440"/>
      <c r="Y524" s="440"/>
      <c r="Z524" s="435"/>
      <c r="AA524" s="436"/>
      <c r="AB524" s="271"/>
    </row>
    <row r="525" spans="1:34" s="245" customFormat="1" ht="12.75" customHeight="1">
      <c r="B525" s="490"/>
      <c r="C525" s="664"/>
      <c r="D525" s="356" t="s">
        <v>89</v>
      </c>
      <c r="E525" s="668" t="s">
        <v>92</v>
      </c>
      <c r="F525" s="668"/>
      <c r="G525" s="668"/>
      <c r="H525" s="668"/>
      <c r="I525" s="668"/>
      <c r="J525" s="668"/>
      <c r="K525" s="668"/>
      <c r="L525" s="668"/>
      <c r="M525" s="668"/>
      <c r="N525" s="668"/>
      <c r="O525" s="668"/>
      <c r="P525" s="668"/>
      <c r="Q525" s="668"/>
      <c r="R525" s="668"/>
      <c r="S525" s="668"/>
      <c r="T525" s="668"/>
      <c r="U525" s="668"/>
      <c r="V525" s="668"/>
      <c r="W525" s="668"/>
      <c r="X525" s="668"/>
      <c r="Y525" s="668"/>
      <c r="Z525" s="418"/>
      <c r="AA525" s="418"/>
    </row>
    <row r="526" spans="1:34" s="245" customFormat="1" ht="12.75" customHeight="1">
      <c r="B526" s="490"/>
      <c r="C526" s="664"/>
      <c r="D526" s="357" t="s">
        <v>90</v>
      </c>
      <c r="E526" s="663" t="s">
        <v>91</v>
      </c>
      <c r="F526" s="663"/>
      <c r="G526" s="663"/>
      <c r="H526" s="663"/>
      <c r="I526" s="663"/>
      <c r="J526" s="663"/>
      <c r="K526" s="663"/>
      <c r="L526" s="663"/>
      <c r="M526" s="663"/>
      <c r="N526" s="663"/>
      <c r="O526" s="663"/>
      <c r="P526" s="663"/>
      <c r="Q526" s="663"/>
      <c r="R526" s="663"/>
      <c r="S526" s="663"/>
      <c r="T526" s="663"/>
      <c r="U526" s="663"/>
      <c r="V526" s="663"/>
      <c r="W526" s="663"/>
      <c r="X526" s="663"/>
      <c r="Y526" s="663"/>
      <c r="Z526" s="418"/>
      <c r="AA526" s="418"/>
    </row>
    <row r="527" spans="1:34" s="245" customFormat="1" ht="12.75" customHeight="1">
      <c r="B527" s="490"/>
      <c r="C527" s="664"/>
      <c r="D527" s="358" t="s">
        <v>48</v>
      </c>
      <c r="E527" s="663" t="s">
        <v>784</v>
      </c>
      <c r="F527" s="663"/>
      <c r="G527" s="663"/>
      <c r="H527" s="663"/>
      <c r="I527" s="663"/>
      <c r="J527" s="663"/>
      <c r="K527" s="663"/>
      <c r="L527" s="663"/>
      <c r="M527" s="663"/>
      <c r="N527" s="663"/>
      <c r="O527" s="663"/>
      <c r="P527" s="663"/>
      <c r="Q527" s="663"/>
      <c r="R527" s="663"/>
      <c r="S527" s="663"/>
      <c r="T527" s="663"/>
      <c r="U527" s="663"/>
      <c r="V527" s="663"/>
      <c r="W527" s="663"/>
      <c r="X527" s="663"/>
      <c r="Y527" s="663"/>
      <c r="Z527" s="418"/>
      <c r="AA527" s="418"/>
    </row>
    <row r="528" spans="1:34" ht="12.75" customHeight="1">
      <c r="A528" s="243"/>
      <c r="B528" s="485" t="s">
        <v>707</v>
      </c>
      <c r="C528" s="437" t="s">
        <v>941</v>
      </c>
      <c r="D528" s="438"/>
      <c r="E528" s="438"/>
      <c r="F528" s="438"/>
      <c r="G528" s="438"/>
      <c r="H528" s="438"/>
      <c r="I528" s="438"/>
      <c r="J528" s="438"/>
      <c r="K528" s="438"/>
      <c r="L528" s="438"/>
      <c r="M528" s="438"/>
      <c r="N528" s="438"/>
      <c r="O528" s="438"/>
      <c r="P528" s="438"/>
      <c r="Q528" s="438"/>
      <c r="R528" s="438"/>
      <c r="S528" s="438"/>
      <c r="T528" s="438"/>
      <c r="U528" s="438"/>
      <c r="V528" s="438"/>
      <c r="W528" s="438"/>
      <c r="X528" s="438"/>
      <c r="Y528" s="471"/>
      <c r="Z528" s="474"/>
      <c r="AA528" s="475"/>
    </row>
    <row r="529" spans="1:28" ht="12.75" customHeight="1">
      <c r="A529" s="243"/>
      <c r="B529" s="485"/>
      <c r="C529" s="439"/>
      <c r="D529" s="440"/>
      <c r="E529" s="440"/>
      <c r="F529" s="440"/>
      <c r="G529" s="440"/>
      <c r="H529" s="440"/>
      <c r="I529" s="440"/>
      <c r="J529" s="440"/>
      <c r="K529" s="440"/>
      <c r="L529" s="440"/>
      <c r="M529" s="440"/>
      <c r="N529" s="440"/>
      <c r="O529" s="440"/>
      <c r="P529" s="440"/>
      <c r="Q529" s="440"/>
      <c r="R529" s="440"/>
      <c r="S529" s="440"/>
      <c r="T529" s="440"/>
      <c r="U529" s="440"/>
      <c r="V529" s="440"/>
      <c r="W529" s="440"/>
      <c r="X529" s="440"/>
      <c r="Y529" s="472"/>
      <c r="Z529" s="476"/>
      <c r="AA529" s="477"/>
    </row>
    <row r="530" spans="1:28" ht="12.75" customHeight="1">
      <c r="A530" s="243"/>
      <c r="B530" s="485"/>
      <c r="C530" s="439"/>
      <c r="D530" s="440"/>
      <c r="E530" s="440"/>
      <c r="F530" s="440"/>
      <c r="G530" s="440"/>
      <c r="H530" s="440"/>
      <c r="I530" s="440"/>
      <c r="J530" s="440"/>
      <c r="K530" s="440"/>
      <c r="L530" s="440"/>
      <c r="M530" s="440"/>
      <c r="N530" s="440"/>
      <c r="O530" s="440"/>
      <c r="P530" s="440"/>
      <c r="Q530" s="440"/>
      <c r="R530" s="440"/>
      <c r="S530" s="440"/>
      <c r="T530" s="440"/>
      <c r="U530" s="440"/>
      <c r="V530" s="440"/>
      <c r="W530" s="440"/>
      <c r="X530" s="440"/>
      <c r="Y530" s="472"/>
      <c r="Z530" s="476"/>
      <c r="AA530" s="477"/>
    </row>
    <row r="531" spans="1:28" ht="12.75" customHeight="1">
      <c r="A531" s="243"/>
      <c r="B531" s="485"/>
      <c r="C531" s="439"/>
      <c r="D531" s="440"/>
      <c r="E531" s="440"/>
      <c r="F531" s="440"/>
      <c r="G531" s="440"/>
      <c r="H531" s="440"/>
      <c r="I531" s="440"/>
      <c r="J531" s="440"/>
      <c r="K531" s="440"/>
      <c r="L531" s="440"/>
      <c r="M531" s="440"/>
      <c r="N531" s="440"/>
      <c r="O531" s="440"/>
      <c r="P531" s="440"/>
      <c r="Q531" s="440"/>
      <c r="R531" s="440"/>
      <c r="S531" s="440"/>
      <c r="T531" s="440"/>
      <c r="U531" s="440"/>
      <c r="V531" s="440"/>
      <c r="W531" s="440"/>
      <c r="X531" s="440"/>
      <c r="Y531" s="472"/>
      <c r="Z531" s="476"/>
      <c r="AA531" s="477"/>
    </row>
    <row r="532" spans="1:28" ht="12.75" customHeight="1">
      <c r="A532" s="243"/>
      <c r="B532" s="485"/>
      <c r="C532" s="439"/>
      <c r="D532" s="440"/>
      <c r="E532" s="440"/>
      <c r="F532" s="440"/>
      <c r="G532" s="440"/>
      <c r="H532" s="440"/>
      <c r="I532" s="440"/>
      <c r="J532" s="440"/>
      <c r="K532" s="440"/>
      <c r="L532" s="440"/>
      <c r="M532" s="440"/>
      <c r="N532" s="440"/>
      <c r="O532" s="440"/>
      <c r="P532" s="440"/>
      <c r="Q532" s="440"/>
      <c r="R532" s="440"/>
      <c r="S532" s="440"/>
      <c r="T532" s="440"/>
      <c r="U532" s="440"/>
      <c r="V532" s="440"/>
      <c r="W532" s="440"/>
      <c r="X532" s="440"/>
      <c r="Y532" s="472"/>
      <c r="Z532" s="476"/>
      <c r="AA532" s="477"/>
    </row>
    <row r="533" spans="1:28" ht="12.75" customHeight="1">
      <c r="A533" s="243"/>
      <c r="B533" s="485"/>
      <c r="C533" s="441"/>
      <c r="D533" s="442"/>
      <c r="E533" s="442"/>
      <c r="F533" s="442"/>
      <c r="G533" s="442"/>
      <c r="H533" s="442"/>
      <c r="I533" s="442"/>
      <c r="J533" s="442"/>
      <c r="K533" s="442"/>
      <c r="L533" s="442"/>
      <c r="M533" s="442"/>
      <c r="N533" s="442"/>
      <c r="O533" s="442"/>
      <c r="P533" s="442"/>
      <c r="Q533" s="442"/>
      <c r="R533" s="442"/>
      <c r="S533" s="442"/>
      <c r="T533" s="442"/>
      <c r="U533" s="442"/>
      <c r="V533" s="442"/>
      <c r="W533" s="442"/>
      <c r="X533" s="442"/>
      <c r="Y533" s="473"/>
      <c r="Z533" s="478"/>
      <c r="AA533" s="479"/>
    </row>
    <row r="534" spans="1:28" s="245" customFormat="1" ht="12.75" customHeight="1">
      <c r="B534" s="485" t="s">
        <v>708</v>
      </c>
      <c r="C534" s="437" t="s">
        <v>154</v>
      </c>
      <c r="D534" s="438"/>
      <c r="E534" s="438"/>
      <c r="F534" s="438"/>
      <c r="G534" s="438"/>
      <c r="H534" s="438"/>
      <c r="I534" s="438"/>
      <c r="J534" s="438"/>
      <c r="K534" s="438"/>
      <c r="L534" s="438"/>
      <c r="M534" s="438"/>
      <c r="N534" s="438"/>
      <c r="O534" s="438"/>
      <c r="P534" s="438"/>
      <c r="Q534" s="438"/>
      <c r="R534" s="438"/>
      <c r="S534" s="438"/>
      <c r="T534" s="438"/>
      <c r="U534" s="438"/>
      <c r="V534" s="438"/>
      <c r="W534" s="438"/>
      <c r="X534" s="438"/>
      <c r="Y534" s="438"/>
      <c r="Z534" s="418"/>
      <c r="AA534" s="418"/>
      <c r="AB534" s="271"/>
    </row>
    <row r="535" spans="1:28" s="245" customFormat="1" ht="12.75" customHeight="1">
      <c r="B535" s="485"/>
      <c r="C535" s="439"/>
      <c r="D535" s="440"/>
      <c r="E535" s="440"/>
      <c r="F535" s="440"/>
      <c r="G535" s="440"/>
      <c r="H535" s="440"/>
      <c r="I535" s="440"/>
      <c r="J535" s="440"/>
      <c r="K535" s="440"/>
      <c r="L535" s="440"/>
      <c r="M535" s="440"/>
      <c r="N535" s="440"/>
      <c r="O535" s="440"/>
      <c r="P535" s="440"/>
      <c r="Q535" s="440"/>
      <c r="R535" s="440"/>
      <c r="S535" s="440"/>
      <c r="T535" s="440"/>
      <c r="U535" s="440"/>
      <c r="V535" s="440"/>
      <c r="W535" s="440"/>
      <c r="X535" s="440"/>
      <c r="Y535" s="440"/>
      <c r="Z535" s="418"/>
      <c r="AA535" s="418"/>
      <c r="AB535" s="271"/>
    </row>
    <row r="536" spans="1:28" s="245" customFormat="1" ht="12.75" customHeight="1">
      <c r="B536" s="485"/>
      <c r="C536" s="439"/>
      <c r="D536" s="440"/>
      <c r="E536" s="440"/>
      <c r="F536" s="440"/>
      <c r="G536" s="440"/>
      <c r="H536" s="440"/>
      <c r="I536" s="440"/>
      <c r="J536" s="440"/>
      <c r="K536" s="440"/>
      <c r="L536" s="440"/>
      <c r="M536" s="440"/>
      <c r="N536" s="440"/>
      <c r="O536" s="440"/>
      <c r="P536" s="440"/>
      <c r="Q536" s="440"/>
      <c r="R536" s="440"/>
      <c r="S536" s="440"/>
      <c r="T536" s="440"/>
      <c r="U536" s="440"/>
      <c r="V536" s="440"/>
      <c r="W536" s="440"/>
      <c r="X536" s="440"/>
      <c r="Y536" s="440"/>
      <c r="Z536" s="418"/>
      <c r="AA536" s="418"/>
      <c r="AB536" s="271"/>
    </row>
    <row r="537" spans="1:28" s="245" customFormat="1" ht="12.75" customHeight="1">
      <c r="B537" s="485"/>
      <c r="C537" s="441"/>
      <c r="D537" s="442"/>
      <c r="E537" s="442"/>
      <c r="F537" s="442"/>
      <c r="G537" s="442"/>
      <c r="H537" s="442"/>
      <c r="I537" s="442"/>
      <c r="J537" s="442"/>
      <c r="K537" s="442"/>
      <c r="L537" s="442"/>
      <c r="M537" s="442"/>
      <c r="N537" s="442"/>
      <c r="O537" s="442"/>
      <c r="P537" s="442"/>
      <c r="Q537" s="442"/>
      <c r="R537" s="442"/>
      <c r="S537" s="442"/>
      <c r="T537" s="442"/>
      <c r="U537" s="442"/>
      <c r="V537" s="442"/>
      <c r="W537" s="442"/>
      <c r="X537" s="442"/>
      <c r="Y537" s="442"/>
      <c r="Z537" s="418"/>
      <c r="AA537" s="418"/>
    </row>
    <row r="538" spans="1:28" s="245" customFormat="1" ht="12.75" customHeight="1">
      <c r="B538" s="485" t="s">
        <v>709</v>
      </c>
      <c r="C538" s="464" t="s">
        <v>793</v>
      </c>
      <c r="D538" s="464"/>
      <c r="E538" s="464"/>
      <c r="F538" s="464"/>
      <c r="G538" s="464"/>
      <c r="H538" s="464"/>
      <c r="I538" s="464"/>
      <c r="J538" s="464"/>
      <c r="K538" s="464"/>
      <c r="L538" s="464"/>
      <c r="M538" s="464"/>
      <c r="N538" s="464"/>
      <c r="O538" s="464"/>
      <c r="P538" s="464"/>
      <c r="Q538" s="464"/>
      <c r="R538" s="464"/>
      <c r="S538" s="464"/>
      <c r="T538" s="464"/>
      <c r="U538" s="464"/>
      <c r="V538" s="464"/>
      <c r="W538" s="464"/>
      <c r="X538" s="464"/>
      <c r="Y538" s="464"/>
      <c r="Z538" s="418"/>
      <c r="AA538" s="418"/>
      <c r="AB538" s="271"/>
    </row>
    <row r="539" spans="1:28" s="245" customFormat="1" ht="12.75" customHeight="1">
      <c r="B539" s="485"/>
      <c r="C539" s="464"/>
      <c r="D539" s="464"/>
      <c r="E539" s="464"/>
      <c r="F539" s="464"/>
      <c r="G539" s="464"/>
      <c r="H539" s="464"/>
      <c r="I539" s="464"/>
      <c r="J539" s="464"/>
      <c r="K539" s="464"/>
      <c r="L539" s="464"/>
      <c r="M539" s="464"/>
      <c r="N539" s="464"/>
      <c r="O539" s="464"/>
      <c r="P539" s="464"/>
      <c r="Q539" s="464"/>
      <c r="R539" s="464"/>
      <c r="S539" s="464"/>
      <c r="T539" s="464"/>
      <c r="U539" s="464"/>
      <c r="V539" s="464"/>
      <c r="W539" s="464"/>
      <c r="X539" s="464"/>
      <c r="Y539" s="464"/>
      <c r="Z539" s="418"/>
      <c r="AA539" s="418"/>
      <c r="AB539" s="271"/>
    </row>
    <row r="540" spans="1:28" s="245" customFormat="1" ht="12.75" customHeight="1">
      <c r="B540" s="485"/>
      <c r="C540" s="464"/>
      <c r="D540" s="464"/>
      <c r="E540" s="464"/>
      <c r="F540" s="464"/>
      <c r="G540" s="464"/>
      <c r="H540" s="464"/>
      <c r="I540" s="464"/>
      <c r="J540" s="464"/>
      <c r="K540" s="464"/>
      <c r="L540" s="464"/>
      <c r="M540" s="464"/>
      <c r="N540" s="464"/>
      <c r="O540" s="464"/>
      <c r="P540" s="464"/>
      <c r="Q540" s="464"/>
      <c r="R540" s="464"/>
      <c r="S540" s="464"/>
      <c r="T540" s="464"/>
      <c r="U540" s="464"/>
      <c r="V540" s="464"/>
      <c r="W540" s="464"/>
      <c r="X540" s="464"/>
      <c r="Y540" s="464"/>
      <c r="Z540" s="418"/>
      <c r="AA540" s="418"/>
      <c r="AB540" s="271"/>
    </row>
    <row r="541" spans="1:28" s="245" customFormat="1" ht="12.75" customHeight="1">
      <c r="B541" s="485"/>
      <c r="C541" s="665"/>
      <c r="D541" s="356" t="s">
        <v>786</v>
      </c>
      <c r="E541" s="663" t="s">
        <v>790</v>
      </c>
      <c r="F541" s="663"/>
      <c r="G541" s="663"/>
      <c r="H541" s="663"/>
      <c r="I541" s="663"/>
      <c r="J541" s="663"/>
      <c r="K541" s="663"/>
      <c r="L541" s="663"/>
      <c r="M541" s="663"/>
      <c r="N541" s="663"/>
      <c r="O541" s="663"/>
      <c r="P541" s="663"/>
      <c r="Q541" s="663"/>
      <c r="R541" s="663"/>
      <c r="S541" s="663"/>
      <c r="T541" s="663"/>
      <c r="U541" s="663"/>
      <c r="V541" s="663"/>
      <c r="W541" s="663"/>
      <c r="X541" s="663"/>
      <c r="Y541" s="663"/>
      <c r="Z541" s="418"/>
      <c r="AA541" s="418"/>
      <c r="AB541" s="271"/>
    </row>
    <row r="542" spans="1:28" s="245" customFormat="1" ht="12.75" customHeight="1">
      <c r="B542" s="485"/>
      <c r="C542" s="666"/>
      <c r="D542" s="356" t="s">
        <v>787</v>
      </c>
      <c r="E542" s="663" t="s">
        <v>791</v>
      </c>
      <c r="F542" s="663"/>
      <c r="G542" s="663"/>
      <c r="H542" s="663"/>
      <c r="I542" s="663"/>
      <c r="J542" s="663"/>
      <c r="K542" s="663"/>
      <c r="L542" s="663"/>
      <c r="M542" s="663"/>
      <c r="N542" s="663"/>
      <c r="O542" s="663"/>
      <c r="P542" s="663"/>
      <c r="Q542" s="663"/>
      <c r="R542" s="663"/>
      <c r="S542" s="663"/>
      <c r="T542" s="663"/>
      <c r="U542" s="663"/>
      <c r="V542" s="663"/>
      <c r="W542" s="663"/>
      <c r="X542" s="663"/>
      <c r="Y542" s="663"/>
      <c r="Z542" s="418"/>
      <c r="AA542" s="418"/>
      <c r="AB542" s="271"/>
    </row>
    <row r="543" spans="1:28" s="245" customFormat="1" ht="12.75" customHeight="1">
      <c r="B543" s="485"/>
      <c r="C543" s="666"/>
      <c r="D543" s="663" t="s">
        <v>788</v>
      </c>
      <c r="E543" s="663" t="s">
        <v>794</v>
      </c>
      <c r="F543" s="663"/>
      <c r="G543" s="663"/>
      <c r="H543" s="663"/>
      <c r="I543" s="663"/>
      <c r="J543" s="663"/>
      <c r="K543" s="663"/>
      <c r="L543" s="663"/>
      <c r="M543" s="663"/>
      <c r="N543" s="663"/>
      <c r="O543" s="663"/>
      <c r="P543" s="663"/>
      <c r="Q543" s="663"/>
      <c r="R543" s="663"/>
      <c r="S543" s="663"/>
      <c r="T543" s="663"/>
      <c r="U543" s="663"/>
      <c r="V543" s="663"/>
      <c r="W543" s="663"/>
      <c r="X543" s="663"/>
      <c r="Y543" s="663"/>
      <c r="Z543" s="418"/>
      <c r="AA543" s="418"/>
      <c r="AB543" s="271"/>
    </row>
    <row r="544" spans="1:28" s="245" customFormat="1" ht="12.75" customHeight="1">
      <c r="B544" s="485"/>
      <c r="C544" s="666"/>
      <c r="D544" s="663"/>
      <c r="E544" s="663"/>
      <c r="F544" s="663"/>
      <c r="G544" s="663"/>
      <c r="H544" s="663"/>
      <c r="I544" s="663"/>
      <c r="J544" s="663"/>
      <c r="K544" s="663"/>
      <c r="L544" s="663"/>
      <c r="M544" s="663"/>
      <c r="N544" s="663"/>
      <c r="O544" s="663"/>
      <c r="P544" s="663"/>
      <c r="Q544" s="663"/>
      <c r="R544" s="663"/>
      <c r="S544" s="663"/>
      <c r="T544" s="663"/>
      <c r="U544" s="663"/>
      <c r="V544" s="663"/>
      <c r="W544" s="663"/>
      <c r="X544" s="663"/>
      <c r="Y544" s="663"/>
      <c r="Z544" s="418"/>
      <c r="AA544" s="418"/>
      <c r="AB544" s="271"/>
    </row>
    <row r="545" spans="1:28" s="245" customFormat="1" ht="12.75" customHeight="1">
      <c r="B545" s="485"/>
      <c r="C545" s="667"/>
      <c r="D545" s="356" t="s">
        <v>789</v>
      </c>
      <c r="E545" s="663" t="s">
        <v>792</v>
      </c>
      <c r="F545" s="663"/>
      <c r="G545" s="663"/>
      <c r="H545" s="663"/>
      <c r="I545" s="663"/>
      <c r="J545" s="663"/>
      <c r="K545" s="663"/>
      <c r="L545" s="663"/>
      <c r="M545" s="663"/>
      <c r="N545" s="663"/>
      <c r="O545" s="663"/>
      <c r="P545" s="663"/>
      <c r="Q545" s="663"/>
      <c r="R545" s="663"/>
      <c r="S545" s="663"/>
      <c r="T545" s="663"/>
      <c r="U545" s="663"/>
      <c r="V545" s="663"/>
      <c r="W545" s="663"/>
      <c r="X545" s="663"/>
      <c r="Y545" s="663"/>
      <c r="Z545" s="418"/>
      <c r="AA545" s="418"/>
      <c r="AB545" s="271"/>
    </row>
    <row r="546" spans="1:28" s="245" customFormat="1" ht="12.75" customHeight="1">
      <c r="B546" s="219"/>
      <c r="C546" s="289"/>
      <c r="D546" s="272"/>
      <c r="E546" s="272"/>
      <c r="F546" s="272"/>
      <c r="G546" s="272"/>
      <c r="H546" s="272"/>
      <c r="I546" s="272"/>
      <c r="J546" s="272"/>
      <c r="K546" s="272"/>
      <c r="L546" s="272"/>
      <c r="M546" s="272"/>
      <c r="N546" s="272"/>
      <c r="O546" s="272"/>
      <c r="P546" s="272"/>
      <c r="Q546" s="272"/>
      <c r="R546" s="272"/>
      <c r="S546" s="272"/>
      <c r="T546" s="272"/>
      <c r="U546" s="272"/>
      <c r="V546" s="272"/>
      <c r="W546" s="272"/>
      <c r="X546" s="272"/>
      <c r="Y546" s="272"/>
      <c r="Z546" s="332"/>
      <c r="AA546" s="332"/>
      <c r="AB546" s="271"/>
    </row>
    <row r="547" spans="1:28" ht="12.75" customHeight="1">
      <c r="A547" s="220" t="s">
        <v>795</v>
      </c>
      <c r="B547" s="220"/>
      <c r="C547" s="244"/>
      <c r="D547" s="244"/>
      <c r="E547" s="244"/>
      <c r="F547" s="244"/>
      <c r="G547" s="244"/>
      <c r="H547" s="244"/>
      <c r="I547" s="244"/>
      <c r="Y547" s="250"/>
      <c r="Z547" s="250"/>
      <c r="AA547" s="250"/>
    </row>
    <row r="548" spans="1:28" s="264" customFormat="1" ht="12.75" customHeight="1">
      <c r="A548" s="245"/>
      <c r="B548" s="485" t="s">
        <v>650</v>
      </c>
      <c r="C548" s="464" t="s">
        <v>796</v>
      </c>
      <c r="D548" s="464"/>
      <c r="E548" s="464"/>
      <c r="F548" s="464"/>
      <c r="G548" s="464"/>
      <c r="H548" s="464"/>
      <c r="I548" s="464"/>
      <c r="J548" s="464"/>
      <c r="K548" s="464"/>
      <c r="L548" s="464"/>
      <c r="M548" s="464"/>
      <c r="N548" s="464"/>
      <c r="O548" s="464"/>
      <c r="P548" s="464"/>
      <c r="Q548" s="464"/>
      <c r="R548" s="464"/>
      <c r="S548" s="464"/>
      <c r="T548" s="464"/>
      <c r="U548" s="464"/>
      <c r="V548" s="464"/>
      <c r="W548" s="464"/>
      <c r="X548" s="464"/>
      <c r="Y548" s="464"/>
      <c r="Z548" s="470"/>
      <c r="AA548" s="470"/>
    </row>
    <row r="549" spans="1:28" s="264" customFormat="1" ht="12.75" customHeight="1">
      <c r="A549" s="245"/>
      <c r="B549" s="485"/>
      <c r="C549" s="464"/>
      <c r="D549" s="464"/>
      <c r="E549" s="464"/>
      <c r="F549" s="464"/>
      <c r="G549" s="464"/>
      <c r="H549" s="464"/>
      <c r="I549" s="464"/>
      <c r="J549" s="464"/>
      <c r="K549" s="464"/>
      <c r="L549" s="464"/>
      <c r="M549" s="464"/>
      <c r="N549" s="464"/>
      <c r="O549" s="464"/>
      <c r="P549" s="464"/>
      <c r="Q549" s="464"/>
      <c r="R549" s="464"/>
      <c r="S549" s="464"/>
      <c r="T549" s="464"/>
      <c r="U549" s="464"/>
      <c r="V549" s="464"/>
      <c r="W549" s="464"/>
      <c r="X549" s="464"/>
      <c r="Y549" s="464"/>
      <c r="Z549" s="470"/>
      <c r="AA549" s="470"/>
    </row>
    <row r="550" spans="1:28" s="264" customFormat="1" ht="12.75" customHeight="1">
      <c r="A550" s="245"/>
      <c r="B550" s="485"/>
      <c r="C550" s="464"/>
      <c r="D550" s="464"/>
      <c r="E550" s="464"/>
      <c r="F550" s="464"/>
      <c r="G550" s="464"/>
      <c r="H550" s="464"/>
      <c r="I550" s="464"/>
      <c r="J550" s="464"/>
      <c r="K550" s="464"/>
      <c r="L550" s="464"/>
      <c r="M550" s="464"/>
      <c r="N550" s="464"/>
      <c r="O550" s="464"/>
      <c r="P550" s="464"/>
      <c r="Q550" s="464"/>
      <c r="R550" s="464"/>
      <c r="S550" s="464"/>
      <c r="T550" s="464"/>
      <c r="U550" s="464"/>
      <c r="V550" s="464"/>
      <c r="W550" s="464"/>
      <c r="X550" s="464"/>
      <c r="Y550" s="464"/>
      <c r="Z550" s="470"/>
      <c r="AA550" s="470"/>
    </row>
    <row r="551" spans="1:28" s="264" customFormat="1" ht="12.75" customHeight="1">
      <c r="A551" s="245"/>
      <c r="B551" s="485" t="s">
        <v>651</v>
      </c>
      <c r="C551" s="465" t="s">
        <v>29</v>
      </c>
      <c r="D551" s="465"/>
      <c r="E551" s="465"/>
      <c r="F551" s="465"/>
      <c r="G551" s="465"/>
      <c r="H551" s="465"/>
      <c r="I551" s="465"/>
      <c r="J551" s="465"/>
      <c r="K551" s="465"/>
      <c r="L551" s="465"/>
      <c r="M551" s="465"/>
      <c r="N551" s="465"/>
      <c r="O551" s="465"/>
      <c r="P551" s="465"/>
      <c r="Q551" s="465"/>
      <c r="R551" s="465"/>
      <c r="S551" s="465"/>
      <c r="T551" s="465"/>
      <c r="U551" s="465"/>
      <c r="V551" s="465"/>
      <c r="W551" s="465"/>
      <c r="X551" s="465"/>
      <c r="Y551" s="465"/>
      <c r="Z551" s="470"/>
      <c r="AA551" s="470"/>
    </row>
    <row r="552" spans="1:28" s="264" customFormat="1" ht="12.75" customHeight="1">
      <c r="A552" s="245"/>
      <c r="B552" s="485"/>
      <c r="C552" s="465"/>
      <c r="D552" s="465"/>
      <c r="E552" s="465"/>
      <c r="F552" s="465"/>
      <c r="G552" s="465"/>
      <c r="H552" s="465"/>
      <c r="I552" s="465"/>
      <c r="J552" s="465"/>
      <c r="K552" s="465"/>
      <c r="L552" s="465"/>
      <c r="M552" s="465"/>
      <c r="N552" s="465"/>
      <c r="O552" s="465"/>
      <c r="P552" s="465"/>
      <c r="Q552" s="465"/>
      <c r="R552" s="465"/>
      <c r="S552" s="465"/>
      <c r="T552" s="465"/>
      <c r="U552" s="465"/>
      <c r="V552" s="465"/>
      <c r="W552" s="465"/>
      <c r="X552" s="465"/>
      <c r="Y552" s="465"/>
      <c r="Z552" s="470"/>
      <c r="AA552" s="470"/>
    </row>
    <row r="553" spans="1:28" s="264" customFormat="1" ht="12.75" customHeight="1">
      <c r="A553" s="245"/>
      <c r="B553" s="485" t="s">
        <v>652</v>
      </c>
      <c r="C553" s="437" t="s">
        <v>797</v>
      </c>
      <c r="D553" s="438"/>
      <c r="E553" s="438"/>
      <c r="F553" s="438"/>
      <c r="G553" s="438"/>
      <c r="H553" s="438"/>
      <c r="I553" s="438"/>
      <c r="J553" s="438"/>
      <c r="K553" s="438"/>
      <c r="L553" s="438"/>
      <c r="M553" s="438"/>
      <c r="N553" s="438"/>
      <c r="O553" s="438"/>
      <c r="P553" s="438"/>
      <c r="Q553" s="438"/>
      <c r="R553" s="438"/>
      <c r="S553" s="438"/>
      <c r="T553" s="438"/>
      <c r="U553" s="438"/>
      <c r="V553" s="438"/>
      <c r="W553" s="438"/>
      <c r="X553" s="438"/>
      <c r="Y553" s="438"/>
      <c r="Z553" s="470"/>
      <c r="AA553" s="470"/>
    </row>
    <row r="554" spans="1:28" s="264" customFormat="1" ht="12.75" customHeight="1">
      <c r="A554" s="245"/>
      <c r="B554" s="485"/>
      <c r="C554" s="439"/>
      <c r="D554" s="440"/>
      <c r="E554" s="440"/>
      <c r="F554" s="440"/>
      <c r="G554" s="440"/>
      <c r="H554" s="440"/>
      <c r="I554" s="440"/>
      <c r="J554" s="440"/>
      <c r="K554" s="440"/>
      <c r="L554" s="440"/>
      <c r="M554" s="440"/>
      <c r="N554" s="440"/>
      <c r="O554" s="440"/>
      <c r="P554" s="440"/>
      <c r="Q554" s="440"/>
      <c r="R554" s="440"/>
      <c r="S554" s="440"/>
      <c r="T554" s="440"/>
      <c r="U554" s="440"/>
      <c r="V554" s="440"/>
      <c r="W554" s="440"/>
      <c r="X554" s="440"/>
      <c r="Y554" s="440"/>
      <c r="Z554" s="470"/>
      <c r="AA554" s="470"/>
    </row>
    <row r="555" spans="1:28" s="264" customFormat="1" ht="12.75" customHeight="1">
      <c r="A555" s="245"/>
      <c r="B555" s="485"/>
      <c r="C555" s="441"/>
      <c r="D555" s="442"/>
      <c r="E555" s="442"/>
      <c r="F555" s="442"/>
      <c r="G555" s="442"/>
      <c r="H555" s="442"/>
      <c r="I555" s="442"/>
      <c r="J555" s="442"/>
      <c r="K555" s="442"/>
      <c r="L555" s="442"/>
      <c r="M555" s="442"/>
      <c r="N555" s="442"/>
      <c r="O555" s="442"/>
      <c r="P555" s="442"/>
      <c r="Q555" s="442"/>
      <c r="R555" s="442"/>
      <c r="S555" s="442"/>
      <c r="T555" s="442"/>
      <c r="U555" s="442"/>
      <c r="V555" s="442"/>
      <c r="W555" s="442"/>
      <c r="X555" s="442"/>
      <c r="Y555" s="442"/>
      <c r="Z555" s="470"/>
      <c r="AA555" s="470"/>
    </row>
    <row r="556" spans="1:28" s="264" customFormat="1" ht="12.75" customHeight="1">
      <c r="A556" s="245"/>
      <c r="B556" s="219"/>
      <c r="C556" s="270"/>
      <c r="D556" s="270"/>
      <c r="E556" s="270"/>
      <c r="F556" s="270"/>
      <c r="G556" s="270"/>
      <c r="H556" s="270"/>
      <c r="I556" s="270"/>
      <c r="J556" s="270"/>
      <c r="K556" s="270"/>
      <c r="L556" s="270"/>
      <c r="M556" s="270"/>
      <c r="N556" s="270"/>
      <c r="O556" s="270"/>
      <c r="P556" s="270"/>
      <c r="Q556" s="270"/>
      <c r="R556" s="270"/>
      <c r="S556" s="270"/>
      <c r="T556" s="270"/>
      <c r="U556" s="270"/>
      <c r="V556" s="270"/>
      <c r="W556" s="270"/>
      <c r="X556" s="270"/>
      <c r="Y556" s="248"/>
      <c r="Z556" s="248"/>
      <c r="AA556" s="248"/>
    </row>
    <row r="557" spans="1:28" s="264" customFormat="1" ht="12.75" customHeight="1">
      <c r="A557" s="256" t="s">
        <v>798</v>
      </c>
      <c r="B557" s="219"/>
      <c r="C557" s="270"/>
      <c r="D557" s="270"/>
      <c r="E557" s="270"/>
      <c r="F557" s="270"/>
      <c r="G557" s="270"/>
      <c r="H557" s="270"/>
      <c r="I557" s="270"/>
      <c r="J557" s="270"/>
      <c r="K557" s="270"/>
      <c r="L557" s="270"/>
      <c r="M557" s="270"/>
      <c r="N557" s="270"/>
      <c r="O557" s="270"/>
      <c r="P557" s="270"/>
      <c r="Q557" s="270"/>
      <c r="R557" s="270"/>
      <c r="S557" s="270"/>
      <c r="T557" s="270"/>
      <c r="U557" s="270"/>
      <c r="V557" s="270"/>
      <c r="W557" s="270"/>
      <c r="X557" s="270"/>
      <c r="Y557" s="248"/>
      <c r="Z557" s="248"/>
      <c r="AA557" s="248"/>
    </row>
    <row r="558" spans="1:28" s="264" customFormat="1" ht="12.75" customHeight="1">
      <c r="A558" s="245"/>
      <c r="B558" s="489" t="s">
        <v>160</v>
      </c>
      <c r="C558" s="437" t="s">
        <v>942</v>
      </c>
      <c r="D558" s="438"/>
      <c r="E558" s="438"/>
      <c r="F558" s="438"/>
      <c r="G558" s="438"/>
      <c r="H558" s="438"/>
      <c r="I558" s="438"/>
      <c r="J558" s="438"/>
      <c r="K558" s="438"/>
      <c r="L558" s="438"/>
      <c r="M558" s="438"/>
      <c r="N558" s="438"/>
      <c r="O558" s="438"/>
      <c r="P558" s="438"/>
      <c r="Q558" s="438"/>
      <c r="R558" s="438"/>
      <c r="S558" s="438"/>
      <c r="T558" s="438"/>
      <c r="U558" s="438"/>
      <c r="V558" s="438"/>
      <c r="W558" s="438"/>
      <c r="X558" s="438"/>
      <c r="Y558" s="438"/>
      <c r="Z558" s="470"/>
      <c r="AA558" s="470"/>
    </row>
    <row r="559" spans="1:28" s="264" customFormat="1" ht="12.75" customHeight="1">
      <c r="A559" s="245"/>
      <c r="B559" s="490"/>
      <c r="C559" s="439"/>
      <c r="D559" s="440"/>
      <c r="E559" s="440"/>
      <c r="F559" s="440"/>
      <c r="G559" s="440"/>
      <c r="H559" s="440"/>
      <c r="I559" s="440"/>
      <c r="J559" s="440"/>
      <c r="K559" s="440"/>
      <c r="L559" s="440"/>
      <c r="M559" s="440"/>
      <c r="N559" s="440"/>
      <c r="O559" s="440"/>
      <c r="P559" s="440"/>
      <c r="Q559" s="440"/>
      <c r="R559" s="440"/>
      <c r="S559" s="440"/>
      <c r="T559" s="440"/>
      <c r="U559" s="440"/>
      <c r="V559" s="440"/>
      <c r="W559" s="440"/>
      <c r="X559" s="440"/>
      <c r="Y559" s="440"/>
      <c r="Z559" s="470"/>
      <c r="AA559" s="470"/>
    </row>
    <row r="560" spans="1:28" s="264" customFormat="1" ht="12.75" customHeight="1">
      <c r="A560" s="245"/>
      <c r="B560" s="491"/>
      <c r="C560" s="441"/>
      <c r="D560" s="442"/>
      <c r="E560" s="442"/>
      <c r="F560" s="442"/>
      <c r="G560" s="442"/>
      <c r="H560" s="442"/>
      <c r="I560" s="442"/>
      <c r="J560" s="442"/>
      <c r="K560" s="442"/>
      <c r="L560" s="442"/>
      <c r="M560" s="442"/>
      <c r="N560" s="442"/>
      <c r="O560" s="442"/>
      <c r="P560" s="442"/>
      <c r="Q560" s="442"/>
      <c r="R560" s="442"/>
      <c r="S560" s="442"/>
      <c r="T560" s="442"/>
      <c r="U560" s="442"/>
      <c r="V560" s="442"/>
      <c r="W560" s="442"/>
      <c r="X560" s="442"/>
      <c r="Y560" s="442"/>
      <c r="Z560" s="470"/>
      <c r="AA560" s="470"/>
    </row>
    <row r="561" spans="1:27" s="264" customFormat="1" ht="12.75" customHeight="1">
      <c r="A561" s="245"/>
      <c r="B561" s="489" t="s">
        <v>161</v>
      </c>
      <c r="C561" s="437" t="s">
        <v>173</v>
      </c>
      <c r="D561" s="438"/>
      <c r="E561" s="438"/>
      <c r="F561" s="438"/>
      <c r="G561" s="438"/>
      <c r="H561" s="438"/>
      <c r="I561" s="438"/>
      <c r="J561" s="438"/>
      <c r="K561" s="438"/>
      <c r="L561" s="438"/>
      <c r="M561" s="438"/>
      <c r="N561" s="438"/>
      <c r="O561" s="438"/>
      <c r="P561" s="438"/>
      <c r="Q561" s="438"/>
      <c r="R561" s="438"/>
      <c r="S561" s="438"/>
      <c r="T561" s="438"/>
      <c r="U561" s="438"/>
      <c r="V561" s="438"/>
      <c r="W561" s="438"/>
      <c r="X561" s="438"/>
      <c r="Y561" s="438"/>
      <c r="Z561" s="470"/>
      <c r="AA561" s="470"/>
    </row>
    <row r="562" spans="1:27" s="264" customFormat="1" ht="12.75" customHeight="1">
      <c r="A562" s="245"/>
      <c r="B562" s="491"/>
      <c r="C562" s="441"/>
      <c r="D562" s="442"/>
      <c r="E562" s="442"/>
      <c r="F562" s="442"/>
      <c r="G562" s="442"/>
      <c r="H562" s="442"/>
      <c r="I562" s="442"/>
      <c r="J562" s="442"/>
      <c r="K562" s="442"/>
      <c r="L562" s="442"/>
      <c r="M562" s="442"/>
      <c r="N562" s="442"/>
      <c r="O562" s="442"/>
      <c r="P562" s="442"/>
      <c r="Q562" s="442"/>
      <c r="R562" s="442"/>
      <c r="S562" s="442"/>
      <c r="T562" s="442"/>
      <c r="U562" s="442"/>
      <c r="V562" s="442"/>
      <c r="W562" s="442"/>
      <c r="X562" s="442"/>
      <c r="Y562" s="442"/>
      <c r="Z562" s="470"/>
      <c r="AA562" s="470"/>
    </row>
    <row r="563" spans="1:27" s="264" customFormat="1" ht="12.75" customHeight="1">
      <c r="A563" s="245"/>
      <c r="B563" s="489" t="s">
        <v>162</v>
      </c>
      <c r="C563" s="437" t="s">
        <v>799</v>
      </c>
      <c r="D563" s="438"/>
      <c r="E563" s="438"/>
      <c r="F563" s="438"/>
      <c r="G563" s="438"/>
      <c r="H563" s="438"/>
      <c r="I563" s="438"/>
      <c r="J563" s="438"/>
      <c r="K563" s="438"/>
      <c r="L563" s="438"/>
      <c r="M563" s="438"/>
      <c r="N563" s="438"/>
      <c r="O563" s="438"/>
      <c r="P563" s="438"/>
      <c r="Q563" s="438"/>
      <c r="R563" s="438"/>
      <c r="S563" s="438"/>
      <c r="T563" s="438"/>
      <c r="U563" s="438"/>
      <c r="V563" s="438"/>
      <c r="W563" s="438"/>
      <c r="X563" s="438"/>
      <c r="Y563" s="438"/>
      <c r="Z563" s="470"/>
      <c r="AA563" s="470"/>
    </row>
    <row r="564" spans="1:27" s="264" customFormat="1" ht="12.75" customHeight="1">
      <c r="A564" s="245"/>
      <c r="B564" s="491"/>
      <c r="C564" s="441"/>
      <c r="D564" s="442"/>
      <c r="E564" s="442"/>
      <c r="F564" s="442"/>
      <c r="G564" s="442"/>
      <c r="H564" s="442"/>
      <c r="I564" s="442"/>
      <c r="J564" s="442"/>
      <c r="K564" s="442"/>
      <c r="L564" s="442"/>
      <c r="M564" s="442"/>
      <c r="N564" s="442"/>
      <c r="O564" s="442"/>
      <c r="P564" s="442"/>
      <c r="Q564" s="442"/>
      <c r="R564" s="442"/>
      <c r="S564" s="442"/>
      <c r="T564" s="442"/>
      <c r="U564" s="442"/>
      <c r="V564" s="442"/>
      <c r="W564" s="442"/>
      <c r="X564" s="442"/>
      <c r="Y564" s="442"/>
      <c r="Z564" s="470"/>
      <c r="AA564" s="470"/>
    </row>
    <row r="565" spans="1:27" s="264" customFormat="1" ht="12.75" customHeight="1">
      <c r="A565" s="245"/>
      <c r="B565" s="489" t="s">
        <v>163</v>
      </c>
      <c r="C565" s="437" t="s">
        <v>800</v>
      </c>
      <c r="D565" s="438"/>
      <c r="E565" s="438"/>
      <c r="F565" s="438"/>
      <c r="G565" s="438"/>
      <c r="H565" s="438"/>
      <c r="I565" s="438"/>
      <c r="J565" s="438"/>
      <c r="K565" s="438"/>
      <c r="L565" s="438"/>
      <c r="M565" s="438"/>
      <c r="N565" s="438"/>
      <c r="O565" s="438"/>
      <c r="P565" s="438"/>
      <c r="Q565" s="438"/>
      <c r="R565" s="438"/>
      <c r="S565" s="438"/>
      <c r="T565" s="438"/>
      <c r="U565" s="438"/>
      <c r="V565" s="438"/>
      <c r="W565" s="438"/>
      <c r="X565" s="438"/>
      <c r="Y565" s="438"/>
      <c r="Z565" s="470"/>
      <c r="AA565" s="470"/>
    </row>
    <row r="566" spans="1:27" s="264" customFormat="1" ht="12.75" customHeight="1">
      <c r="A566" s="245"/>
      <c r="B566" s="491"/>
      <c r="C566" s="441"/>
      <c r="D566" s="442"/>
      <c r="E566" s="442"/>
      <c r="F566" s="442"/>
      <c r="G566" s="442"/>
      <c r="H566" s="442"/>
      <c r="I566" s="442"/>
      <c r="J566" s="442"/>
      <c r="K566" s="442"/>
      <c r="L566" s="442"/>
      <c r="M566" s="442"/>
      <c r="N566" s="442"/>
      <c r="O566" s="442"/>
      <c r="P566" s="442"/>
      <c r="Q566" s="442"/>
      <c r="R566" s="442"/>
      <c r="S566" s="442"/>
      <c r="T566" s="442"/>
      <c r="U566" s="442"/>
      <c r="V566" s="442"/>
      <c r="W566" s="442"/>
      <c r="X566" s="442"/>
      <c r="Y566" s="442"/>
      <c r="Z566" s="470"/>
      <c r="AA566" s="470"/>
    </row>
    <row r="567" spans="1:27" s="264" customFormat="1" ht="12.75" customHeight="1">
      <c r="A567" s="245"/>
      <c r="B567" s="253"/>
      <c r="C567" s="270"/>
      <c r="D567" s="270"/>
      <c r="E567" s="270"/>
      <c r="F567" s="270"/>
      <c r="G567" s="270"/>
      <c r="H567" s="270"/>
      <c r="I567" s="270"/>
      <c r="J567" s="270"/>
      <c r="K567" s="270"/>
      <c r="L567" s="270"/>
      <c r="M567" s="270"/>
      <c r="N567" s="270"/>
      <c r="O567" s="270"/>
      <c r="P567" s="270"/>
      <c r="Q567" s="270"/>
      <c r="R567" s="270"/>
      <c r="S567" s="270"/>
      <c r="T567" s="270"/>
      <c r="U567" s="270"/>
      <c r="V567" s="270"/>
      <c r="W567" s="270"/>
      <c r="X567" s="270"/>
      <c r="Y567" s="248"/>
      <c r="Z567" s="248"/>
      <c r="AA567" s="248"/>
    </row>
    <row r="568" spans="1:27" ht="12.75" customHeight="1">
      <c r="A568" s="220" t="s">
        <v>801</v>
      </c>
      <c r="B568" s="220"/>
      <c r="C568" s="244"/>
      <c r="D568" s="244"/>
      <c r="E568" s="244"/>
      <c r="F568" s="244"/>
      <c r="G568" s="244"/>
      <c r="H568" s="244"/>
      <c r="I568" s="244"/>
      <c r="Y568" s="250"/>
      <c r="Z568" s="250"/>
      <c r="AA568" s="250"/>
    </row>
    <row r="569" spans="1:27" ht="12.75" customHeight="1">
      <c r="A569" s="243"/>
      <c r="B569" s="485" t="s">
        <v>650</v>
      </c>
      <c r="C569" s="437" t="s">
        <v>802</v>
      </c>
      <c r="D569" s="438"/>
      <c r="E569" s="438"/>
      <c r="F569" s="438"/>
      <c r="G569" s="438"/>
      <c r="H569" s="438"/>
      <c r="I569" s="438"/>
      <c r="J569" s="438"/>
      <c r="K569" s="438"/>
      <c r="L569" s="438"/>
      <c r="M569" s="438"/>
      <c r="N569" s="438"/>
      <c r="O569" s="438"/>
      <c r="P569" s="438"/>
      <c r="Q569" s="438"/>
      <c r="R569" s="438"/>
      <c r="S569" s="438"/>
      <c r="T569" s="438"/>
      <c r="U569" s="438"/>
      <c r="V569" s="438"/>
      <c r="W569" s="438"/>
      <c r="X569" s="438"/>
      <c r="Y569" s="471"/>
      <c r="Z569" s="470"/>
      <c r="AA569" s="470"/>
    </row>
    <row r="570" spans="1:27" ht="12.75" customHeight="1">
      <c r="A570" s="243"/>
      <c r="B570" s="485"/>
      <c r="C570" s="439"/>
      <c r="D570" s="440"/>
      <c r="E570" s="440"/>
      <c r="F570" s="440"/>
      <c r="G570" s="440"/>
      <c r="H570" s="440"/>
      <c r="I570" s="440"/>
      <c r="J570" s="440"/>
      <c r="K570" s="440"/>
      <c r="L570" s="440"/>
      <c r="M570" s="440"/>
      <c r="N570" s="440"/>
      <c r="O570" s="440"/>
      <c r="P570" s="440"/>
      <c r="Q570" s="440"/>
      <c r="R570" s="440"/>
      <c r="S570" s="440"/>
      <c r="T570" s="440"/>
      <c r="U570" s="440"/>
      <c r="V570" s="440"/>
      <c r="W570" s="440"/>
      <c r="X570" s="440"/>
      <c r="Y570" s="472"/>
      <c r="Z570" s="470"/>
      <c r="AA570" s="470"/>
    </row>
    <row r="571" spans="1:27" ht="12.75" customHeight="1">
      <c r="A571" s="243"/>
      <c r="B571" s="485"/>
      <c r="C571" s="441"/>
      <c r="D571" s="442"/>
      <c r="E571" s="442"/>
      <c r="F571" s="442"/>
      <c r="G571" s="442"/>
      <c r="H571" s="442"/>
      <c r="I571" s="442"/>
      <c r="J571" s="442"/>
      <c r="K571" s="442"/>
      <c r="L571" s="442"/>
      <c r="M571" s="442"/>
      <c r="N571" s="442"/>
      <c r="O571" s="442"/>
      <c r="P571" s="442"/>
      <c r="Q571" s="442"/>
      <c r="R571" s="442"/>
      <c r="S571" s="442"/>
      <c r="T571" s="442"/>
      <c r="U571" s="442"/>
      <c r="V571" s="442"/>
      <c r="W571" s="442"/>
      <c r="X571" s="442"/>
      <c r="Y571" s="473"/>
      <c r="Z571" s="470"/>
      <c r="AA571" s="470"/>
    </row>
    <row r="572" spans="1:27" s="264" customFormat="1" ht="12.75" customHeight="1">
      <c r="A572" s="245"/>
      <c r="B572" s="253"/>
      <c r="C572" s="334"/>
      <c r="D572" s="334"/>
      <c r="E572" s="334"/>
      <c r="F572" s="334"/>
      <c r="G572" s="334"/>
      <c r="H572" s="334"/>
      <c r="I572" s="334"/>
      <c r="J572" s="334"/>
      <c r="K572" s="334"/>
      <c r="L572" s="334"/>
      <c r="M572" s="334"/>
      <c r="N572" s="334"/>
      <c r="O572" s="334"/>
      <c r="P572" s="334"/>
      <c r="Q572" s="334"/>
      <c r="R572" s="334"/>
      <c r="S572" s="334"/>
      <c r="T572" s="334"/>
      <c r="U572" s="334"/>
      <c r="V572" s="334"/>
      <c r="W572" s="334"/>
      <c r="X572" s="334"/>
      <c r="Y572" s="331"/>
      <c r="Z572" s="331"/>
      <c r="AA572" s="331"/>
    </row>
    <row r="573" spans="1:27" ht="12.75" customHeight="1">
      <c r="A573" s="220" t="s">
        <v>803</v>
      </c>
      <c r="B573" s="220"/>
      <c r="C573" s="244"/>
      <c r="D573" s="244"/>
      <c r="E573" s="244"/>
      <c r="F573" s="244"/>
      <c r="G573" s="244"/>
      <c r="H573" s="244"/>
      <c r="I573" s="244"/>
      <c r="Y573" s="250"/>
      <c r="Z573" s="250"/>
      <c r="AA573" s="250"/>
    </row>
    <row r="574" spans="1:27" ht="12.75" customHeight="1">
      <c r="A574" s="243"/>
      <c r="B574" s="485" t="s">
        <v>650</v>
      </c>
      <c r="C574" s="455" t="s">
        <v>30</v>
      </c>
      <c r="D574" s="456"/>
      <c r="E574" s="456"/>
      <c r="F574" s="456"/>
      <c r="G574" s="456"/>
      <c r="H574" s="456"/>
      <c r="I574" s="456"/>
      <c r="J574" s="456"/>
      <c r="K574" s="456"/>
      <c r="L574" s="456"/>
      <c r="M574" s="456"/>
      <c r="N574" s="456"/>
      <c r="O574" s="456"/>
      <c r="P574" s="456"/>
      <c r="Q574" s="456"/>
      <c r="R574" s="456"/>
      <c r="S574" s="456"/>
      <c r="T574" s="456"/>
      <c r="U574" s="456"/>
      <c r="V574" s="456"/>
      <c r="W574" s="456"/>
      <c r="X574" s="456"/>
      <c r="Y574" s="456"/>
      <c r="Z574" s="470"/>
      <c r="AA574" s="470"/>
    </row>
    <row r="575" spans="1:27" ht="12.75" customHeight="1">
      <c r="A575" s="243"/>
      <c r="B575" s="485"/>
      <c r="C575" s="659"/>
      <c r="D575" s="660"/>
      <c r="E575" s="660"/>
      <c r="F575" s="660"/>
      <c r="G575" s="660"/>
      <c r="H575" s="660"/>
      <c r="I575" s="660"/>
      <c r="J575" s="660"/>
      <c r="K575" s="660"/>
      <c r="L575" s="660"/>
      <c r="M575" s="660"/>
      <c r="N575" s="660"/>
      <c r="O575" s="660"/>
      <c r="P575" s="660"/>
      <c r="Q575" s="660"/>
      <c r="R575" s="660"/>
      <c r="S575" s="660"/>
      <c r="T575" s="660"/>
      <c r="U575" s="660"/>
      <c r="V575" s="660"/>
      <c r="W575" s="660"/>
      <c r="X575" s="660"/>
      <c r="Y575" s="660"/>
      <c r="Z575" s="470"/>
      <c r="AA575" s="470"/>
    </row>
    <row r="576" spans="1:27" ht="12.75" customHeight="1">
      <c r="A576" s="243"/>
      <c r="B576" s="489" t="s">
        <v>651</v>
      </c>
      <c r="C576" s="437" t="s">
        <v>804</v>
      </c>
      <c r="D576" s="438"/>
      <c r="E576" s="438"/>
      <c r="F576" s="438"/>
      <c r="G576" s="438"/>
      <c r="H576" s="438"/>
      <c r="I576" s="438"/>
      <c r="J576" s="438"/>
      <c r="K576" s="438"/>
      <c r="L576" s="438"/>
      <c r="M576" s="438"/>
      <c r="N576" s="438"/>
      <c r="O576" s="438"/>
      <c r="P576" s="438"/>
      <c r="Q576" s="438"/>
      <c r="R576" s="438"/>
      <c r="S576" s="438"/>
      <c r="T576" s="438"/>
      <c r="U576" s="438"/>
      <c r="V576" s="438"/>
      <c r="W576" s="438"/>
      <c r="X576" s="438"/>
      <c r="Y576" s="471"/>
      <c r="Z576" s="474"/>
      <c r="AA576" s="475"/>
    </row>
    <row r="577" spans="1:28" ht="12.75" customHeight="1">
      <c r="A577" s="243"/>
      <c r="B577" s="490"/>
      <c r="C577" s="439"/>
      <c r="D577" s="440"/>
      <c r="E577" s="440"/>
      <c r="F577" s="440"/>
      <c r="G577" s="440"/>
      <c r="H577" s="440"/>
      <c r="I577" s="440"/>
      <c r="J577" s="440"/>
      <c r="K577" s="440"/>
      <c r="L577" s="440"/>
      <c r="M577" s="440"/>
      <c r="N577" s="440"/>
      <c r="O577" s="440"/>
      <c r="P577" s="440"/>
      <c r="Q577" s="440"/>
      <c r="R577" s="440"/>
      <c r="S577" s="440"/>
      <c r="T577" s="440"/>
      <c r="U577" s="440"/>
      <c r="V577" s="440"/>
      <c r="W577" s="440"/>
      <c r="X577" s="440"/>
      <c r="Y577" s="472"/>
      <c r="Z577" s="476"/>
      <c r="AA577" s="477"/>
    </row>
    <row r="578" spans="1:28" ht="12.75" customHeight="1">
      <c r="A578" s="243"/>
      <c r="B578" s="490"/>
      <c r="C578" s="439"/>
      <c r="D578" s="440"/>
      <c r="E578" s="440"/>
      <c r="F578" s="440"/>
      <c r="G578" s="440"/>
      <c r="H578" s="440"/>
      <c r="I578" s="440"/>
      <c r="J578" s="440"/>
      <c r="K578" s="440"/>
      <c r="L578" s="440"/>
      <c r="M578" s="440"/>
      <c r="N578" s="440"/>
      <c r="O578" s="440"/>
      <c r="P578" s="440"/>
      <c r="Q578" s="440"/>
      <c r="R578" s="440"/>
      <c r="S578" s="440"/>
      <c r="T578" s="440"/>
      <c r="U578" s="440"/>
      <c r="V578" s="440"/>
      <c r="W578" s="440"/>
      <c r="X578" s="440"/>
      <c r="Y578" s="472"/>
      <c r="Z578" s="476"/>
      <c r="AA578" s="477"/>
    </row>
    <row r="579" spans="1:28" s="264" customFormat="1" ht="12.75" customHeight="1">
      <c r="A579" s="244"/>
      <c r="B579" s="490"/>
      <c r="C579" s="359" t="s">
        <v>41</v>
      </c>
      <c r="D579" s="599" t="s">
        <v>352</v>
      </c>
      <c r="E579" s="599"/>
      <c r="F579" s="599"/>
      <c r="G579" s="599"/>
      <c r="H579" s="599"/>
      <c r="I579" s="599"/>
      <c r="J579" s="599"/>
      <c r="K579" s="599"/>
      <c r="L579" s="599"/>
      <c r="M579" s="599"/>
      <c r="N579" s="599"/>
      <c r="O579" s="599"/>
      <c r="P579" s="599"/>
      <c r="Q579" s="599"/>
      <c r="R579" s="599"/>
      <c r="S579" s="599"/>
      <c r="T579" s="599"/>
      <c r="U579" s="599"/>
      <c r="V579" s="599"/>
      <c r="W579" s="599"/>
      <c r="X579" s="599"/>
      <c r="Y579" s="669"/>
      <c r="Z579" s="476"/>
      <c r="AA579" s="477"/>
      <c r="AB579" s="319"/>
    </row>
    <row r="580" spans="1:28" s="264" customFormat="1" ht="12.75" customHeight="1">
      <c r="A580" s="244"/>
      <c r="B580" s="490"/>
      <c r="C580" s="346" t="s">
        <v>40</v>
      </c>
      <c r="D580" s="461" t="s">
        <v>353</v>
      </c>
      <c r="E580" s="461"/>
      <c r="F580" s="461"/>
      <c r="G580" s="461"/>
      <c r="H580" s="461"/>
      <c r="I580" s="461"/>
      <c r="J580" s="461"/>
      <c r="K580" s="461"/>
      <c r="L580" s="461"/>
      <c r="M580" s="461"/>
      <c r="N580" s="461"/>
      <c r="O580" s="461"/>
      <c r="P580" s="461"/>
      <c r="Q580" s="461"/>
      <c r="R580" s="461"/>
      <c r="S580" s="461"/>
      <c r="T580" s="461"/>
      <c r="U580" s="461"/>
      <c r="V580" s="461"/>
      <c r="W580" s="461"/>
      <c r="X580" s="461"/>
      <c r="Y580" s="595"/>
      <c r="Z580" s="476"/>
      <c r="AA580" s="477"/>
    </row>
    <row r="581" spans="1:28" s="264" customFormat="1" ht="12.75" customHeight="1">
      <c r="B581" s="490"/>
      <c r="C581" s="346" t="s">
        <v>48</v>
      </c>
      <c r="D581" s="461" t="s">
        <v>812</v>
      </c>
      <c r="E581" s="461"/>
      <c r="F581" s="461"/>
      <c r="G581" s="461"/>
      <c r="H581" s="461"/>
      <c r="I581" s="461"/>
      <c r="J581" s="461"/>
      <c r="K581" s="461"/>
      <c r="L581" s="461"/>
      <c r="M581" s="461"/>
      <c r="N581" s="461"/>
      <c r="O581" s="461"/>
      <c r="P581" s="461"/>
      <c r="Q581" s="461"/>
      <c r="R581" s="461"/>
      <c r="S581" s="461"/>
      <c r="T581" s="461"/>
      <c r="U581" s="461"/>
      <c r="V581" s="461"/>
      <c r="W581" s="461"/>
      <c r="X581" s="461"/>
      <c r="Y581" s="595"/>
      <c r="Z581" s="476"/>
      <c r="AA581" s="477"/>
    </row>
    <row r="582" spans="1:28" s="264" customFormat="1" ht="12.75" customHeight="1">
      <c r="B582" s="490"/>
      <c r="C582" s="346" t="s">
        <v>805</v>
      </c>
      <c r="D582" s="461" t="s">
        <v>354</v>
      </c>
      <c r="E582" s="461"/>
      <c r="F582" s="461"/>
      <c r="G582" s="461"/>
      <c r="H582" s="461"/>
      <c r="I582" s="461"/>
      <c r="J582" s="461"/>
      <c r="K582" s="461"/>
      <c r="L582" s="461"/>
      <c r="M582" s="461"/>
      <c r="N582" s="461"/>
      <c r="O582" s="461"/>
      <c r="P582" s="461"/>
      <c r="Q582" s="461"/>
      <c r="R582" s="461"/>
      <c r="S582" s="461"/>
      <c r="T582" s="461"/>
      <c r="U582" s="461"/>
      <c r="V582" s="461"/>
      <c r="W582" s="461"/>
      <c r="X582" s="461"/>
      <c r="Y582" s="595"/>
      <c r="Z582" s="476"/>
      <c r="AA582" s="477"/>
    </row>
    <row r="583" spans="1:28" s="264" customFormat="1" ht="12.75" customHeight="1">
      <c r="B583" s="490"/>
      <c r="C583" s="346" t="s">
        <v>806</v>
      </c>
      <c r="D583" s="461" t="s">
        <v>355</v>
      </c>
      <c r="E583" s="461"/>
      <c r="F583" s="461"/>
      <c r="G583" s="461"/>
      <c r="H583" s="461"/>
      <c r="I583" s="461"/>
      <c r="J583" s="461"/>
      <c r="K583" s="461"/>
      <c r="L583" s="461"/>
      <c r="M583" s="461"/>
      <c r="N583" s="461"/>
      <c r="O583" s="461"/>
      <c r="P583" s="461"/>
      <c r="Q583" s="461"/>
      <c r="R583" s="461"/>
      <c r="S583" s="461"/>
      <c r="T583" s="461"/>
      <c r="U583" s="461"/>
      <c r="V583" s="461"/>
      <c r="W583" s="461"/>
      <c r="X583" s="461"/>
      <c r="Y583" s="595"/>
      <c r="Z583" s="476"/>
      <c r="AA583" s="477"/>
    </row>
    <row r="584" spans="1:28" s="264" customFormat="1" ht="12.75" customHeight="1">
      <c r="B584" s="490"/>
      <c r="C584" s="346" t="s">
        <v>807</v>
      </c>
      <c r="D584" s="461" t="s">
        <v>930</v>
      </c>
      <c r="E584" s="461"/>
      <c r="F584" s="461"/>
      <c r="G584" s="461"/>
      <c r="H584" s="461"/>
      <c r="I584" s="461"/>
      <c r="J584" s="461"/>
      <c r="K584" s="461"/>
      <c r="L584" s="461"/>
      <c r="M584" s="461"/>
      <c r="N584" s="461"/>
      <c r="O584" s="461"/>
      <c r="P584" s="461"/>
      <c r="Q584" s="461"/>
      <c r="R584" s="461"/>
      <c r="S584" s="461"/>
      <c r="T584" s="461"/>
      <c r="U584" s="461"/>
      <c r="V584" s="461"/>
      <c r="W584" s="461"/>
      <c r="X584" s="461"/>
      <c r="Y584" s="595"/>
      <c r="Z584" s="476"/>
      <c r="AA584" s="477"/>
    </row>
    <row r="585" spans="1:28" s="264" customFormat="1" ht="12.75" customHeight="1">
      <c r="B585" s="490"/>
      <c r="C585" s="359" t="s">
        <v>808</v>
      </c>
      <c r="D585" s="461" t="s">
        <v>356</v>
      </c>
      <c r="E585" s="461"/>
      <c r="F585" s="461"/>
      <c r="G585" s="461"/>
      <c r="H585" s="461"/>
      <c r="I585" s="461"/>
      <c r="J585" s="461"/>
      <c r="K585" s="461"/>
      <c r="L585" s="461"/>
      <c r="M585" s="461"/>
      <c r="N585" s="461"/>
      <c r="O585" s="461"/>
      <c r="P585" s="461"/>
      <c r="Q585" s="461"/>
      <c r="R585" s="461"/>
      <c r="S585" s="461"/>
      <c r="T585" s="461"/>
      <c r="U585" s="461"/>
      <c r="V585" s="461"/>
      <c r="W585" s="461"/>
      <c r="X585" s="461"/>
      <c r="Y585" s="595"/>
      <c r="Z585" s="476"/>
      <c r="AA585" s="477"/>
    </row>
    <row r="586" spans="1:28" s="264" customFormat="1" ht="12.75" customHeight="1">
      <c r="B586" s="490"/>
      <c r="C586" s="359" t="s">
        <v>809</v>
      </c>
      <c r="D586" s="461" t="s">
        <v>357</v>
      </c>
      <c r="E586" s="461"/>
      <c r="F586" s="461"/>
      <c r="G586" s="461"/>
      <c r="H586" s="461"/>
      <c r="I586" s="461"/>
      <c r="J586" s="461"/>
      <c r="K586" s="461"/>
      <c r="L586" s="461"/>
      <c r="M586" s="461"/>
      <c r="N586" s="461"/>
      <c r="O586" s="461"/>
      <c r="P586" s="461"/>
      <c r="Q586" s="461"/>
      <c r="R586" s="461"/>
      <c r="S586" s="461"/>
      <c r="T586" s="461"/>
      <c r="U586" s="461"/>
      <c r="V586" s="461"/>
      <c r="W586" s="461"/>
      <c r="X586" s="461"/>
      <c r="Y586" s="595"/>
      <c r="Z586" s="476"/>
      <c r="AA586" s="477"/>
    </row>
    <row r="587" spans="1:28" s="264" customFormat="1" ht="12.75" customHeight="1">
      <c r="B587" s="490"/>
      <c r="C587" s="359" t="s">
        <v>810</v>
      </c>
      <c r="D587" s="461" t="s">
        <v>358</v>
      </c>
      <c r="E587" s="461"/>
      <c r="F587" s="461"/>
      <c r="G587" s="461"/>
      <c r="H587" s="461"/>
      <c r="I587" s="461"/>
      <c r="J587" s="461"/>
      <c r="K587" s="461"/>
      <c r="L587" s="461"/>
      <c r="M587" s="461"/>
      <c r="N587" s="461"/>
      <c r="O587" s="461"/>
      <c r="P587" s="461"/>
      <c r="Q587" s="461"/>
      <c r="R587" s="461"/>
      <c r="S587" s="461"/>
      <c r="T587" s="461"/>
      <c r="U587" s="461"/>
      <c r="V587" s="461"/>
      <c r="W587" s="461"/>
      <c r="X587" s="461"/>
      <c r="Y587" s="595"/>
      <c r="Z587" s="476"/>
      <c r="AA587" s="477"/>
    </row>
    <row r="588" spans="1:28" s="264" customFormat="1" ht="12.75" customHeight="1">
      <c r="B588" s="490"/>
      <c r="C588" s="346" t="s">
        <v>811</v>
      </c>
      <c r="D588" s="461" t="s">
        <v>359</v>
      </c>
      <c r="E588" s="461"/>
      <c r="F588" s="461"/>
      <c r="G588" s="461"/>
      <c r="H588" s="461"/>
      <c r="I588" s="461"/>
      <c r="J588" s="461"/>
      <c r="K588" s="461"/>
      <c r="L588" s="461"/>
      <c r="M588" s="461"/>
      <c r="N588" s="461"/>
      <c r="O588" s="461"/>
      <c r="P588" s="461"/>
      <c r="Q588" s="461"/>
      <c r="R588" s="461"/>
      <c r="S588" s="461"/>
      <c r="T588" s="461"/>
      <c r="U588" s="461"/>
      <c r="V588" s="461"/>
      <c r="W588" s="461"/>
      <c r="X588" s="461"/>
      <c r="Y588" s="595"/>
      <c r="Z588" s="476"/>
      <c r="AA588" s="477"/>
    </row>
    <row r="589" spans="1:28" s="264" customFormat="1" ht="12.75" customHeight="1">
      <c r="B589" s="490"/>
      <c r="C589" s="273" t="s">
        <v>748</v>
      </c>
      <c r="D589" s="461" t="s">
        <v>360</v>
      </c>
      <c r="E589" s="461"/>
      <c r="F589" s="461"/>
      <c r="G589" s="461"/>
      <c r="H589" s="461"/>
      <c r="I589" s="461"/>
      <c r="J589" s="461"/>
      <c r="K589" s="461"/>
      <c r="L589" s="461"/>
      <c r="M589" s="461"/>
      <c r="N589" s="461"/>
      <c r="O589" s="461"/>
      <c r="P589" s="461"/>
      <c r="Q589" s="461"/>
      <c r="R589" s="461"/>
      <c r="S589" s="461"/>
      <c r="T589" s="461"/>
      <c r="U589" s="461"/>
      <c r="V589" s="461"/>
      <c r="W589" s="461"/>
      <c r="X589" s="461"/>
      <c r="Y589" s="595"/>
      <c r="Z589" s="476"/>
      <c r="AA589" s="477"/>
    </row>
    <row r="590" spans="1:28" s="264" customFormat="1" ht="12.75" customHeight="1">
      <c r="B590" s="490"/>
      <c r="C590" s="273" t="s">
        <v>749</v>
      </c>
      <c r="D590" s="461" t="s">
        <v>813</v>
      </c>
      <c r="E590" s="461"/>
      <c r="F590" s="461"/>
      <c r="G590" s="461"/>
      <c r="H590" s="461"/>
      <c r="I590" s="461"/>
      <c r="J590" s="461"/>
      <c r="K590" s="461"/>
      <c r="L590" s="461"/>
      <c r="M590" s="461"/>
      <c r="N590" s="461"/>
      <c r="O590" s="461"/>
      <c r="P590" s="461"/>
      <c r="Q590" s="461"/>
      <c r="R590" s="461"/>
      <c r="S590" s="461"/>
      <c r="T590" s="461"/>
      <c r="U590" s="461"/>
      <c r="V590" s="461"/>
      <c r="W590" s="461"/>
      <c r="X590" s="461"/>
      <c r="Y590" s="595"/>
      <c r="Z590" s="476"/>
      <c r="AA590" s="477"/>
    </row>
    <row r="591" spans="1:28" ht="12.75" customHeight="1">
      <c r="A591" s="245"/>
      <c r="B591" s="275"/>
      <c r="C591" s="216"/>
      <c r="D591" s="216"/>
      <c r="E591" s="216"/>
      <c r="F591" s="216"/>
      <c r="G591" s="216"/>
      <c r="H591" s="216"/>
      <c r="I591" s="216"/>
      <c r="J591" s="216"/>
      <c r="K591" s="216"/>
      <c r="L591" s="216"/>
      <c r="M591" s="216"/>
      <c r="N591" s="216"/>
      <c r="O591" s="216"/>
      <c r="P591" s="216"/>
      <c r="Q591" s="216"/>
      <c r="R591" s="216"/>
      <c r="S591" s="216"/>
      <c r="T591" s="216"/>
      <c r="U591" s="216"/>
      <c r="V591" s="216"/>
      <c r="W591" s="216"/>
      <c r="X591" s="216"/>
      <c r="Y591" s="276"/>
      <c r="Z591" s="276"/>
      <c r="AA591" s="276"/>
    </row>
    <row r="592" spans="1:28" ht="12.75" customHeight="1">
      <c r="A592" s="220" t="s">
        <v>814</v>
      </c>
      <c r="B592" s="220"/>
      <c r="C592" s="244"/>
      <c r="D592" s="244"/>
      <c r="E592" s="244"/>
      <c r="F592" s="244"/>
      <c r="G592" s="244"/>
      <c r="H592" s="244"/>
      <c r="I592" s="244"/>
      <c r="Y592" s="250"/>
      <c r="Z592" s="250"/>
      <c r="AA592" s="250"/>
    </row>
    <row r="593" spans="1:27" ht="12.75" customHeight="1">
      <c r="A593" s="243"/>
      <c r="B593" s="489" t="s">
        <v>650</v>
      </c>
      <c r="C593" s="437" t="s">
        <v>129</v>
      </c>
      <c r="D593" s="438"/>
      <c r="E593" s="438"/>
      <c r="F593" s="438"/>
      <c r="G593" s="438"/>
      <c r="H593" s="438"/>
      <c r="I593" s="438"/>
      <c r="J593" s="438"/>
      <c r="K593" s="438"/>
      <c r="L593" s="438"/>
      <c r="M593" s="438"/>
      <c r="N593" s="438"/>
      <c r="O593" s="438"/>
      <c r="P593" s="438"/>
      <c r="Q593" s="438"/>
      <c r="R593" s="438"/>
      <c r="S593" s="438"/>
      <c r="T593" s="438"/>
      <c r="U593" s="438"/>
      <c r="V593" s="438"/>
      <c r="W593" s="438"/>
      <c r="X593" s="438"/>
      <c r="Y593" s="471"/>
      <c r="Z593" s="474"/>
      <c r="AA593" s="475"/>
    </row>
    <row r="594" spans="1:27" ht="12.75" customHeight="1">
      <c r="A594" s="243"/>
      <c r="B594" s="491"/>
      <c r="C594" s="441"/>
      <c r="D594" s="442"/>
      <c r="E594" s="442"/>
      <c r="F594" s="442"/>
      <c r="G594" s="442"/>
      <c r="H594" s="442"/>
      <c r="I594" s="442"/>
      <c r="J594" s="442"/>
      <c r="K594" s="442"/>
      <c r="L594" s="442"/>
      <c r="M594" s="442"/>
      <c r="N594" s="442"/>
      <c r="O594" s="442"/>
      <c r="P594" s="442"/>
      <c r="Q594" s="442"/>
      <c r="R594" s="442"/>
      <c r="S594" s="442"/>
      <c r="T594" s="442"/>
      <c r="U594" s="442"/>
      <c r="V594" s="442"/>
      <c r="W594" s="442"/>
      <c r="X594" s="442"/>
      <c r="Y594" s="473"/>
      <c r="Z594" s="478"/>
      <c r="AA594" s="479"/>
    </row>
    <row r="595" spans="1:27" s="245" customFormat="1" ht="12.75" customHeight="1">
      <c r="A595" s="243"/>
      <c r="B595" s="489" t="s">
        <v>651</v>
      </c>
      <c r="C595" s="437" t="s">
        <v>138</v>
      </c>
      <c r="D595" s="438"/>
      <c r="E595" s="438"/>
      <c r="F595" s="438"/>
      <c r="G595" s="438"/>
      <c r="H595" s="438"/>
      <c r="I595" s="438"/>
      <c r="J595" s="438"/>
      <c r="K595" s="438"/>
      <c r="L595" s="438"/>
      <c r="M595" s="438"/>
      <c r="N595" s="438"/>
      <c r="O595" s="438"/>
      <c r="P595" s="438"/>
      <c r="Q595" s="438"/>
      <c r="R595" s="438"/>
      <c r="S595" s="438"/>
      <c r="T595" s="438"/>
      <c r="U595" s="438"/>
      <c r="V595" s="438"/>
      <c r="W595" s="438"/>
      <c r="X595" s="438"/>
      <c r="Y595" s="471"/>
      <c r="Z595" s="431"/>
      <c r="AA595" s="432"/>
    </row>
    <row r="596" spans="1:27" s="245" customFormat="1" ht="12.75" customHeight="1">
      <c r="A596" s="243"/>
      <c r="B596" s="490"/>
      <c r="C596" s="439"/>
      <c r="D596" s="440"/>
      <c r="E596" s="440"/>
      <c r="F596" s="440"/>
      <c r="G596" s="440"/>
      <c r="H596" s="440"/>
      <c r="I596" s="440"/>
      <c r="J596" s="440"/>
      <c r="K596" s="440"/>
      <c r="L596" s="440"/>
      <c r="M596" s="440"/>
      <c r="N596" s="440"/>
      <c r="O596" s="440"/>
      <c r="P596" s="440"/>
      <c r="Q596" s="440"/>
      <c r="R596" s="440"/>
      <c r="S596" s="440"/>
      <c r="T596" s="440"/>
      <c r="U596" s="440"/>
      <c r="V596" s="440"/>
      <c r="W596" s="440"/>
      <c r="X596" s="440"/>
      <c r="Y596" s="472"/>
      <c r="Z596" s="435"/>
      <c r="AA596" s="436"/>
    </row>
    <row r="597" spans="1:27" s="245" customFormat="1" ht="12.75" customHeight="1">
      <c r="A597" s="243"/>
      <c r="B597" s="490"/>
      <c r="C597" s="246"/>
      <c r="D597" s="468" t="s">
        <v>136</v>
      </c>
      <c r="E597" s="469"/>
      <c r="F597" s="469"/>
      <c r="G597" s="469"/>
      <c r="H597" s="469"/>
      <c r="I597" s="469"/>
      <c r="J597" s="469"/>
      <c r="K597" s="469"/>
      <c r="L597" s="469"/>
      <c r="M597" s="469"/>
      <c r="N597" s="469"/>
      <c r="O597" s="469"/>
      <c r="P597" s="469"/>
      <c r="Q597" s="469"/>
      <c r="R597" s="469"/>
      <c r="S597" s="469"/>
      <c r="T597" s="469"/>
      <c r="U597" s="469"/>
      <c r="V597" s="469"/>
      <c r="W597" s="469"/>
      <c r="X597" s="469"/>
      <c r="Y597" s="594"/>
      <c r="Z597" s="630"/>
      <c r="AA597" s="631"/>
    </row>
    <row r="598" spans="1:27" s="245" customFormat="1" ht="12.75" customHeight="1">
      <c r="A598" s="243"/>
      <c r="B598" s="490"/>
      <c r="C598" s="246"/>
      <c r="D598" s="468" t="s">
        <v>815</v>
      </c>
      <c r="E598" s="469"/>
      <c r="F598" s="469"/>
      <c r="G598" s="469"/>
      <c r="H598" s="469"/>
      <c r="I598" s="469"/>
      <c r="J598" s="469"/>
      <c r="K598" s="469"/>
      <c r="L598" s="469"/>
      <c r="M598" s="469"/>
      <c r="N598" s="469"/>
      <c r="O598" s="469"/>
      <c r="P598" s="469"/>
      <c r="Q598" s="469"/>
      <c r="R598" s="469"/>
      <c r="S598" s="469"/>
      <c r="T598" s="469"/>
      <c r="U598" s="469"/>
      <c r="V598" s="469"/>
      <c r="W598" s="469"/>
      <c r="X598" s="469"/>
      <c r="Y598" s="594"/>
      <c r="Z598" s="431"/>
      <c r="AA598" s="432"/>
    </row>
    <row r="599" spans="1:27" s="245" customFormat="1" ht="12.75" customHeight="1">
      <c r="A599" s="243"/>
      <c r="B599" s="490"/>
      <c r="C599" s="246"/>
      <c r="D599" s="468" t="s">
        <v>130</v>
      </c>
      <c r="E599" s="469"/>
      <c r="F599" s="469"/>
      <c r="G599" s="469"/>
      <c r="H599" s="469"/>
      <c r="I599" s="469"/>
      <c r="J599" s="469"/>
      <c r="K599" s="469"/>
      <c r="L599" s="469"/>
      <c r="M599" s="469"/>
      <c r="N599" s="469"/>
      <c r="O599" s="469"/>
      <c r="P599" s="469"/>
      <c r="Q599" s="469"/>
      <c r="R599" s="469"/>
      <c r="S599" s="469"/>
      <c r="T599" s="469"/>
      <c r="U599" s="469"/>
      <c r="V599" s="469"/>
      <c r="W599" s="469"/>
      <c r="X599" s="469"/>
      <c r="Y599" s="594"/>
      <c r="Z599" s="630"/>
      <c r="AA599" s="631"/>
    </row>
    <row r="600" spans="1:27" s="245" customFormat="1" ht="12.75" customHeight="1">
      <c r="A600" s="243"/>
      <c r="B600" s="490"/>
      <c r="C600" s="277"/>
      <c r="D600" s="670" t="s">
        <v>131</v>
      </c>
      <c r="E600" s="671"/>
      <c r="F600" s="671"/>
      <c r="G600" s="671"/>
      <c r="H600" s="671"/>
      <c r="I600" s="671"/>
      <c r="J600" s="671"/>
      <c r="K600" s="671"/>
      <c r="L600" s="671"/>
      <c r="M600" s="671"/>
      <c r="N600" s="671"/>
      <c r="O600" s="671"/>
      <c r="P600" s="671"/>
      <c r="Q600" s="671"/>
      <c r="R600" s="671"/>
      <c r="S600" s="671"/>
      <c r="T600" s="671"/>
      <c r="U600" s="671"/>
      <c r="V600" s="671"/>
      <c r="W600" s="671"/>
      <c r="X600" s="671"/>
      <c r="Y600" s="672"/>
      <c r="Z600" s="630"/>
      <c r="AA600" s="631"/>
    </row>
    <row r="601" spans="1:27" ht="12.75" customHeight="1">
      <c r="A601" s="243"/>
      <c r="B601" s="489" t="s">
        <v>652</v>
      </c>
      <c r="C601" s="437" t="s">
        <v>816</v>
      </c>
      <c r="D601" s="438"/>
      <c r="E601" s="438"/>
      <c r="F601" s="438"/>
      <c r="G601" s="438"/>
      <c r="H601" s="438"/>
      <c r="I601" s="438"/>
      <c r="J601" s="438"/>
      <c r="K601" s="438"/>
      <c r="L601" s="438"/>
      <c r="M601" s="438"/>
      <c r="N601" s="438"/>
      <c r="O601" s="438"/>
      <c r="P601" s="438"/>
      <c r="Q601" s="438"/>
      <c r="R601" s="438"/>
      <c r="S601" s="438"/>
      <c r="T601" s="438"/>
      <c r="U601" s="438"/>
      <c r="V601" s="438"/>
      <c r="W601" s="438"/>
      <c r="X601" s="438"/>
      <c r="Y601" s="471"/>
      <c r="Z601" s="474"/>
      <c r="AA601" s="475"/>
    </row>
    <row r="602" spans="1:27" ht="12.75" customHeight="1">
      <c r="A602" s="243"/>
      <c r="B602" s="491"/>
      <c r="C602" s="441"/>
      <c r="D602" s="442"/>
      <c r="E602" s="442"/>
      <c r="F602" s="442"/>
      <c r="G602" s="442"/>
      <c r="H602" s="442"/>
      <c r="I602" s="442"/>
      <c r="J602" s="442"/>
      <c r="K602" s="442"/>
      <c r="L602" s="442"/>
      <c r="M602" s="442"/>
      <c r="N602" s="442"/>
      <c r="O602" s="442"/>
      <c r="P602" s="442"/>
      <c r="Q602" s="442"/>
      <c r="R602" s="442"/>
      <c r="S602" s="442"/>
      <c r="T602" s="442"/>
      <c r="U602" s="442"/>
      <c r="V602" s="442"/>
      <c r="W602" s="442"/>
      <c r="X602" s="442"/>
      <c r="Y602" s="473"/>
      <c r="Z602" s="478"/>
      <c r="AA602" s="479"/>
    </row>
    <row r="603" spans="1:27" ht="12.75" customHeight="1">
      <c r="A603" s="243"/>
      <c r="B603" s="489" t="s">
        <v>653</v>
      </c>
      <c r="C603" s="437" t="s">
        <v>817</v>
      </c>
      <c r="D603" s="438"/>
      <c r="E603" s="438"/>
      <c r="F603" s="438"/>
      <c r="G603" s="438"/>
      <c r="H603" s="438"/>
      <c r="I603" s="438"/>
      <c r="J603" s="438"/>
      <c r="K603" s="438"/>
      <c r="L603" s="438"/>
      <c r="M603" s="438"/>
      <c r="N603" s="438"/>
      <c r="O603" s="438"/>
      <c r="P603" s="438"/>
      <c r="Q603" s="438"/>
      <c r="R603" s="438"/>
      <c r="S603" s="438"/>
      <c r="T603" s="438"/>
      <c r="U603" s="438"/>
      <c r="V603" s="438"/>
      <c r="W603" s="438"/>
      <c r="X603" s="438"/>
      <c r="Y603" s="471"/>
      <c r="Z603" s="474"/>
      <c r="AA603" s="475"/>
    </row>
    <row r="604" spans="1:27" ht="12.75" customHeight="1">
      <c r="A604" s="243"/>
      <c r="B604" s="491"/>
      <c r="C604" s="441"/>
      <c r="D604" s="442"/>
      <c r="E604" s="442"/>
      <c r="F604" s="442"/>
      <c r="G604" s="442"/>
      <c r="H604" s="442"/>
      <c r="I604" s="442"/>
      <c r="J604" s="442"/>
      <c r="K604" s="442"/>
      <c r="L604" s="442"/>
      <c r="M604" s="442"/>
      <c r="N604" s="442"/>
      <c r="O604" s="442"/>
      <c r="P604" s="442"/>
      <c r="Q604" s="442"/>
      <c r="R604" s="442"/>
      <c r="S604" s="442"/>
      <c r="T604" s="442"/>
      <c r="U604" s="442"/>
      <c r="V604" s="442"/>
      <c r="W604" s="442"/>
      <c r="X604" s="442"/>
      <c r="Y604" s="473"/>
      <c r="Z604" s="478"/>
      <c r="AA604" s="479"/>
    </row>
    <row r="605" spans="1:27" ht="12.75" customHeight="1">
      <c r="A605" s="243"/>
      <c r="B605" s="489" t="s">
        <v>654</v>
      </c>
      <c r="C605" s="437" t="s">
        <v>132</v>
      </c>
      <c r="D605" s="438"/>
      <c r="E605" s="438"/>
      <c r="F605" s="438"/>
      <c r="G605" s="438"/>
      <c r="H605" s="438"/>
      <c r="I605" s="438"/>
      <c r="J605" s="438"/>
      <c r="K605" s="438"/>
      <c r="L605" s="438"/>
      <c r="M605" s="438"/>
      <c r="N605" s="438"/>
      <c r="O605" s="438"/>
      <c r="P605" s="438"/>
      <c r="Q605" s="438"/>
      <c r="R605" s="438"/>
      <c r="S605" s="438"/>
      <c r="T605" s="438"/>
      <c r="U605" s="438"/>
      <c r="V605" s="438"/>
      <c r="W605" s="438"/>
      <c r="X605" s="438"/>
      <c r="Y605" s="471"/>
      <c r="Z605" s="474"/>
      <c r="AA605" s="475"/>
    </row>
    <row r="606" spans="1:27" ht="12.75" customHeight="1">
      <c r="A606" s="243"/>
      <c r="B606" s="490"/>
      <c r="C606" s="439"/>
      <c r="D606" s="440"/>
      <c r="E606" s="440"/>
      <c r="F606" s="440"/>
      <c r="G606" s="440"/>
      <c r="H606" s="440"/>
      <c r="I606" s="440"/>
      <c r="J606" s="440"/>
      <c r="K606" s="440"/>
      <c r="L606" s="440"/>
      <c r="M606" s="440"/>
      <c r="N606" s="440"/>
      <c r="O606" s="440"/>
      <c r="P606" s="440"/>
      <c r="Q606" s="440"/>
      <c r="R606" s="440"/>
      <c r="S606" s="440"/>
      <c r="T606" s="440"/>
      <c r="U606" s="440"/>
      <c r="V606" s="440"/>
      <c r="W606" s="440"/>
      <c r="X606" s="440"/>
      <c r="Y606" s="472"/>
      <c r="Z606" s="476"/>
      <c r="AA606" s="477"/>
    </row>
    <row r="607" spans="1:27" ht="12.75" customHeight="1">
      <c r="A607" s="243"/>
      <c r="B607" s="491"/>
      <c r="C607" s="441"/>
      <c r="D607" s="442"/>
      <c r="E607" s="442"/>
      <c r="F607" s="442"/>
      <c r="G607" s="442"/>
      <c r="H607" s="442"/>
      <c r="I607" s="442"/>
      <c r="J607" s="442"/>
      <c r="K607" s="442"/>
      <c r="L607" s="442"/>
      <c r="M607" s="442"/>
      <c r="N607" s="442"/>
      <c r="O607" s="442"/>
      <c r="P607" s="442"/>
      <c r="Q607" s="442"/>
      <c r="R607" s="442"/>
      <c r="S607" s="442"/>
      <c r="T607" s="442"/>
      <c r="U607" s="442"/>
      <c r="V607" s="442"/>
      <c r="W607" s="442"/>
      <c r="X607" s="442"/>
      <c r="Y607" s="473"/>
      <c r="Z607" s="478"/>
      <c r="AA607" s="479"/>
    </row>
    <row r="608" spans="1:27" ht="12.75" customHeight="1">
      <c r="A608" s="243"/>
      <c r="B608" s="489" t="s">
        <v>655</v>
      </c>
      <c r="C608" s="437" t="s">
        <v>133</v>
      </c>
      <c r="D608" s="438"/>
      <c r="E608" s="438"/>
      <c r="F608" s="438"/>
      <c r="G608" s="438"/>
      <c r="H608" s="438"/>
      <c r="I608" s="438"/>
      <c r="J608" s="438"/>
      <c r="K608" s="438"/>
      <c r="L608" s="438"/>
      <c r="M608" s="438"/>
      <c r="N608" s="438"/>
      <c r="O608" s="438"/>
      <c r="P608" s="438"/>
      <c r="Q608" s="438"/>
      <c r="R608" s="438"/>
      <c r="S608" s="438"/>
      <c r="T608" s="438"/>
      <c r="U608" s="438"/>
      <c r="V608" s="438"/>
      <c r="W608" s="438"/>
      <c r="X608" s="438"/>
      <c r="Y608" s="471"/>
      <c r="Z608" s="474"/>
      <c r="AA608" s="475"/>
    </row>
    <row r="609" spans="1:27" ht="12.75" customHeight="1">
      <c r="A609" s="243"/>
      <c r="B609" s="490"/>
      <c r="C609" s="439"/>
      <c r="D609" s="440"/>
      <c r="E609" s="440"/>
      <c r="F609" s="440"/>
      <c r="G609" s="440"/>
      <c r="H609" s="440"/>
      <c r="I609" s="440"/>
      <c r="J609" s="440"/>
      <c r="K609" s="440"/>
      <c r="L609" s="440"/>
      <c r="M609" s="440"/>
      <c r="N609" s="440"/>
      <c r="O609" s="440"/>
      <c r="P609" s="440"/>
      <c r="Q609" s="440"/>
      <c r="R609" s="440"/>
      <c r="S609" s="440"/>
      <c r="T609" s="440"/>
      <c r="U609" s="440"/>
      <c r="V609" s="440"/>
      <c r="W609" s="440"/>
      <c r="X609" s="440"/>
      <c r="Y609" s="472"/>
      <c r="Z609" s="476"/>
      <c r="AA609" s="477"/>
    </row>
    <row r="610" spans="1:27" ht="12.75" customHeight="1">
      <c r="A610" s="243"/>
      <c r="B610" s="490"/>
      <c r="C610" s="439"/>
      <c r="D610" s="440"/>
      <c r="E610" s="440"/>
      <c r="F610" s="440"/>
      <c r="G610" s="440"/>
      <c r="H610" s="440"/>
      <c r="I610" s="440"/>
      <c r="J610" s="440"/>
      <c r="K610" s="440"/>
      <c r="L610" s="440"/>
      <c r="M610" s="440"/>
      <c r="N610" s="440"/>
      <c r="O610" s="440"/>
      <c r="P610" s="440"/>
      <c r="Q610" s="440"/>
      <c r="R610" s="440"/>
      <c r="S610" s="440"/>
      <c r="T610" s="440"/>
      <c r="U610" s="440"/>
      <c r="V610" s="440"/>
      <c r="W610" s="440"/>
      <c r="X610" s="440"/>
      <c r="Y610" s="472"/>
      <c r="Z610" s="476"/>
      <c r="AA610" s="477"/>
    </row>
    <row r="611" spans="1:27" ht="12.75" customHeight="1">
      <c r="A611" s="243"/>
      <c r="B611" s="491"/>
      <c r="C611" s="441"/>
      <c r="D611" s="442"/>
      <c r="E611" s="442"/>
      <c r="F611" s="442"/>
      <c r="G611" s="442"/>
      <c r="H611" s="442"/>
      <c r="I611" s="442"/>
      <c r="J611" s="442"/>
      <c r="K611" s="442"/>
      <c r="L611" s="442"/>
      <c r="M611" s="442"/>
      <c r="N611" s="442"/>
      <c r="O611" s="442"/>
      <c r="P611" s="442"/>
      <c r="Q611" s="442"/>
      <c r="R611" s="442"/>
      <c r="S611" s="442"/>
      <c r="T611" s="442"/>
      <c r="U611" s="442"/>
      <c r="V611" s="442"/>
      <c r="W611" s="442"/>
      <c r="X611" s="442"/>
      <c r="Y611" s="473"/>
      <c r="Z611" s="478"/>
      <c r="AA611" s="479"/>
    </row>
    <row r="612" spans="1:27" ht="12.75" customHeight="1">
      <c r="A612" s="243"/>
      <c r="B612" s="489" t="s">
        <v>707</v>
      </c>
      <c r="C612" s="437" t="s">
        <v>135</v>
      </c>
      <c r="D612" s="438"/>
      <c r="E612" s="438"/>
      <c r="F612" s="438"/>
      <c r="G612" s="438"/>
      <c r="H612" s="438"/>
      <c r="I612" s="438"/>
      <c r="J612" s="438"/>
      <c r="K612" s="438"/>
      <c r="L612" s="438"/>
      <c r="M612" s="438"/>
      <c r="N612" s="438"/>
      <c r="O612" s="438"/>
      <c r="P612" s="438"/>
      <c r="Q612" s="438"/>
      <c r="R612" s="438"/>
      <c r="S612" s="438"/>
      <c r="T612" s="438"/>
      <c r="U612" s="438"/>
      <c r="V612" s="438"/>
      <c r="W612" s="438"/>
      <c r="X612" s="438"/>
      <c r="Y612" s="471"/>
      <c r="Z612" s="474"/>
      <c r="AA612" s="475"/>
    </row>
    <row r="613" spans="1:27" ht="12.75" customHeight="1">
      <c r="A613" s="243"/>
      <c r="B613" s="490"/>
      <c r="C613" s="439"/>
      <c r="D613" s="440"/>
      <c r="E613" s="440"/>
      <c r="F613" s="440"/>
      <c r="G613" s="440"/>
      <c r="H613" s="440"/>
      <c r="I613" s="440"/>
      <c r="J613" s="440"/>
      <c r="K613" s="440"/>
      <c r="L613" s="440"/>
      <c r="M613" s="440"/>
      <c r="N613" s="440"/>
      <c r="O613" s="440"/>
      <c r="P613" s="440"/>
      <c r="Q613" s="440"/>
      <c r="R613" s="440"/>
      <c r="S613" s="440"/>
      <c r="T613" s="440"/>
      <c r="U613" s="440"/>
      <c r="V613" s="440"/>
      <c r="W613" s="440"/>
      <c r="X613" s="440"/>
      <c r="Y613" s="472"/>
      <c r="Z613" s="476"/>
      <c r="AA613" s="477"/>
    </row>
    <row r="614" spans="1:27" ht="12.75" customHeight="1">
      <c r="A614" s="243"/>
      <c r="B614" s="491"/>
      <c r="C614" s="441"/>
      <c r="D614" s="442"/>
      <c r="E614" s="442"/>
      <c r="F614" s="442"/>
      <c r="G614" s="442"/>
      <c r="H614" s="442"/>
      <c r="I614" s="442"/>
      <c r="J614" s="442"/>
      <c r="K614" s="442"/>
      <c r="L614" s="442"/>
      <c r="M614" s="442"/>
      <c r="N614" s="442"/>
      <c r="O614" s="442"/>
      <c r="P614" s="442"/>
      <c r="Q614" s="442"/>
      <c r="R614" s="442"/>
      <c r="S614" s="442"/>
      <c r="T614" s="442"/>
      <c r="U614" s="442"/>
      <c r="V614" s="442"/>
      <c r="W614" s="442"/>
      <c r="X614" s="442"/>
      <c r="Y614" s="473"/>
      <c r="Z614" s="478"/>
      <c r="AA614" s="479"/>
    </row>
    <row r="615" spans="1:27" ht="12.75" customHeight="1">
      <c r="A615" s="243"/>
      <c r="B615" s="489" t="s">
        <v>708</v>
      </c>
      <c r="C615" s="437" t="s">
        <v>134</v>
      </c>
      <c r="D615" s="438"/>
      <c r="E615" s="438"/>
      <c r="F615" s="438"/>
      <c r="G615" s="438"/>
      <c r="H615" s="438"/>
      <c r="I615" s="438"/>
      <c r="J615" s="438"/>
      <c r="K615" s="438"/>
      <c r="L615" s="438"/>
      <c r="M615" s="438"/>
      <c r="N615" s="438"/>
      <c r="O615" s="438"/>
      <c r="P615" s="438"/>
      <c r="Q615" s="438"/>
      <c r="R615" s="438"/>
      <c r="S615" s="438"/>
      <c r="T615" s="438"/>
      <c r="U615" s="438"/>
      <c r="V615" s="438"/>
      <c r="W615" s="438"/>
      <c r="X615" s="438"/>
      <c r="Y615" s="471"/>
      <c r="Z615" s="474"/>
      <c r="AA615" s="475"/>
    </row>
    <row r="616" spans="1:27" ht="12.75" customHeight="1">
      <c r="A616" s="243"/>
      <c r="B616" s="490"/>
      <c r="C616" s="439"/>
      <c r="D616" s="440"/>
      <c r="E616" s="440"/>
      <c r="F616" s="440"/>
      <c r="G616" s="440"/>
      <c r="H616" s="440"/>
      <c r="I616" s="440"/>
      <c r="J616" s="440"/>
      <c r="K616" s="440"/>
      <c r="L616" s="440"/>
      <c r="M616" s="440"/>
      <c r="N616" s="440"/>
      <c r="O616" s="440"/>
      <c r="P616" s="440"/>
      <c r="Q616" s="440"/>
      <c r="R616" s="440"/>
      <c r="S616" s="440"/>
      <c r="T616" s="440"/>
      <c r="U616" s="440"/>
      <c r="V616" s="440"/>
      <c r="W616" s="440"/>
      <c r="X616" s="440"/>
      <c r="Y616" s="472"/>
      <c r="Z616" s="476"/>
      <c r="AA616" s="477"/>
    </row>
    <row r="617" spans="1:27" ht="12.75" customHeight="1">
      <c r="A617" s="243"/>
      <c r="B617" s="491"/>
      <c r="C617" s="441"/>
      <c r="D617" s="442"/>
      <c r="E617" s="442"/>
      <c r="F617" s="442"/>
      <c r="G617" s="442"/>
      <c r="H617" s="442"/>
      <c r="I617" s="442"/>
      <c r="J617" s="442"/>
      <c r="K617" s="442"/>
      <c r="L617" s="442"/>
      <c r="M617" s="442"/>
      <c r="N617" s="442"/>
      <c r="O617" s="442"/>
      <c r="P617" s="442"/>
      <c r="Q617" s="442"/>
      <c r="R617" s="442"/>
      <c r="S617" s="442"/>
      <c r="T617" s="442"/>
      <c r="U617" s="442"/>
      <c r="V617" s="442"/>
      <c r="W617" s="442"/>
      <c r="X617" s="442"/>
      <c r="Y617" s="473"/>
      <c r="Z617" s="478"/>
      <c r="AA617" s="479"/>
    </row>
    <row r="618" spans="1:27" ht="12.75" customHeight="1">
      <c r="A618" s="220"/>
      <c r="B618" s="220"/>
      <c r="C618" s="244"/>
      <c r="D618" s="244"/>
      <c r="E618" s="244"/>
      <c r="F618" s="244"/>
      <c r="G618" s="244"/>
      <c r="H618" s="244"/>
      <c r="I618" s="244"/>
      <c r="Y618" s="250"/>
      <c r="Z618" s="250"/>
      <c r="AA618" s="250"/>
    </row>
    <row r="619" spans="1:27" s="264" customFormat="1" ht="12.75" customHeight="1">
      <c r="A619" s="501" t="s">
        <v>818</v>
      </c>
      <c r="B619" s="501"/>
      <c r="C619" s="501"/>
      <c r="D619" s="501"/>
      <c r="E619" s="501"/>
      <c r="F619" s="501"/>
      <c r="G619" s="501"/>
      <c r="H619" s="501"/>
      <c r="I619" s="501"/>
      <c r="J619" s="501"/>
      <c r="K619" s="501"/>
      <c r="L619" s="501"/>
      <c r="M619" s="501"/>
      <c r="N619" s="501"/>
      <c r="O619" s="501"/>
      <c r="P619" s="501"/>
      <c r="Q619" s="501"/>
      <c r="R619" s="501"/>
      <c r="S619" s="501"/>
      <c r="T619" s="501"/>
      <c r="U619" s="501"/>
      <c r="V619" s="501"/>
      <c r="W619" s="501"/>
      <c r="X619" s="501"/>
      <c r="Y619" s="501"/>
      <c r="Z619" s="501"/>
      <c r="AA619" s="501"/>
    </row>
    <row r="620" spans="1:27" s="264" customFormat="1" ht="12.75" customHeight="1">
      <c r="A620" s="501"/>
      <c r="B620" s="501"/>
      <c r="C620" s="501"/>
      <c r="D620" s="501"/>
      <c r="E620" s="501"/>
      <c r="F620" s="501"/>
      <c r="G620" s="501"/>
      <c r="H620" s="501"/>
      <c r="I620" s="501"/>
      <c r="J620" s="501"/>
      <c r="K620" s="501"/>
      <c r="L620" s="501"/>
      <c r="M620" s="501"/>
      <c r="N620" s="501"/>
      <c r="O620" s="501"/>
      <c r="P620" s="501"/>
      <c r="Q620" s="501"/>
      <c r="R620" s="501"/>
      <c r="S620" s="501"/>
      <c r="T620" s="501"/>
      <c r="U620" s="501"/>
      <c r="V620" s="501"/>
      <c r="W620" s="501"/>
      <c r="X620" s="501"/>
      <c r="Y620" s="501"/>
      <c r="Z620" s="501"/>
      <c r="AA620" s="501"/>
    </row>
    <row r="621" spans="1:27" ht="12.75" customHeight="1">
      <c r="A621" s="220" t="s">
        <v>819</v>
      </c>
      <c r="B621" s="220"/>
      <c r="C621" s="244"/>
      <c r="D621" s="244"/>
      <c r="E621" s="244"/>
      <c r="F621" s="244"/>
      <c r="G621" s="244"/>
      <c r="H621" s="244"/>
      <c r="I621" s="244"/>
      <c r="U621" s="318"/>
      <c r="Y621" s="250"/>
      <c r="Z621" s="250"/>
      <c r="AA621" s="250"/>
    </row>
    <row r="622" spans="1:27" ht="12.75" customHeight="1">
      <c r="A622" s="243"/>
      <c r="B622" s="485" t="s">
        <v>650</v>
      </c>
      <c r="C622" s="437" t="s">
        <v>820</v>
      </c>
      <c r="D622" s="438"/>
      <c r="E622" s="438"/>
      <c r="F622" s="438"/>
      <c r="G622" s="438"/>
      <c r="H622" s="438"/>
      <c r="I622" s="438"/>
      <c r="J622" s="438"/>
      <c r="K622" s="438"/>
      <c r="L622" s="438"/>
      <c r="M622" s="438"/>
      <c r="N622" s="438"/>
      <c r="O622" s="438"/>
      <c r="P622" s="438"/>
      <c r="Q622" s="438"/>
      <c r="R622" s="438"/>
      <c r="S622" s="438"/>
      <c r="T622" s="438"/>
      <c r="U622" s="438"/>
      <c r="V622" s="438"/>
      <c r="W622" s="438"/>
      <c r="X622" s="438"/>
      <c r="Y622" s="471"/>
      <c r="Z622" s="474"/>
      <c r="AA622" s="475"/>
    </row>
    <row r="623" spans="1:27" ht="12.75" customHeight="1">
      <c r="A623" s="243"/>
      <c r="B623" s="485"/>
      <c r="C623" s="439"/>
      <c r="D623" s="440"/>
      <c r="E623" s="440"/>
      <c r="F623" s="440"/>
      <c r="G623" s="440"/>
      <c r="H623" s="440"/>
      <c r="I623" s="440"/>
      <c r="J623" s="440"/>
      <c r="K623" s="440"/>
      <c r="L623" s="440"/>
      <c r="M623" s="440"/>
      <c r="N623" s="440"/>
      <c r="O623" s="440"/>
      <c r="P623" s="440"/>
      <c r="Q623" s="440"/>
      <c r="R623" s="440"/>
      <c r="S623" s="440"/>
      <c r="T623" s="440"/>
      <c r="U623" s="440"/>
      <c r="V623" s="440"/>
      <c r="W623" s="440"/>
      <c r="X623" s="440"/>
      <c r="Y623" s="472"/>
      <c r="Z623" s="476"/>
      <c r="AA623" s="477"/>
    </row>
    <row r="624" spans="1:27" ht="12.75" customHeight="1">
      <c r="A624" s="243"/>
      <c r="B624" s="485"/>
      <c r="C624" s="439"/>
      <c r="D624" s="440"/>
      <c r="E624" s="440"/>
      <c r="F624" s="440"/>
      <c r="G624" s="440"/>
      <c r="H624" s="440"/>
      <c r="I624" s="440"/>
      <c r="J624" s="440"/>
      <c r="K624" s="440"/>
      <c r="L624" s="440"/>
      <c r="M624" s="440"/>
      <c r="N624" s="440"/>
      <c r="O624" s="440"/>
      <c r="P624" s="440"/>
      <c r="Q624" s="440"/>
      <c r="R624" s="440"/>
      <c r="S624" s="440"/>
      <c r="T624" s="440"/>
      <c r="U624" s="440"/>
      <c r="V624" s="440"/>
      <c r="W624" s="440"/>
      <c r="X624" s="440"/>
      <c r="Y624" s="472"/>
      <c r="Z624" s="476"/>
      <c r="AA624" s="477"/>
    </row>
    <row r="625" spans="1:27" ht="12.75" customHeight="1">
      <c r="A625" s="243"/>
      <c r="B625" s="485"/>
      <c r="C625" s="439"/>
      <c r="D625" s="440"/>
      <c r="E625" s="440"/>
      <c r="F625" s="440"/>
      <c r="G625" s="440"/>
      <c r="H625" s="440"/>
      <c r="I625" s="440"/>
      <c r="J625" s="440"/>
      <c r="K625" s="440"/>
      <c r="L625" s="440"/>
      <c r="M625" s="440"/>
      <c r="N625" s="440"/>
      <c r="O625" s="440"/>
      <c r="P625" s="440"/>
      <c r="Q625" s="440"/>
      <c r="R625" s="440"/>
      <c r="S625" s="440"/>
      <c r="T625" s="440"/>
      <c r="U625" s="440"/>
      <c r="V625" s="440"/>
      <c r="W625" s="440"/>
      <c r="X625" s="440"/>
      <c r="Y625" s="472"/>
      <c r="Z625" s="476"/>
      <c r="AA625" s="477"/>
    </row>
    <row r="626" spans="1:27" s="264" customFormat="1" ht="12.75" customHeight="1">
      <c r="A626" s="244"/>
      <c r="B626" s="485"/>
      <c r="C626" s="441"/>
      <c r="D626" s="442"/>
      <c r="E626" s="442"/>
      <c r="F626" s="442"/>
      <c r="G626" s="442"/>
      <c r="H626" s="442"/>
      <c r="I626" s="442"/>
      <c r="J626" s="442"/>
      <c r="K626" s="442"/>
      <c r="L626" s="442"/>
      <c r="M626" s="442"/>
      <c r="N626" s="442"/>
      <c r="O626" s="442"/>
      <c r="P626" s="442"/>
      <c r="Q626" s="442"/>
      <c r="R626" s="442"/>
      <c r="S626" s="442"/>
      <c r="T626" s="442"/>
      <c r="U626" s="442"/>
      <c r="V626" s="442"/>
      <c r="W626" s="442"/>
      <c r="X626" s="442"/>
      <c r="Y626" s="473"/>
      <c r="Z626" s="478"/>
      <c r="AA626" s="479"/>
    </row>
    <row r="627" spans="1:27" ht="12.75" customHeight="1">
      <c r="A627" s="243"/>
      <c r="B627" s="485" t="s">
        <v>651</v>
      </c>
      <c r="C627" s="437" t="s">
        <v>821</v>
      </c>
      <c r="D627" s="438"/>
      <c r="E627" s="438"/>
      <c r="F627" s="438"/>
      <c r="G627" s="438"/>
      <c r="H627" s="438"/>
      <c r="I627" s="438"/>
      <c r="J627" s="438"/>
      <c r="K627" s="438"/>
      <c r="L627" s="438"/>
      <c r="M627" s="438"/>
      <c r="N627" s="438"/>
      <c r="O627" s="438"/>
      <c r="P627" s="438"/>
      <c r="Q627" s="438"/>
      <c r="R627" s="438"/>
      <c r="S627" s="438"/>
      <c r="T627" s="438"/>
      <c r="U627" s="438"/>
      <c r="V627" s="438"/>
      <c r="W627" s="438"/>
      <c r="X627" s="438"/>
      <c r="Y627" s="471"/>
      <c r="Z627" s="474"/>
      <c r="AA627" s="475"/>
    </row>
    <row r="628" spans="1:27" ht="12.75" customHeight="1">
      <c r="A628" s="243"/>
      <c r="B628" s="485"/>
      <c r="C628" s="439"/>
      <c r="D628" s="440"/>
      <c r="E628" s="440"/>
      <c r="F628" s="440"/>
      <c r="G628" s="440"/>
      <c r="H628" s="440"/>
      <c r="I628" s="440"/>
      <c r="J628" s="440"/>
      <c r="K628" s="440"/>
      <c r="L628" s="440"/>
      <c r="M628" s="440"/>
      <c r="N628" s="440"/>
      <c r="O628" s="440"/>
      <c r="P628" s="440"/>
      <c r="Q628" s="440"/>
      <c r="R628" s="440"/>
      <c r="S628" s="440"/>
      <c r="T628" s="440"/>
      <c r="U628" s="440"/>
      <c r="V628" s="440"/>
      <c r="W628" s="440"/>
      <c r="X628" s="440"/>
      <c r="Y628" s="472"/>
      <c r="Z628" s="476"/>
      <c r="AA628" s="477"/>
    </row>
    <row r="629" spans="1:27" ht="12.75" customHeight="1">
      <c r="A629" s="243"/>
      <c r="B629" s="485"/>
      <c r="C629" s="439"/>
      <c r="D629" s="440"/>
      <c r="E629" s="440"/>
      <c r="F629" s="440"/>
      <c r="G629" s="440"/>
      <c r="H629" s="440"/>
      <c r="I629" s="440"/>
      <c r="J629" s="440"/>
      <c r="K629" s="440"/>
      <c r="L629" s="440"/>
      <c r="M629" s="440"/>
      <c r="N629" s="440"/>
      <c r="O629" s="440"/>
      <c r="P629" s="440"/>
      <c r="Q629" s="440"/>
      <c r="R629" s="440"/>
      <c r="S629" s="440"/>
      <c r="T629" s="440"/>
      <c r="U629" s="440"/>
      <c r="V629" s="440"/>
      <c r="W629" s="440"/>
      <c r="X629" s="440"/>
      <c r="Y629" s="472"/>
      <c r="Z629" s="476"/>
      <c r="AA629" s="477"/>
    </row>
    <row r="630" spans="1:27" ht="12.75" customHeight="1">
      <c r="A630" s="243"/>
      <c r="B630" s="485"/>
      <c r="C630" s="439"/>
      <c r="D630" s="440"/>
      <c r="E630" s="440"/>
      <c r="F630" s="440"/>
      <c r="G630" s="440"/>
      <c r="H630" s="440"/>
      <c r="I630" s="440"/>
      <c r="J630" s="440"/>
      <c r="K630" s="440"/>
      <c r="L630" s="440"/>
      <c r="M630" s="440"/>
      <c r="N630" s="440"/>
      <c r="O630" s="440"/>
      <c r="P630" s="440"/>
      <c r="Q630" s="440"/>
      <c r="R630" s="440"/>
      <c r="S630" s="440"/>
      <c r="T630" s="440"/>
      <c r="U630" s="440"/>
      <c r="V630" s="440"/>
      <c r="W630" s="440"/>
      <c r="X630" s="440"/>
      <c r="Y630" s="472"/>
      <c r="Z630" s="476"/>
      <c r="AA630" s="477"/>
    </row>
    <row r="631" spans="1:27" ht="12.75" customHeight="1">
      <c r="A631" s="243"/>
      <c r="B631" s="485"/>
      <c r="C631" s="439"/>
      <c r="D631" s="440"/>
      <c r="E631" s="440"/>
      <c r="F631" s="440"/>
      <c r="G631" s="440"/>
      <c r="H631" s="440"/>
      <c r="I631" s="440"/>
      <c r="J631" s="440"/>
      <c r="K631" s="440"/>
      <c r="L631" s="440"/>
      <c r="M631" s="440"/>
      <c r="N631" s="440"/>
      <c r="O631" s="440"/>
      <c r="P631" s="440"/>
      <c r="Q631" s="440"/>
      <c r="R631" s="440"/>
      <c r="S631" s="440"/>
      <c r="T631" s="440"/>
      <c r="U631" s="440"/>
      <c r="V631" s="440"/>
      <c r="W631" s="440"/>
      <c r="X631" s="440"/>
      <c r="Y631" s="472"/>
      <c r="Z631" s="476"/>
      <c r="AA631" s="477"/>
    </row>
    <row r="632" spans="1:27" ht="12.75" customHeight="1">
      <c r="A632" s="243"/>
      <c r="B632" s="485"/>
      <c r="C632" s="441"/>
      <c r="D632" s="442"/>
      <c r="E632" s="442"/>
      <c r="F632" s="442"/>
      <c r="G632" s="442"/>
      <c r="H632" s="442"/>
      <c r="I632" s="442"/>
      <c r="J632" s="442"/>
      <c r="K632" s="442"/>
      <c r="L632" s="442"/>
      <c r="M632" s="442"/>
      <c r="N632" s="442"/>
      <c r="O632" s="442"/>
      <c r="P632" s="442"/>
      <c r="Q632" s="442"/>
      <c r="R632" s="442"/>
      <c r="S632" s="442"/>
      <c r="T632" s="442"/>
      <c r="U632" s="442"/>
      <c r="V632" s="442"/>
      <c r="W632" s="442"/>
      <c r="X632" s="442"/>
      <c r="Y632" s="473"/>
      <c r="Z632" s="478"/>
      <c r="AA632" s="479"/>
    </row>
    <row r="633" spans="1:27" ht="12.75" customHeight="1">
      <c r="A633" s="243"/>
      <c r="B633" s="485" t="s">
        <v>652</v>
      </c>
      <c r="C633" s="437" t="s">
        <v>94</v>
      </c>
      <c r="D633" s="438"/>
      <c r="E633" s="438"/>
      <c r="F633" s="438"/>
      <c r="G633" s="438"/>
      <c r="H633" s="438"/>
      <c r="I633" s="438"/>
      <c r="J633" s="438"/>
      <c r="K633" s="438"/>
      <c r="L633" s="438"/>
      <c r="M633" s="438"/>
      <c r="N633" s="438"/>
      <c r="O633" s="438"/>
      <c r="P633" s="438"/>
      <c r="Q633" s="438"/>
      <c r="R633" s="438"/>
      <c r="S633" s="438"/>
      <c r="T633" s="438"/>
      <c r="U633" s="438"/>
      <c r="V633" s="438"/>
      <c r="W633" s="438"/>
      <c r="X633" s="438"/>
      <c r="Y633" s="471"/>
      <c r="Z633" s="474"/>
      <c r="AA633" s="475"/>
    </row>
    <row r="634" spans="1:27" ht="12.75" customHeight="1">
      <c r="A634" s="243"/>
      <c r="B634" s="485"/>
      <c r="C634" s="441"/>
      <c r="D634" s="442"/>
      <c r="E634" s="442"/>
      <c r="F634" s="442"/>
      <c r="G634" s="442"/>
      <c r="H634" s="442"/>
      <c r="I634" s="442"/>
      <c r="J634" s="442"/>
      <c r="K634" s="442"/>
      <c r="L634" s="442"/>
      <c r="M634" s="442"/>
      <c r="N634" s="442"/>
      <c r="O634" s="442"/>
      <c r="P634" s="442"/>
      <c r="Q634" s="442"/>
      <c r="R634" s="442"/>
      <c r="S634" s="442"/>
      <c r="T634" s="442"/>
      <c r="U634" s="442"/>
      <c r="V634" s="442"/>
      <c r="W634" s="442"/>
      <c r="X634" s="442"/>
      <c r="Y634" s="473"/>
      <c r="Z634" s="478"/>
      <c r="AA634" s="479"/>
    </row>
    <row r="635" spans="1:27" ht="12.75" customHeight="1">
      <c r="A635" s="243"/>
      <c r="B635" s="219"/>
      <c r="C635" s="278"/>
      <c r="D635" s="278"/>
      <c r="E635" s="278"/>
      <c r="F635" s="278"/>
      <c r="G635" s="278"/>
      <c r="H635" s="278"/>
      <c r="I635" s="278"/>
      <c r="J635" s="278"/>
      <c r="K635" s="278"/>
      <c r="L635" s="278"/>
      <c r="M635" s="278"/>
      <c r="N635" s="278"/>
      <c r="O635" s="278"/>
      <c r="P635" s="278"/>
      <c r="Q635" s="278"/>
      <c r="R635" s="278"/>
      <c r="S635" s="278"/>
      <c r="T635" s="278"/>
      <c r="U635" s="278"/>
      <c r="V635" s="278"/>
      <c r="W635" s="278"/>
      <c r="X635" s="278"/>
      <c r="Y635" s="248"/>
      <c r="Z635" s="248"/>
      <c r="AA635" s="248"/>
    </row>
    <row r="636" spans="1:27" ht="12.75" customHeight="1">
      <c r="A636" s="220" t="s">
        <v>822</v>
      </c>
      <c r="B636" s="220"/>
      <c r="C636" s="244"/>
      <c r="D636" s="244"/>
      <c r="E636" s="244"/>
      <c r="F636" s="244"/>
      <c r="G636" s="244"/>
      <c r="H636" s="244"/>
      <c r="I636" s="244"/>
      <c r="Y636" s="250"/>
      <c r="Z636" s="250"/>
      <c r="AA636" s="250"/>
    </row>
    <row r="637" spans="1:27" ht="12.75" customHeight="1">
      <c r="A637" s="243"/>
      <c r="B637" s="485" t="s">
        <v>650</v>
      </c>
      <c r="C637" s="437" t="s">
        <v>174</v>
      </c>
      <c r="D637" s="438"/>
      <c r="E637" s="438"/>
      <c r="F637" s="438"/>
      <c r="G637" s="438"/>
      <c r="H637" s="438"/>
      <c r="I637" s="438"/>
      <c r="J637" s="438"/>
      <c r="K637" s="438"/>
      <c r="L637" s="438"/>
      <c r="M637" s="438"/>
      <c r="N637" s="438"/>
      <c r="O637" s="438"/>
      <c r="P637" s="438"/>
      <c r="Q637" s="438"/>
      <c r="R637" s="438"/>
      <c r="S637" s="438"/>
      <c r="T637" s="438"/>
      <c r="U637" s="438"/>
      <c r="V637" s="438"/>
      <c r="W637" s="438"/>
      <c r="X637" s="438"/>
      <c r="Y637" s="471"/>
      <c r="Z637" s="474"/>
      <c r="AA637" s="475"/>
    </row>
    <row r="638" spans="1:27" ht="12.75" customHeight="1">
      <c r="A638" s="243"/>
      <c r="B638" s="485"/>
      <c r="C638" s="439"/>
      <c r="D638" s="440"/>
      <c r="E638" s="440"/>
      <c r="F638" s="440"/>
      <c r="G638" s="440"/>
      <c r="H638" s="440"/>
      <c r="I638" s="440"/>
      <c r="J638" s="440"/>
      <c r="K638" s="440"/>
      <c r="L638" s="440"/>
      <c r="M638" s="440"/>
      <c r="N638" s="440"/>
      <c r="O638" s="440"/>
      <c r="P638" s="440"/>
      <c r="Q638" s="440"/>
      <c r="R638" s="440"/>
      <c r="S638" s="440"/>
      <c r="T638" s="440"/>
      <c r="U638" s="440"/>
      <c r="V638" s="440"/>
      <c r="W638" s="440"/>
      <c r="X638" s="440"/>
      <c r="Y638" s="472"/>
      <c r="Z638" s="476"/>
      <c r="AA638" s="477"/>
    </row>
    <row r="639" spans="1:27" ht="12.75" customHeight="1">
      <c r="A639" s="243"/>
      <c r="B639" s="485"/>
      <c r="C639" s="439"/>
      <c r="D639" s="440"/>
      <c r="E639" s="440"/>
      <c r="F639" s="440"/>
      <c r="G639" s="440"/>
      <c r="H639" s="440"/>
      <c r="I639" s="440"/>
      <c r="J639" s="440"/>
      <c r="K639" s="440"/>
      <c r="L639" s="440"/>
      <c r="M639" s="440"/>
      <c r="N639" s="440"/>
      <c r="O639" s="440"/>
      <c r="P639" s="440"/>
      <c r="Q639" s="440"/>
      <c r="R639" s="440"/>
      <c r="S639" s="440"/>
      <c r="T639" s="440"/>
      <c r="U639" s="440"/>
      <c r="V639" s="440"/>
      <c r="W639" s="440"/>
      <c r="X639" s="440"/>
      <c r="Y639" s="472"/>
      <c r="Z639" s="476"/>
      <c r="AA639" s="477"/>
    </row>
    <row r="640" spans="1:27" s="264" customFormat="1" ht="12.75" customHeight="1">
      <c r="A640" s="244"/>
      <c r="B640" s="485"/>
      <c r="C640" s="441"/>
      <c r="D640" s="442"/>
      <c r="E640" s="442"/>
      <c r="F640" s="442"/>
      <c r="G640" s="442"/>
      <c r="H640" s="442"/>
      <c r="I640" s="442"/>
      <c r="J640" s="442"/>
      <c r="K640" s="442"/>
      <c r="L640" s="442"/>
      <c r="M640" s="442"/>
      <c r="N640" s="442"/>
      <c r="O640" s="442"/>
      <c r="P640" s="442"/>
      <c r="Q640" s="442"/>
      <c r="R640" s="442"/>
      <c r="S640" s="442"/>
      <c r="T640" s="442"/>
      <c r="U640" s="442"/>
      <c r="V640" s="442"/>
      <c r="W640" s="442"/>
      <c r="X640" s="442"/>
      <c r="Y640" s="473"/>
      <c r="Z640" s="478"/>
      <c r="AA640" s="479"/>
    </row>
    <row r="641" spans="1:27" ht="12.75" customHeight="1">
      <c r="A641" s="243"/>
      <c r="B641" s="485" t="s">
        <v>651</v>
      </c>
      <c r="C641" s="437" t="s">
        <v>139</v>
      </c>
      <c r="D641" s="438"/>
      <c r="E641" s="438"/>
      <c r="F641" s="438"/>
      <c r="G641" s="438"/>
      <c r="H641" s="438"/>
      <c r="I641" s="438"/>
      <c r="J641" s="438"/>
      <c r="K641" s="438"/>
      <c r="L641" s="438"/>
      <c r="M641" s="438"/>
      <c r="N641" s="438"/>
      <c r="O641" s="438"/>
      <c r="P641" s="438"/>
      <c r="Q641" s="438"/>
      <c r="R641" s="438"/>
      <c r="S641" s="438"/>
      <c r="T641" s="438"/>
      <c r="U641" s="438"/>
      <c r="V641" s="438"/>
      <c r="W641" s="438"/>
      <c r="X641" s="438"/>
      <c r="Y641" s="471"/>
      <c r="Z641" s="474"/>
      <c r="AA641" s="475"/>
    </row>
    <row r="642" spans="1:27" ht="12.75" customHeight="1">
      <c r="A642" s="243"/>
      <c r="B642" s="485"/>
      <c r="C642" s="439"/>
      <c r="D642" s="440"/>
      <c r="E642" s="440"/>
      <c r="F642" s="440"/>
      <c r="G642" s="440"/>
      <c r="H642" s="440"/>
      <c r="I642" s="440"/>
      <c r="J642" s="440"/>
      <c r="K642" s="440"/>
      <c r="L642" s="440"/>
      <c r="M642" s="440"/>
      <c r="N642" s="440"/>
      <c r="O642" s="440"/>
      <c r="P642" s="440"/>
      <c r="Q642" s="440"/>
      <c r="R642" s="440"/>
      <c r="S642" s="440"/>
      <c r="T642" s="440"/>
      <c r="U642" s="440"/>
      <c r="V642" s="440"/>
      <c r="W642" s="440"/>
      <c r="X642" s="440"/>
      <c r="Y642" s="472"/>
      <c r="Z642" s="476"/>
      <c r="AA642" s="477"/>
    </row>
    <row r="643" spans="1:27" s="264" customFormat="1" ht="12.75" customHeight="1">
      <c r="A643" s="244"/>
      <c r="B643" s="485"/>
      <c r="C643" s="441"/>
      <c r="D643" s="442"/>
      <c r="E643" s="442"/>
      <c r="F643" s="442"/>
      <c r="G643" s="442"/>
      <c r="H643" s="442"/>
      <c r="I643" s="442"/>
      <c r="J643" s="442"/>
      <c r="K643" s="442"/>
      <c r="L643" s="442"/>
      <c r="M643" s="442"/>
      <c r="N643" s="442"/>
      <c r="O643" s="442"/>
      <c r="P643" s="442"/>
      <c r="Q643" s="442"/>
      <c r="R643" s="442"/>
      <c r="S643" s="442"/>
      <c r="T643" s="442"/>
      <c r="U643" s="442"/>
      <c r="V643" s="442"/>
      <c r="W643" s="442"/>
      <c r="X643" s="442"/>
      <c r="Y643" s="473"/>
      <c r="Z643" s="478"/>
      <c r="AA643" s="479"/>
    </row>
    <row r="644" spans="1:27" ht="12.75" customHeight="1">
      <c r="A644" s="243"/>
      <c r="B644" s="485" t="s">
        <v>652</v>
      </c>
      <c r="C644" s="437" t="s">
        <v>943</v>
      </c>
      <c r="D644" s="438"/>
      <c r="E644" s="438"/>
      <c r="F644" s="438"/>
      <c r="G644" s="438"/>
      <c r="H644" s="438"/>
      <c r="I644" s="438"/>
      <c r="J644" s="438"/>
      <c r="K644" s="438"/>
      <c r="L644" s="438"/>
      <c r="M644" s="438"/>
      <c r="N644" s="438"/>
      <c r="O644" s="438"/>
      <c r="P644" s="438"/>
      <c r="Q644" s="438"/>
      <c r="R644" s="438"/>
      <c r="S644" s="438"/>
      <c r="T644" s="438"/>
      <c r="U644" s="438"/>
      <c r="V644" s="438"/>
      <c r="W644" s="438"/>
      <c r="X644" s="438"/>
      <c r="Y644" s="471"/>
      <c r="Z644" s="474"/>
      <c r="AA644" s="475"/>
    </row>
    <row r="645" spans="1:27" ht="12.75" customHeight="1">
      <c r="A645" s="243"/>
      <c r="B645" s="485"/>
      <c r="C645" s="439"/>
      <c r="D645" s="440"/>
      <c r="E645" s="440"/>
      <c r="F645" s="440"/>
      <c r="G645" s="440"/>
      <c r="H645" s="440"/>
      <c r="I645" s="440"/>
      <c r="J645" s="440"/>
      <c r="K645" s="440"/>
      <c r="L645" s="440"/>
      <c r="M645" s="440"/>
      <c r="N645" s="440"/>
      <c r="O645" s="440"/>
      <c r="P645" s="440"/>
      <c r="Q645" s="440"/>
      <c r="R645" s="440"/>
      <c r="S645" s="440"/>
      <c r="T645" s="440"/>
      <c r="U645" s="440"/>
      <c r="V645" s="440"/>
      <c r="W645" s="440"/>
      <c r="X645" s="440"/>
      <c r="Y645" s="472"/>
      <c r="Z645" s="476"/>
      <c r="AA645" s="477"/>
    </row>
    <row r="646" spans="1:27" ht="12.75" customHeight="1">
      <c r="A646" s="243"/>
      <c r="B646" s="485"/>
      <c r="C646" s="441"/>
      <c r="D646" s="442"/>
      <c r="E646" s="442"/>
      <c r="F646" s="442"/>
      <c r="G646" s="442"/>
      <c r="H646" s="442"/>
      <c r="I646" s="442"/>
      <c r="J646" s="442"/>
      <c r="K646" s="442"/>
      <c r="L646" s="442"/>
      <c r="M646" s="442"/>
      <c r="N646" s="442"/>
      <c r="O646" s="442"/>
      <c r="P646" s="442"/>
      <c r="Q646" s="442"/>
      <c r="R646" s="442"/>
      <c r="S646" s="442"/>
      <c r="T646" s="442"/>
      <c r="U646" s="442"/>
      <c r="V646" s="442"/>
      <c r="W646" s="442"/>
      <c r="X646" s="442"/>
      <c r="Y646" s="473"/>
      <c r="Z646" s="478"/>
      <c r="AA646" s="479"/>
    </row>
    <row r="647" spans="1:27" ht="12.75" customHeight="1">
      <c r="A647" s="243"/>
      <c r="B647" s="485" t="s">
        <v>653</v>
      </c>
      <c r="C647" s="437" t="s">
        <v>944</v>
      </c>
      <c r="D647" s="438"/>
      <c r="E647" s="438"/>
      <c r="F647" s="438"/>
      <c r="G647" s="438"/>
      <c r="H647" s="438"/>
      <c r="I647" s="438"/>
      <c r="J647" s="438"/>
      <c r="K647" s="438"/>
      <c r="L647" s="438"/>
      <c r="M647" s="438"/>
      <c r="N647" s="438"/>
      <c r="O647" s="438"/>
      <c r="P647" s="438"/>
      <c r="Q647" s="438"/>
      <c r="R647" s="438"/>
      <c r="S647" s="438"/>
      <c r="T647" s="438"/>
      <c r="U647" s="438"/>
      <c r="V647" s="438"/>
      <c r="W647" s="438"/>
      <c r="X647" s="438"/>
      <c r="Y647" s="471"/>
      <c r="Z647" s="474"/>
      <c r="AA647" s="475"/>
    </row>
    <row r="648" spans="1:27" ht="12.75" customHeight="1">
      <c r="A648" s="243"/>
      <c r="B648" s="485"/>
      <c r="C648" s="439"/>
      <c r="D648" s="440"/>
      <c r="E648" s="440"/>
      <c r="F648" s="440"/>
      <c r="G648" s="440"/>
      <c r="H648" s="440"/>
      <c r="I648" s="440"/>
      <c r="J648" s="440"/>
      <c r="K648" s="440"/>
      <c r="L648" s="440"/>
      <c r="M648" s="440"/>
      <c r="N648" s="440"/>
      <c r="O648" s="440"/>
      <c r="P648" s="440"/>
      <c r="Q648" s="440"/>
      <c r="R648" s="440"/>
      <c r="S648" s="440"/>
      <c r="T648" s="440"/>
      <c r="U648" s="440"/>
      <c r="V648" s="440"/>
      <c r="W648" s="440"/>
      <c r="X648" s="440"/>
      <c r="Y648" s="472"/>
      <c r="Z648" s="476"/>
      <c r="AA648" s="477"/>
    </row>
    <row r="649" spans="1:27" ht="12.75" customHeight="1">
      <c r="A649" s="243"/>
      <c r="B649" s="485"/>
      <c r="C649" s="263" t="s">
        <v>823</v>
      </c>
      <c r="D649" s="448" t="s">
        <v>825</v>
      </c>
      <c r="E649" s="448"/>
      <c r="F649" s="448"/>
      <c r="G649" s="448"/>
      <c r="H649" s="448"/>
      <c r="I649" s="448"/>
      <c r="J649" s="448"/>
      <c r="K649" s="448"/>
      <c r="L649" s="448"/>
      <c r="M649" s="448"/>
      <c r="N649" s="448"/>
      <c r="O649" s="448"/>
      <c r="P649" s="448"/>
      <c r="Q649" s="448"/>
      <c r="R649" s="448"/>
      <c r="S649" s="448"/>
      <c r="T649" s="448"/>
      <c r="U649" s="448"/>
      <c r="V649" s="448"/>
      <c r="W649" s="448"/>
      <c r="X649" s="448"/>
      <c r="Y649" s="484"/>
      <c r="Z649" s="476"/>
      <c r="AA649" s="477"/>
    </row>
    <row r="650" spans="1:27" ht="12.75" customHeight="1">
      <c r="A650" s="243"/>
      <c r="B650" s="485"/>
      <c r="C650" s="263" t="s">
        <v>824</v>
      </c>
      <c r="D650" s="448" t="s">
        <v>826</v>
      </c>
      <c r="E650" s="448"/>
      <c r="F650" s="448"/>
      <c r="G650" s="448"/>
      <c r="H650" s="448"/>
      <c r="I650" s="448"/>
      <c r="J650" s="448"/>
      <c r="K650" s="448"/>
      <c r="L650" s="448"/>
      <c r="M650" s="448"/>
      <c r="N650" s="448"/>
      <c r="O650" s="448"/>
      <c r="P650" s="448"/>
      <c r="Q650" s="448"/>
      <c r="R650" s="448"/>
      <c r="S650" s="448"/>
      <c r="T650" s="448"/>
      <c r="U650" s="448"/>
      <c r="V650" s="448"/>
      <c r="W650" s="448"/>
      <c r="X650" s="448"/>
      <c r="Y650" s="484"/>
      <c r="Z650" s="478"/>
      <c r="AA650" s="479"/>
    </row>
    <row r="651" spans="1:27" ht="12.75" customHeight="1">
      <c r="A651" s="243"/>
      <c r="B651" s="485" t="s">
        <v>654</v>
      </c>
      <c r="C651" s="437" t="s">
        <v>343</v>
      </c>
      <c r="D651" s="438"/>
      <c r="E651" s="438"/>
      <c r="F651" s="438"/>
      <c r="G651" s="438"/>
      <c r="H651" s="438"/>
      <c r="I651" s="438"/>
      <c r="J651" s="438"/>
      <c r="K651" s="438"/>
      <c r="L651" s="438"/>
      <c r="M651" s="438"/>
      <c r="N651" s="438"/>
      <c r="O651" s="438"/>
      <c r="P651" s="438"/>
      <c r="Q651" s="438"/>
      <c r="R651" s="438"/>
      <c r="S651" s="438"/>
      <c r="T651" s="438"/>
      <c r="U651" s="438"/>
      <c r="V651" s="438"/>
      <c r="W651" s="438"/>
      <c r="X651" s="438"/>
      <c r="Y651" s="471"/>
      <c r="Z651" s="474"/>
      <c r="AA651" s="475"/>
    </row>
    <row r="652" spans="1:27" ht="12.75" customHeight="1">
      <c r="A652" s="243"/>
      <c r="B652" s="485"/>
      <c r="C652" s="439"/>
      <c r="D652" s="440"/>
      <c r="E652" s="440"/>
      <c r="F652" s="440"/>
      <c r="G652" s="440"/>
      <c r="H652" s="440"/>
      <c r="I652" s="440"/>
      <c r="J652" s="440"/>
      <c r="K652" s="440"/>
      <c r="L652" s="440"/>
      <c r="M652" s="440"/>
      <c r="N652" s="440"/>
      <c r="O652" s="440"/>
      <c r="P652" s="440"/>
      <c r="Q652" s="440"/>
      <c r="R652" s="440"/>
      <c r="S652" s="440"/>
      <c r="T652" s="440"/>
      <c r="U652" s="440"/>
      <c r="V652" s="440"/>
      <c r="W652" s="440"/>
      <c r="X652" s="440"/>
      <c r="Y652" s="472"/>
      <c r="Z652" s="476"/>
      <c r="AA652" s="477"/>
    </row>
    <row r="653" spans="1:27" ht="12.75" customHeight="1">
      <c r="A653" s="243"/>
      <c r="B653" s="485"/>
      <c r="C653" s="441"/>
      <c r="D653" s="442"/>
      <c r="E653" s="442"/>
      <c r="F653" s="442"/>
      <c r="G653" s="442"/>
      <c r="H653" s="442"/>
      <c r="I653" s="442"/>
      <c r="J653" s="442"/>
      <c r="K653" s="442"/>
      <c r="L653" s="442"/>
      <c r="M653" s="442"/>
      <c r="N653" s="442"/>
      <c r="O653" s="442"/>
      <c r="P653" s="442"/>
      <c r="Q653" s="442"/>
      <c r="R653" s="442"/>
      <c r="S653" s="442"/>
      <c r="T653" s="442"/>
      <c r="U653" s="442"/>
      <c r="V653" s="442"/>
      <c r="W653" s="442"/>
      <c r="X653" s="442"/>
      <c r="Y653" s="473"/>
      <c r="Z653" s="478"/>
      <c r="AA653" s="479"/>
    </row>
    <row r="654" spans="1:27" ht="12.75" customHeight="1">
      <c r="A654" s="243"/>
      <c r="B654" s="485" t="s">
        <v>655</v>
      </c>
      <c r="C654" s="437" t="s">
        <v>95</v>
      </c>
      <c r="D654" s="438"/>
      <c r="E654" s="438"/>
      <c r="F654" s="438"/>
      <c r="G654" s="438"/>
      <c r="H654" s="438"/>
      <c r="I654" s="438"/>
      <c r="J654" s="438"/>
      <c r="K654" s="438"/>
      <c r="L654" s="438"/>
      <c r="M654" s="438"/>
      <c r="N654" s="438"/>
      <c r="O654" s="438"/>
      <c r="P654" s="438"/>
      <c r="Q654" s="438"/>
      <c r="R654" s="438"/>
      <c r="S654" s="438"/>
      <c r="T654" s="438"/>
      <c r="U654" s="438"/>
      <c r="V654" s="438"/>
      <c r="W654" s="438"/>
      <c r="X654" s="438"/>
      <c r="Y654" s="471"/>
      <c r="Z654" s="474"/>
      <c r="AA654" s="475"/>
    </row>
    <row r="655" spans="1:27" ht="12.75" customHeight="1">
      <c r="A655" s="243"/>
      <c r="B655" s="485"/>
      <c r="C655" s="439"/>
      <c r="D655" s="440"/>
      <c r="E655" s="440"/>
      <c r="F655" s="440"/>
      <c r="G655" s="440"/>
      <c r="H655" s="440"/>
      <c r="I655" s="440"/>
      <c r="J655" s="440"/>
      <c r="K655" s="440"/>
      <c r="L655" s="440"/>
      <c r="M655" s="440"/>
      <c r="N655" s="440"/>
      <c r="O655" s="440"/>
      <c r="P655" s="440"/>
      <c r="Q655" s="440"/>
      <c r="R655" s="440"/>
      <c r="S655" s="440"/>
      <c r="T655" s="440"/>
      <c r="U655" s="440"/>
      <c r="V655" s="440"/>
      <c r="W655" s="440"/>
      <c r="X655" s="440"/>
      <c r="Y655" s="472"/>
      <c r="Z655" s="476"/>
      <c r="AA655" s="477"/>
    </row>
    <row r="656" spans="1:27" ht="12.75" customHeight="1">
      <c r="A656" s="243"/>
      <c r="B656" s="485"/>
      <c r="C656" s="439"/>
      <c r="D656" s="440"/>
      <c r="E656" s="440"/>
      <c r="F656" s="440"/>
      <c r="G656" s="440"/>
      <c r="H656" s="440"/>
      <c r="I656" s="440"/>
      <c r="J656" s="440"/>
      <c r="K656" s="440"/>
      <c r="L656" s="440"/>
      <c r="M656" s="440"/>
      <c r="N656" s="440"/>
      <c r="O656" s="440"/>
      <c r="P656" s="440"/>
      <c r="Q656" s="440"/>
      <c r="R656" s="440"/>
      <c r="S656" s="440"/>
      <c r="T656" s="440"/>
      <c r="U656" s="440"/>
      <c r="V656" s="440"/>
      <c r="W656" s="440"/>
      <c r="X656" s="440"/>
      <c r="Y656" s="472"/>
      <c r="Z656" s="476"/>
      <c r="AA656" s="477"/>
    </row>
    <row r="657" spans="1:27" ht="12.75" customHeight="1">
      <c r="A657" s="243"/>
      <c r="B657" s="485"/>
      <c r="C657" s="441"/>
      <c r="D657" s="442"/>
      <c r="E657" s="442"/>
      <c r="F657" s="442"/>
      <c r="G657" s="442"/>
      <c r="H657" s="442"/>
      <c r="I657" s="442"/>
      <c r="J657" s="442"/>
      <c r="K657" s="442"/>
      <c r="L657" s="442"/>
      <c r="M657" s="442"/>
      <c r="N657" s="442"/>
      <c r="O657" s="442"/>
      <c r="P657" s="442"/>
      <c r="Q657" s="442"/>
      <c r="R657" s="442"/>
      <c r="S657" s="442"/>
      <c r="T657" s="442"/>
      <c r="U657" s="442"/>
      <c r="V657" s="442"/>
      <c r="W657" s="442"/>
      <c r="X657" s="442"/>
      <c r="Y657" s="473"/>
      <c r="Z657" s="478"/>
      <c r="AA657" s="479"/>
    </row>
    <row r="658" spans="1:27" ht="12.75" customHeight="1">
      <c r="A658" s="243"/>
      <c r="B658" s="485" t="s">
        <v>707</v>
      </c>
      <c r="C658" s="437" t="s">
        <v>96</v>
      </c>
      <c r="D658" s="438"/>
      <c r="E658" s="438"/>
      <c r="F658" s="438"/>
      <c r="G658" s="438"/>
      <c r="H658" s="438"/>
      <c r="I658" s="438"/>
      <c r="J658" s="438"/>
      <c r="K658" s="438"/>
      <c r="L658" s="438"/>
      <c r="M658" s="438"/>
      <c r="N658" s="438"/>
      <c r="O658" s="438"/>
      <c r="P658" s="438"/>
      <c r="Q658" s="438"/>
      <c r="R658" s="438"/>
      <c r="S658" s="438"/>
      <c r="T658" s="438"/>
      <c r="U658" s="438"/>
      <c r="V658" s="438"/>
      <c r="W658" s="438"/>
      <c r="X658" s="438"/>
      <c r="Y658" s="471"/>
      <c r="Z658" s="474"/>
      <c r="AA658" s="475"/>
    </row>
    <row r="659" spans="1:27" ht="12.75" customHeight="1">
      <c r="A659" s="243"/>
      <c r="B659" s="485"/>
      <c r="C659" s="439"/>
      <c r="D659" s="440"/>
      <c r="E659" s="440"/>
      <c r="F659" s="440"/>
      <c r="G659" s="440"/>
      <c r="H659" s="440"/>
      <c r="I659" s="440"/>
      <c r="J659" s="440"/>
      <c r="K659" s="440"/>
      <c r="L659" s="440"/>
      <c r="M659" s="440"/>
      <c r="N659" s="440"/>
      <c r="O659" s="440"/>
      <c r="P659" s="440"/>
      <c r="Q659" s="440"/>
      <c r="R659" s="440"/>
      <c r="S659" s="440"/>
      <c r="T659" s="440"/>
      <c r="U659" s="440"/>
      <c r="V659" s="440"/>
      <c r="W659" s="440"/>
      <c r="X659" s="440"/>
      <c r="Y659" s="472"/>
      <c r="Z659" s="476"/>
      <c r="AA659" s="477"/>
    </row>
    <row r="660" spans="1:27" ht="12.75" customHeight="1">
      <c r="A660" s="243"/>
      <c r="B660" s="485"/>
      <c r="C660" s="441"/>
      <c r="D660" s="442"/>
      <c r="E660" s="442"/>
      <c r="F660" s="442"/>
      <c r="G660" s="442"/>
      <c r="H660" s="442"/>
      <c r="I660" s="442"/>
      <c r="J660" s="442"/>
      <c r="K660" s="442"/>
      <c r="L660" s="442"/>
      <c r="M660" s="442"/>
      <c r="N660" s="442"/>
      <c r="O660" s="442"/>
      <c r="P660" s="442"/>
      <c r="Q660" s="442"/>
      <c r="R660" s="442"/>
      <c r="S660" s="442"/>
      <c r="T660" s="442"/>
      <c r="U660" s="442"/>
      <c r="V660" s="442"/>
      <c r="W660" s="442"/>
      <c r="X660" s="442"/>
      <c r="Y660" s="473"/>
      <c r="Z660" s="478"/>
      <c r="AA660" s="479"/>
    </row>
    <row r="661" spans="1:27" ht="12.75" customHeight="1">
      <c r="A661" s="243"/>
      <c r="B661" s="219"/>
      <c r="C661" s="278"/>
      <c r="D661" s="278"/>
      <c r="E661" s="278"/>
      <c r="F661" s="278"/>
      <c r="G661" s="278"/>
      <c r="H661" s="278"/>
      <c r="I661" s="278"/>
      <c r="J661" s="278"/>
      <c r="K661" s="278"/>
      <c r="L661" s="278"/>
      <c r="M661" s="278"/>
      <c r="N661" s="278"/>
      <c r="O661" s="278"/>
      <c r="P661" s="278"/>
      <c r="Q661" s="278"/>
      <c r="R661" s="278"/>
      <c r="S661" s="278"/>
      <c r="T661" s="278"/>
      <c r="U661" s="278"/>
      <c r="V661" s="278"/>
      <c r="W661" s="278"/>
      <c r="X661" s="278"/>
      <c r="Y661" s="248"/>
      <c r="Z661" s="248"/>
      <c r="AA661" s="248"/>
    </row>
    <row r="662" spans="1:27" ht="12.75" customHeight="1">
      <c r="A662" s="220" t="s">
        <v>827</v>
      </c>
      <c r="B662" s="220"/>
      <c r="C662" s="244"/>
      <c r="D662" s="244"/>
      <c r="E662" s="244"/>
      <c r="F662" s="244"/>
      <c r="G662" s="244"/>
      <c r="H662" s="244"/>
      <c r="I662" s="244"/>
      <c r="Y662" s="250"/>
      <c r="Z662" s="250"/>
      <c r="AA662" s="250"/>
    </row>
    <row r="663" spans="1:27" ht="12.75" customHeight="1">
      <c r="A663" s="243"/>
      <c r="B663" s="489" t="s">
        <v>650</v>
      </c>
      <c r="C663" s="437" t="s">
        <v>931</v>
      </c>
      <c r="D663" s="438"/>
      <c r="E663" s="438"/>
      <c r="F663" s="438"/>
      <c r="G663" s="438"/>
      <c r="H663" s="438"/>
      <c r="I663" s="438"/>
      <c r="J663" s="438"/>
      <c r="K663" s="438"/>
      <c r="L663" s="438"/>
      <c r="M663" s="438"/>
      <c r="N663" s="438"/>
      <c r="O663" s="438"/>
      <c r="P663" s="438"/>
      <c r="Q663" s="438"/>
      <c r="R663" s="438"/>
      <c r="S663" s="438"/>
      <c r="T663" s="438"/>
      <c r="U663" s="438"/>
      <c r="V663" s="438"/>
      <c r="W663" s="438"/>
      <c r="X663" s="438"/>
      <c r="Y663" s="438"/>
      <c r="Z663" s="470"/>
      <c r="AA663" s="470"/>
    </row>
    <row r="664" spans="1:27" ht="12.75" customHeight="1">
      <c r="A664" s="243"/>
      <c r="B664" s="490"/>
      <c r="C664" s="439"/>
      <c r="D664" s="440"/>
      <c r="E664" s="440"/>
      <c r="F664" s="440"/>
      <c r="G664" s="440"/>
      <c r="H664" s="440"/>
      <c r="I664" s="440"/>
      <c r="J664" s="440"/>
      <c r="K664" s="440"/>
      <c r="L664" s="440"/>
      <c r="M664" s="440"/>
      <c r="N664" s="440"/>
      <c r="O664" s="440"/>
      <c r="P664" s="440"/>
      <c r="Q664" s="440"/>
      <c r="R664" s="440"/>
      <c r="S664" s="440"/>
      <c r="T664" s="440"/>
      <c r="U664" s="440"/>
      <c r="V664" s="440"/>
      <c r="W664" s="440"/>
      <c r="X664" s="440"/>
      <c r="Y664" s="440"/>
      <c r="Z664" s="470"/>
      <c r="AA664" s="470"/>
    </row>
    <row r="665" spans="1:27" ht="12.75" customHeight="1">
      <c r="A665" s="243"/>
      <c r="B665" s="491"/>
      <c r="C665" s="441"/>
      <c r="D665" s="442"/>
      <c r="E665" s="442"/>
      <c r="F665" s="442"/>
      <c r="G665" s="442"/>
      <c r="H665" s="442"/>
      <c r="I665" s="442"/>
      <c r="J665" s="442"/>
      <c r="K665" s="442"/>
      <c r="L665" s="442"/>
      <c r="M665" s="442"/>
      <c r="N665" s="442"/>
      <c r="O665" s="442"/>
      <c r="P665" s="442"/>
      <c r="Q665" s="442"/>
      <c r="R665" s="442"/>
      <c r="S665" s="442"/>
      <c r="T665" s="442"/>
      <c r="U665" s="442"/>
      <c r="V665" s="442"/>
      <c r="W665" s="442"/>
      <c r="X665" s="442"/>
      <c r="Y665" s="442"/>
      <c r="Z665" s="470"/>
      <c r="AA665" s="470"/>
    </row>
    <row r="666" spans="1:27" ht="12.75" customHeight="1">
      <c r="A666" s="243"/>
      <c r="B666" s="489" t="s">
        <v>651</v>
      </c>
      <c r="C666" s="437" t="s">
        <v>11</v>
      </c>
      <c r="D666" s="438"/>
      <c r="E666" s="438"/>
      <c r="F666" s="438"/>
      <c r="G666" s="438"/>
      <c r="H666" s="438"/>
      <c r="I666" s="438"/>
      <c r="J666" s="438"/>
      <c r="K666" s="438"/>
      <c r="L666" s="438"/>
      <c r="M666" s="438"/>
      <c r="N666" s="438"/>
      <c r="O666" s="438"/>
      <c r="P666" s="438"/>
      <c r="Q666" s="438"/>
      <c r="R666" s="438"/>
      <c r="S666" s="438"/>
      <c r="T666" s="438"/>
      <c r="U666" s="438"/>
      <c r="V666" s="438"/>
      <c r="W666" s="438"/>
      <c r="X666" s="438"/>
      <c r="Y666" s="438"/>
      <c r="Z666" s="470"/>
      <c r="AA666" s="470"/>
    </row>
    <row r="667" spans="1:27" ht="12.75" customHeight="1">
      <c r="A667" s="243"/>
      <c r="B667" s="490"/>
      <c r="C667" s="439"/>
      <c r="D667" s="440"/>
      <c r="E667" s="440"/>
      <c r="F667" s="440"/>
      <c r="G667" s="440"/>
      <c r="H667" s="440"/>
      <c r="I667" s="440"/>
      <c r="J667" s="440"/>
      <c r="K667" s="440"/>
      <c r="L667" s="440"/>
      <c r="M667" s="440"/>
      <c r="N667" s="440"/>
      <c r="O667" s="440"/>
      <c r="P667" s="440"/>
      <c r="Q667" s="440"/>
      <c r="R667" s="440"/>
      <c r="S667" s="440"/>
      <c r="T667" s="440"/>
      <c r="U667" s="440"/>
      <c r="V667" s="440"/>
      <c r="W667" s="440"/>
      <c r="X667" s="440"/>
      <c r="Y667" s="440"/>
      <c r="Z667" s="470"/>
      <c r="AA667" s="470"/>
    </row>
    <row r="668" spans="1:27" ht="12.75" customHeight="1">
      <c r="A668" s="243"/>
      <c r="B668" s="491"/>
      <c r="C668" s="441"/>
      <c r="D668" s="442"/>
      <c r="E668" s="442"/>
      <c r="F668" s="442"/>
      <c r="G668" s="442"/>
      <c r="H668" s="442"/>
      <c r="I668" s="442"/>
      <c r="J668" s="442"/>
      <c r="K668" s="442"/>
      <c r="L668" s="442"/>
      <c r="M668" s="442"/>
      <c r="N668" s="442"/>
      <c r="O668" s="442"/>
      <c r="P668" s="442"/>
      <c r="Q668" s="442"/>
      <c r="R668" s="442"/>
      <c r="S668" s="442"/>
      <c r="T668" s="442"/>
      <c r="U668" s="442"/>
      <c r="V668" s="442"/>
      <c r="W668" s="442"/>
      <c r="X668" s="442"/>
      <c r="Y668" s="442"/>
      <c r="Z668" s="470"/>
      <c r="AA668" s="470"/>
    </row>
    <row r="669" spans="1:27" ht="12.75" customHeight="1">
      <c r="A669" s="243"/>
      <c r="B669" s="219"/>
      <c r="C669" s="278"/>
      <c r="D669" s="278"/>
      <c r="E669" s="278"/>
      <c r="F669" s="278"/>
      <c r="G669" s="278"/>
      <c r="H669" s="278"/>
      <c r="I669" s="278"/>
      <c r="J669" s="278"/>
      <c r="K669" s="278"/>
      <c r="L669" s="278"/>
      <c r="M669" s="278"/>
      <c r="N669" s="278"/>
      <c r="O669" s="278"/>
      <c r="P669" s="278"/>
      <c r="Q669" s="278"/>
      <c r="R669" s="278"/>
      <c r="S669" s="278"/>
      <c r="T669" s="278"/>
      <c r="U669" s="278"/>
      <c r="V669" s="278"/>
      <c r="W669" s="278"/>
      <c r="X669" s="278"/>
      <c r="Y669" s="248"/>
      <c r="Z669" s="248"/>
      <c r="AA669" s="248"/>
    </row>
    <row r="670" spans="1:27" ht="12.75" customHeight="1">
      <c r="A670" s="220" t="s">
        <v>859</v>
      </c>
      <c r="B670" s="220"/>
      <c r="C670" s="244"/>
      <c r="D670" s="244"/>
      <c r="E670" s="244"/>
      <c r="F670" s="244"/>
      <c r="G670" s="244"/>
      <c r="H670" s="244"/>
      <c r="I670" s="244"/>
      <c r="M670" s="209"/>
      <c r="Y670" s="254"/>
      <c r="Z670" s="254"/>
      <c r="AA670" s="370" t="s">
        <v>113</v>
      </c>
    </row>
    <row r="671" spans="1:27" ht="12.75" customHeight="1">
      <c r="A671" s="243"/>
      <c r="B671" s="489" t="s">
        <v>650</v>
      </c>
      <c r="C671" s="437" t="s">
        <v>159</v>
      </c>
      <c r="D671" s="438"/>
      <c r="E671" s="438"/>
      <c r="F671" s="438"/>
      <c r="G671" s="438"/>
      <c r="H671" s="438"/>
      <c r="I671" s="438"/>
      <c r="J671" s="438"/>
      <c r="K671" s="438"/>
      <c r="L671" s="438"/>
      <c r="M671" s="438"/>
      <c r="N671" s="438"/>
      <c r="O671" s="438"/>
      <c r="P671" s="438"/>
      <c r="Q671" s="438"/>
      <c r="R671" s="438"/>
      <c r="S671" s="438"/>
      <c r="T671" s="438"/>
      <c r="U671" s="438"/>
      <c r="V671" s="438"/>
      <c r="W671" s="438"/>
      <c r="X671" s="438"/>
      <c r="Y671" s="438"/>
      <c r="Z671" s="418"/>
      <c r="AA671" s="418"/>
    </row>
    <row r="672" spans="1:27" ht="12.75" customHeight="1">
      <c r="A672" s="243"/>
      <c r="B672" s="490"/>
      <c r="C672" s="439"/>
      <c r="D672" s="440"/>
      <c r="E672" s="440"/>
      <c r="F672" s="440"/>
      <c r="G672" s="440"/>
      <c r="H672" s="440"/>
      <c r="I672" s="440"/>
      <c r="J672" s="440"/>
      <c r="K672" s="440"/>
      <c r="L672" s="440"/>
      <c r="M672" s="440"/>
      <c r="N672" s="440"/>
      <c r="O672" s="440"/>
      <c r="P672" s="440"/>
      <c r="Q672" s="440"/>
      <c r="R672" s="440"/>
      <c r="S672" s="440"/>
      <c r="T672" s="440"/>
      <c r="U672" s="440"/>
      <c r="V672" s="440"/>
      <c r="W672" s="440"/>
      <c r="X672" s="440"/>
      <c r="Y672" s="440"/>
      <c r="Z672" s="418"/>
      <c r="AA672" s="418"/>
    </row>
    <row r="673" spans="1:27" ht="12.75" customHeight="1">
      <c r="A673" s="243"/>
      <c r="B673" s="490"/>
      <c r="C673" s="439"/>
      <c r="D673" s="440"/>
      <c r="E673" s="440"/>
      <c r="F673" s="440"/>
      <c r="G673" s="440"/>
      <c r="H673" s="440"/>
      <c r="I673" s="440"/>
      <c r="J673" s="440"/>
      <c r="K673" s="440"/>
      <c r="L673" s="440"/>
      <c r="M673" s="440"/>
      <c r="N673" s="440"/>
      <c r="O673" s="440"/>
      <c r="P673" s="440"/>
      <c r="Q673" s="440"/>
      <c r="R673" s="440"/>
      <c r="S673" s="440"/>
      <c r="T673" s="440"/>
      <c r="U673" s="440"/>
      <c r="V673" s="440"/>
      <c r="W673" s="440"/>
      <c r="X673" s="440"/>
      <c r="Y673" s="440"/>
      <c r="Z673" s="418"/>
      <c r="AA673" s="418"/>
    </row>
    <row r="674" spans="1:27" ht="12.75" customHeight="1">
      <c r="A674" s="243"/>
      <c r="B674" s="491"/>
      <c r="C674" s="441"/>
      <c r="D674" s="442"/>
      <c r="E674" s="442"/>
      <c r="F674" s="442"/>
      <c r="G674" s="442"/>
      <c r="H674" s="442"/>
      <c r="I674" s="442"/>
      <c r="J674" s="442"/>
      <c r="K674" s="442"/>
      <c r="L674" s="442"/>
      <c r="M674" s="442"/>
      <c r="N674" s="442"/>
      <c r="O674" s="442"/>
      <c r="P674" s="442"/>
      <c r="Q674" s="442"/>
      <c r="R674" s="442"/>
      <c r="S674" s="442"/>
      <c r="T674" s="442"/>
      <c r="U674" s="442"/>
      <c r="V674" s="442"/>
      <c r="W674" s="442"/>
      <c r="X674" s="442"/>
      <c r="Y674" s="442"/>
      <c r="Z674" s="418"/>
      <c r="AA674" s="418"/>
    </row>
    <row r="675" spans="1:27" ht="12.75" customHeight="1">
      <c r="A675" s="243"/>
      <c r="B675" s="489" t="s">
        <v>651</v>
      </c>
      <c r="C675" s="437" t="s">
        <v>117</v>
      </c>
      <c r="D675" s="438"/>
      <c r="E675" s="438"/>
      <c r="F675" s="438"/>
      <c r="G675" s="438"/>
      <c r="H675" s="438"/>
      <c r="I675" s="438"/>
      <c r="J675" s="438"/>
      <c r="K675" s="438"/>
      <c r="L675" s="438"/>
      <c r="M675" s="438"/>
      <c r="N675" s="438"/>
      <c r="O675" s="438"/>
      <c r="P675" s="438"/>
      <c r="Q675" s="438"/>
      <c r="R675" s="438"/>
      <c r="S675" s="438"/>
      <c r="T675" s="438"/>
      <c r="U675" s="438"/>
      <c r="V675" s="438"/>
      <c r="W675" s="438"/>
      <c r="X675" s="438"/>
      <c r="Y675" s="471"/>
      <c r="Z675" s="418"/>
      <c r="AA675" s="418"/>
    </row>
    <row r="676" spans="1:27" ht="12.75" customHeight="1">
      <c r="A676" s="243"/>
      <c r="B676" s="491"/>
      <c r="C676" s="441"/>
      <c r="D676" s="442"/>
      <c r="E676" s="442"/>
      <c r="F676" s="442"/>
      <c r="G676" s="442"/>
      <c r="H676" s="442"/>
      <c r="I676" s="442"/>
      <c r="J676" s="442"/>
      <c r="K676" s="442"/>
      <c r="L676" s="442"/>
      <c r="M676" s="442"/>
      <c r="N676" s="442"/>
      <c r="O676" s="442"/>
      <c r="P676" s="442"/>
      <c r="Q676" s="442"/>
      <c r="R676" s="442"/>
      <c r="S676" s="442"/>
      <c r="T676" s="442"/>
      <c r="U676" s="442"/>
      <c r="V676" s="442"/>
      <c r="W676" s="442"/>
      <c r="X676" s="442"/>
      <c r="Y676" s="473"/>
      <c r="Z676" s="418"/>
      <c r="AA676" s="418"/>
    </row>
    <row r="677" spans="1:27" ht="12.75" customHeight="1">
      <c r="A677" s="243"/>
      <c r="B677" s="219"/>
      <c r="C677" s="278"/>
      <c r="D677" s="278"/>
      <c r="E677" s="278"/>
      <c r="F677" s="278"/>
      <c r="G677" s="278"/>
      <c r="H677" s="278"/>
      <c r="I677" s="278"/>
      <c r="J677" s="278"/>
      <c r="K677" s="278"/>
      <c r="L677" s="278"/>
      <c r="M677" s="278"/>
      <c r="N677" s="278"/>
      <c r="O677" s="278"/>
      <c r="P677" s="278"/>
      <c r="Q677" s="278"/>
      <c r="R677" s="278"/>
      <c r="S677" s="278"/>
      <c r="T677" s="278"/>
      <c r="U677" s="278"/>
      <c r="V677" s="278"/>
      <c r="W677" s="278"/>
      <c r="X677" s="278"/>
      <c r="Y677" s="248"/>
      <c r="Z677" s="248"/>
      <c r="AA677" s="248"/>
    </row>
    <row r="678" spans="1:27" ht="12.75" customHeight="1">
      <c r="A678" s="220" t="s">
        <v>858</v>
      </c>
      <c r="B678" s="220"/>
      <c r="C678" s="244"/>
      <c r="D678" s="244"/>
      <c r="E678" s="244"/>
      <c r="F678" s="244"/>
      <c r="G678" s="244"/>
      <c r="H678" s="244"/>
      <c r="I678" s="244"/>
      <c r="Y678" s="250"/>
      <c r="Z678" s="250"/>
      <c r="AA678" s="250"/>
    </row>
    <row r="679" spans="1:27" ht="12.75" customHeight="1">
      <c r="A679" s="243"/>
      <c r="B679" s="489" t="s">
        <v>650</v>
      </c>
      <c r="C679" s="437" t="s">
        <v>828</v>
      </c>
      <c r="D679" s="438"/>
      <c r="E679" s="438"/>
      <c r="F679" s="438"/>
      <c r="G679" s="438"/>
      <c r="H679" s="438"/>
      <c r="I679" s="438"/>
      <c r="J679" s="438"/>
      <c r="K679" s="438"/>
      <c r="L679" s="438"/>
      <c r="M679" s="438"/>
      <c r="N679" s="438"/>
      <c r="O679" s="438"/>
      <c r="P679" s="438"/>
      <c r="Q679" s="438"/>
      <c r="R679" s="438"/>
      <c r="S679" s="438"/>
      <c r="T679" s="438"/>
      <c r="U679" s="438"/>
      <c r="V679" s="438"/>
      <c r="W679" s="438"/>
      <c r="X679" s="438"/>
      <c r="Y679" s="471"/>
      <c r="Z679" s="470"/>
      <c r="AA679" s="470"/>
    </row>
    <row r="680" spans="1:27" ht="12.75" customHeight="1">
      <c r="A680" s="243"/>
      <c r="B680" s="490"/>
      <c r="C680" s="439"/>
      <c r="D680" s="440"/>
      <c r="E680" s="440"/>
      <c r="F680" s="440"/>
      <c r="G680" s="440"/>
      <c r="H680" s="440"/>
      <c r="I680" s="440"/>
      <c r="J680" s="440"/>
      <c r="K680" s="440"/>
      <c r="L680" s="440"/>
      <c r="M680" s="440"/>
      <c r="N680" s="440"/>
      <c r="O680" s="440"/>
      <c r="P680" s="440"/>
      <c r="Q680" s="440"/>
      <c r="R680" s="440"/>
      <c r="S680" s="440"/>
      <c r="T680" s="440"/>
      <c r="U680" s="440"/>
      <c r="V680" s="440"/>
      <c r="W680" s="440"/>
      <c r="X680" s="440"/>
      <c r="Y680" s="472"/>
      <c r="Z680" s="470"/>
      <c r="AA680" s="470"/>
    </row>
    <row r="681" spans="1:27" ht="12.75" customHeight="1">
      <c r="A681" s="243"/>
      <c r="B681" s="490"/>
      <c r="C681" s="439"/>
      <c r="D681" s="440"/>
      <c r="E681" s="440"/>
      <c r="F681" s="440"/>
      <c r="G681" s="440"/>
      <c r="H681" s="440"/>
      <c r="I681" s="440"/>
      <c r="J681" s="440"/>
      <c r="K681" s="440"/>
      <c r="L681" s="440"/>
      <c r="M681" s="440"/>
      <c r="N681" s="440"/>
      <c r="O681" s="440"/>
      <c r="P681" s="440"/>
      <c r="Q681" s="440"/>
      <c r="R681" s="440"/>
      <c r="S681" s="440"/>
      <c r="T681" s="440"/>
      <c r="U681" s="440"/>
      <c r="V681" s="440"/>
      <c r="W681" s="440"/>
      <c r="X681" s="440"/>
      <c r="Y681" s="472"/>
      <c r="Z681" s="470"/>
      <c r="AA681" s="470"/>
    </row>
    <row r="682" spans="1:27" ht="12.75" customHeight="1">
      <c r="A682" s="243"/>
      <c r="B682" s="490"/>
      <c r="C682" s="439"/>
      <c r="D682" s="440"/>
      <c r="E682" s="440"/>
      <c r="F682" s="440"/>
      <c r="G682" s="440"/>
      <c r="H682" s="440"/>
      <c r="I682" s="440"/>
      <c r="J682" s="440"/>
      <c r="K682" s="440"/>
      <c r="L682" s="440"/>
      <c r="M682" s="440"/>
      <c r="N682" s="440"/>
      <c r="O682" s="440"/>
      <c r="P682" s="440"/>
      <c r="Q682" s="440"/>
      <c r="R682" s="440"/>
      <c r="S682" s="440"/>
      <c r="T682" s="440"/>
      <c r="U682" s="440"/>
      <c r="V682" s="440"/>
      <c r="W682" s="440"/>
      <c r="X682" s="440"/>
      <c r="Y682" s="472"/>
      <c r="Z682" s="470"/>
      <c r="AA682" s="470"/>
    </row>
    <row r="683" spans="1:27" ht="12.75" customHeight="1">
      <c r="A683" s="243"/>
      <c r="B683" s="491"/>
      <c r="C683" s="441"/>
      <c r="D683" s="442"/>
      <c r="E683" s="442"/>
      <c r="F683" s="442"/>
      <c r="G683" s="442"/>
      <c r="H683" s="442"/>
      <c r="I683" s="442"/>
      <c r="J683" s="442"/>
      <c r="K683" s="442"/>
      <c r="L683" s="442"/>
      <c r="M683" s="442"/>
      <c r="N683" s="442"/>
      <c r="O683" s="442"/>
      <c r="P683" s="442"/>
      <c r="Q683" s="442"/>
      <c r="R683" s="442"/>
      <c r="S683" s="442"/>
      <c r="T683" s="442"/>
      <c r="U683" s="442"/>
      <c r="V683" s="442"/>
      <c r="W683" s="442"/>
      <c r="X683" s="442"/>
      <c r="Y683" s="473"/>
      <c r="Z683" s="470"/>
      <c r="AA683" s="470"/>
    </row>
    <row r="684" spans="1:27" ht="12.75" customHeight="1">
      <c r="A684" s="243"/>
      <c r="B684" s="489" t="s">
        <v>651</v>
      </c>
      <c r="C684" s="437" t="s">
        <v>93</v>
      </c>
      <c r="D684" s="438"/>
      <c r="E684" s="438"/>
      <c r="F684" s="438"/>
      <c r="G684" s="438"/>
      <c r="H684" s="438"/>
      <c r="I684" s="438"/>
      <c r="J684" s="438"/>
      <c r="K684" s="438"/>
      <c r="L684" s="438"/>
      <c r="M684" s="438"/>
      <c r="N684" s="438"/>
      <c r="O684" s="438"/>
      <c r="P684" s="438"/>
      <c r="Q684" s="438"/>
      <c r="R684" s="438"/>
      <c r="S684" s="438"/>
      <c r="T684" s="438"/>
      <c r="U684" s="438"/>
      <c r="V684" s="438"/>
      <c r="W684" s="438"/>
      <c r="X684" s="438"/>
      <c r="Y684" s="471"/>
      <c r="Z684" s="470"/>
      <c r="AA684" s="470"/>
    </row>
    <row r="685" spans="1:27" ht="12.75" customHeight="1">
      <c r="A685" s="243"/>
      <c r="B685" s="490"/>
      <c r="C685" s="439"/>
      <c r="D685" s="440"/>
      <c r="E685" s="440"/>
      <c r="F685" s="440"/>
      <c r="G685" s="440"/>
      <c r="H685" s="440"/>
      <c r="I685" s="440"/>
      <c r="J685" s="440"/>
      <c r="K685" s="440"/>
      <c r="L685" s="440"/>
      <c r="M685" s="440"/>
      <c r="N685" s="440"/>
      <c r="O685" s="440"/>
      <c r="P685" s="440"/>
      <c r="Q685" s="440"/>
      <c r="R685" s="440"/>
      <c r="S685" s="440"/>
      <c r="T685" s="440"/>
      <c r="U685" s="440"/>
      <c r="V685" s="440"/>
      <c r="W685" s="440"/>
      <c r="X685" s="440"/>
      <c r="Y685" s="472"/>
      <c r="Z685" s="470"/>
      <c r="AA685" s="470"/>
    </row>
    <row r="686" spans="1:27" ht="12.75" customHeight="1">
      <c r="A686" s="243"/>
      <c r="B686" s="491"/>
      <c r="C686" s="441"/>
      <c r="D686" s="442"/>
      <c r="E686" s="442"/>
      <c r="F686" s="442"/>
      <c r="G686" s="442"/>
      <c r="H686" s="442"/>
      <c r="I686" s="442"/>
      <c r="J686" s="442"/>
      <c r="K686" s="442"/>
      <c r="L686" s="442"/>
      <c r="M686" s="442"/>
      <c r="N686" s="442"/>
      <c r="O686" s="442"/>
      <c r="P686" s="442"/>
      <c r="Q686" s="442"/>
      <c r="R686" s="442"/>
      <c r="S686" s="442"/>
      <c r="T686" s="442"/>
      <c r="U686" s="442"/>
      <c r="V686" s="442"/>
      <c r="W686" s="442"/>
      <c r="X686" s="442"/>
      <c r="Y686" s="473"/>
      <c r="Z686" s="470"/>
      <c r="AA686" s="470"/>
    </row>
    <row r="687" spans="1:27" ht="12.75" customHeight="1">
      <c r="A687" s="243"/>
      <c r="B687" s="219"/>
      <c r="C687" s="278"/>
      <c r="D687" s="278"/>
      <c r="E687" s="278"/>
      <c r="F687" s="278"/>
      <c r="G687" s="278"/>
      <c r="H687" s="278"/>
      <c r="I687" s="278"/>
      <c r="J687" s="278"/>
      <c r="K687" s="278"/>
      <c r="L687" s="278"/>
      <c r="M687" s="278"/>
      <c r="N687" s="278"/>
      <c r="O687" s="278"/>
      <c r="P687" s="278"/>
      <c r="Q687" s="278"/>
      <c r="R687" s="278"/>
      <c r="S687" s="278"/>
      <c r="T687" s="278"/>
      <c r="U687" s="278"/>
      <c r="V687" s="278"/>
      <c r="W687" s="278"/>
      <c r="X687" s="278"/>
      <c r="Y687" s="248"/>
      <c r="Z687" s="248"/>
      <c r="AA687" s="248"/>
    </row>
    <row r="688" spans="1:27" ht="12.75" customHeight="1">
      <c r="A688" s="480" t="s">
        <v>829</v>
      </c>
      <c r="B688" s="480"/>
      <c r="C688" s="480"/>
      <c r="D688" s="480"/>
      <c r="E688" s="480"/>
      <c r="F688" s="480"/>
      <c r="G688" s="480"/>
      <c r="H688" s="480"/>
      <c r="I688" s="480"/>
      <c r="J688" s="480"/>
      <c r="K688" s="480"/>
      <c r="L688" s="480"/>
      <c r="M688" s="480"/>
      <c r="N688" s="480"/>
      <c r="O688" s="480"/>
      <c r="P688" s="480"/>
      <c r="Q688" s="480"/>
      <c r="R688" s="480"/>
      <c r="S688" s="480"/>
      <c r="T688" s="480"/>
      <c r="U688" s="480"/>
      <c r="V688" s="480"/>
      <c r="W688" s="480"/>
      <c r="X688" s="480"/>
      <c r="Y688" s="480"/>
      <c r="Z688" s="480"/>
      <c r="AA688" s="480"/>
    </row>
    <row r="689" spans="1:27" ht="12.75" customHeight="1">
      <c r="A689" s="480"/>
      <c r="B689" s="480"/>
      <c r="C689" s="480"/>
      <c r="D689" s="480"/>
      <c r="E689" s="480"/>
      <c r="F689" s="480"/>
      <c r="G689" s="480"/>
      <c r="H689" s="480"/>
      <c r="I689" s="480"/>
      <c r="J689" s="480"/>
      <c r="K689" s="480"/>
      <c r="L689" s="480"/>
      <c r="M689" s="480"/>
      <c r="N689" s="480"/>
      <c r="O689" s="480"/>
      <c r="P689" s="480"/>
      <c r="Q689" s="480"/>
      <c r="R689" s="480"/>
      <c r="S689" s="480"/>
      <c r="T689" s="480"/>
      <c r="U689" s="480"/>
      <c r="V689" s="480"/>
      <c r="W689" s="480"/>
      <c r="X689" s="480"/>
      <c r="Y689" s="480"/>
      <c r="Z689" s="480"/>
      <c r="AA689" s="480"/>
    </row>
    <row r="690" spans="1:27" ht="12.75" customHeight="1">
      <c r="A690" s="220" t="s">
        <v>830</v>
      </c>
      <c r="B690" s="343"/>
      <c r="C690" s="243"/>
      <c r="D690" s="243"/>
      <c r="E690" s="243"/>
      <c r="F690" s="243"/>
      <c r="G690" s="243"/>
      <c r="H690" s="243"/>
      <c r="I690" s="243"/>
      <c r="J690" s="210"/>
      <c r="K690" s="210"/>
      <c r="L690" s="210"/>
      <c r="M690" s="210"/>
      <c r="O690" s="415" t="s">
        <v>933</v>
      </c>
      <c r="P690" s="210"/>
      <c r="Q690" s="210"/>
      <c r="R690" s="210"/>
      <c r="S690" s="245"/>
      <c r="T690" s="245"/>
      <c r="U690" s="245"/>
      <c r="V690" s="245"/>
      <c r="W690" s="245"/>
      <c r="X690" s="245"/>
      <c r="Y690" s="250"/>
      <c r="Z690" s="250"/>
      <c r="AA690" s="370"/>
    </row>
    <row r="691" spans="1:27" ht="12.75" customHeight="1">
      <c r="A691" s="244"/>
      <c r="B691" s="481" t="s">
        <v>831</v>
      </c>
      <c r="C691" s="482" t="s">
        <v>932</v>
      </c>
      <c r="D691" s="482"/>
      <c r="E691" s="482"/>
      <c r="F691" s="482"/>
      <c r="G691" s="482"/>
      <c r="H691" s="482"/>
      <c r="I691" s="482"/>
      <c r="J691" s="482"/>
      <c r="K691" s="482"/>
      <c r="L691" s="482"/>
      <c r="M691" s="482"/>
      <c r="N691" s="482"/>
      <c r="O691" s="482"/>
      <c r="P691" s="482"/>
      <c r="Q691" s="482"/>
      <c r="R691" s="482"/>
      <c r="S691" s="482"/>
      <c r="T691" s="482"/>
      <c r="U691" s="482"/>
      <c r="V691" s="482"/>
      <c r="W691" s="482"/>
      <c r="X691" s="482"/>
      <c r="Y691" s="482"/>
      <c r="Z691" s="467"/>
      <c r="AA691" s="467"/>
    </row>
    <row r="692" spans="1:27" ht="12.75" customHeight="1">
      <c r="A692" s="244"/>
      <c r="B692" s="481"/>
      <c r="C692" s="482"/>
      <c r="D692" s="482"/>
      <c r="E692" s="482"/>
      <c r="F692" s="482"/>
      <c r="G692" s="482"/>
      <c r="H692" s="482"/>
      <c r="I692" s="482"/>
      <c r="J692" s="482"/>
      <c r="K692" s="482"/>
      <c r="L692" s="482"/>
      <c r="M692" s="482"/>
      <c r="N692" s="482"/>
      <c r="O692" s="482"/>
      <c r="P692" s="482"/>
      <c r="Q692" s="482"/>
      <c r="R692" s="482"/>
      <c r="S692" s="482"/>
      <c r="T692" s="482"/>
      <c r="U692" s="482"/>
      <c r="V692" s="482"/>
      <c r="W692" s="482"/>
      <c r="X692" s="482"/>
      <c r="Y692" s="482"/>
      <c r="Z692" s="467"/>
      <c r="AA692" s="467"/>
    </row>
    <row r="693" spans="1:27" ht="12.75" customHeight="1">
      <c r="A693" s="244"/>
      <c r="B693" s="481" t="s">
        <v>832</v>
      </c>
      <c r="C693" s="464" t="s">
        <v>833</v>
      </c>
      <c r="D693" s="464"/>
      <c r="E693" s="464"/>
      <c r="F693" s="464"/>
      <c r="G693" s="464"/>
      <c r="H693" s="464"/>
      <c r="I693" s="464"/>
      <c r="J693" s="464"/>
      <c r="K693" s="464"/>
      <c r="L693" s="464"/>
      <c r="M693" s="464"/>
      <c r="N693" s="464"/>
      <c r="O693" s="464"/>
      <c r="P693" s="464"/>
      <c r="Q693" s="464"/>
      <c r="R693" s="464"/>
      <c r="S693" s="464"/>
      <c r="T693" s="464"/>
      <c r="U693" s="464"/>
      <c r="V693" s="464"/>
      <c r="W693" s="464"/>
      <c r="X693" s="464"/>
      <c r="Y693" s="464"/>
      <c r="Z693" s="467"/>
      <c r="AA693" s="467"/>
    </row>
    <row r="694" spans="1:27" ht="12.75" customHeight="1">
      <c r="A694" s="244"/>
      <c r="B694" s="481"/>
      <c r="C694" s="464"/>
      <c r="D694" s="464"/>
      <c r="E694" s="464"/>
      <c r="F694" s="464"/>
      <c r="G694" s="464"/>
      <c r="H694" s="464"/>
      <c r="I694" s="464"/>
      <c r="J694" s="464"/>
      <c r="K694" s="464"/>
      <c r="L694" s="464"/>
      <c r="M694" s="464"/>
      <c r="N694" s="464"/>
      <c r="O694" s="464"/>
      <c r="P694" s="464"/>
      <c r="Q694" s="464"/>
      <c r="R694" s="464"/>
      <c r="S694" s="464"/>
      <c r="T694" s="464"/>
      <c r="U694" s="464"/>
      <c r="V694" s="464"/>
      <c r="W694" s="464"/>
      <c r="X694" s="464"/>
      <c r="Y694" s="464"/>
      <c r="Z694" s="467"/>
      <c r="AA694" s="467"/>
    </row>
    <row r="695" spans="1:27" ht="12.75" customHeight="1">
      <c r="A695" s="244"/>
      <c r="B695" s="483"/>
      <c r="C695" s="464"/>
      <c r="D695" s="464"/>
      <c r="E695" s="464"/>
      <c r="F695" s="464"/>
      <c r="G695" s="464"/>
      <c r="H695" s="464"/>
      <c r="I695" s="464"/>
      <c r="J695" s="464"/>
      <c r="K695" s="464"/>
      <c r="L695" s="464"/>
      <c r="M695" s="464"/>
      <c r="N695" s="464"/>
      <c r="O695" s="464"/>
      <c r="P695" s="464"/>
      <c r="Q695" s="464"/>
      <c r="R695" s="464"/>
      <c r="S695" s="464"/>
      <c r="T695" s="464"/>
      <c r="U695" s="464"/>
      <c r="V695" s="464"/>
      <c r="W695" s="464"/>
      <c r="X695" s="464"/>
      <c r="Y695" s="464"/>
      <c r="Z695" s="467"/>
      <c r="AA695" s="467"/>
    </row>
    <row r="696" spans="1:27" ht="12.75" customHeight="1">
      <c r="A696" s="244"/>
      <c r="B696" s="481" t="s">
        <v>834</v>
      </c>
      <c r="C696" s="464" t="s">
        <v>835</v>
      </c>
      <c r="D696" s="464"/>
      <c r="E696" s="464"/>
      <c r="F696" s="464"/>
      <c r="G696" s="464"/>
      <c r="H696" s="464"/>
      <c r="I696" s="464"/>
      <c r="J696" s="464"/>
      <c r="K696" s="464"/>
      <c r="L696" s="464"/>
      <c r="M696" s="464"/>
      <c r="N696" s="464"/>
      <c r="O696" s="464"/>
      <c r="P696" s="464"/>
      <c r="Q696" s="464"/>
      <c r="R696" s="464"/>
      <c r="S696" s="464"/>
      <c r="T696" s="464"/>
      <c r="U696" s="464"/>
      <c r="V696" s="464"/>
      <c r="W696" s="464"/>
      <c r="X696" s="464"/>
      <c r="Y696" s="464"/>
      <c r="Z696" s="467"/>
      <c r="AA696" s="467"/>
    </row>
    <row r="697" spans="1:27" ht="12.75" customHeight="1">
      <c r="A697" s="244"/>
      <c r="B697" s="481"/>
      <c r="C697" s="464"/>
      <c r="D697" s="464"/>
      <c r="E697" s="464"/>
      <c r="F697" s="464"/>
      <c r="G697" s="464"/>
      <c r="H697" s="464"/>
      <c r="I697" s="464"/>
      <c r="J697" s="464"/>
      <c r="K697" s="464"/>
      <c r="L697" s="464"/>
      <c r="M697" s="464"/>
      <c r="N697" s="464"/>
      <c r="O697" s="464"/>
      <c r="P697" s="464"/>
      <c r="Q697" s="464"/>
      <c r="R697" s="464"/>
      <c r="S697" s="464"/>
      <c r="T697" s="464"/>
      <c r="U697" s="464"/>
      <c r="V697" s="464"/>
      <c r="W697" s="464"/>
      <c r="X697" s="464"/>
      <c r="Y697" s="464"/>
      <c r="Z697" s="467"/>
      <c r="AA697" s="467"/>
    </row>
    <row r="698" spans="1:27" s="231" customFormat="1" ht="12.75" customHeight="1">
      <c r="A698" s="244"/>
      <c r="B698" s="337"/>
      <c r="C698" s="336"/>
      <c r="D698" s="336"/>
      <c r="E698" s="336"/>
      <c r="F698" s="336"/>
      <c r="G698" s="336"/>
      <c r="H698" s="336"/>
      <c r="I698" s="336"/>
      <c r="J698" s="336"/>
      <c r="K698" s="336"/>
      <c r="L698" s="336"/>
      <c r="M698" s="336"/>
      <c r="N698" s="336"/>
      <c r="O698" s="336"/>
      <c r="P698" s="336"/>
      <c r="Q698" s="336"/>
      <c r="R698" s="336"/>
      <c r="S698" s="336"/>
      <c r="T698" s="336"/>
      <c r="U698" s="336"/>
      <c r="V698" s="336"/>
      <c r="W698" s="336"/>
      <c r="X698" s="336"/>
      <c r="Y698" s="336"/>
      <c r="Z698" s="335"/>
      <c r="AA698" s="335"/>
    </row>
    <row r="699" spans="1:27" s="256" customFormat="1" ht="12.75" customHeight="1">
      <c r="A699" s="256" t="s">
        <v>836</v>
      </c>
      <c r="R699" s="283"/>
      <c r="S699" s="283"/>
      <c r="T699" s="283"/>
      <c r="U699" s="283"/>
      <c r="V699" s="283"/>
      <c r="W699" s="283"/>
      <c r="X699" s="283"/>
      <c r="Y699" s="283"/>
      <c r="Z699" s="283"/>
      <c r="AA699" s="370" t="s">
        <v>113</v>
      </c>
    </row>
    <row r="700" spans="1:27" s="256" customFormat="1" ht="12.75" customHeight="1">
      <c r="B700" s="452" t="s">
        <v>160</v>
      </c>
      <c r="C700" s="437" t="s">
        <v>838</v>
      </c>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18"/>
      <c r="AA700" s="418"/>
    </row>
    <row r="701" spans="1:27" s="256" customFormat="1" ht="12.75" customHeight="1">
      <c r="B701" s="453"/>
      <c r="C701" s="439"/>
      <c r="D701" s="440"/>
      <c r="E701" s="440"/>
      <c r="F701" s="440"/>
      <c r="G701" s="440"/>
      <c r="H701" s="440"/>
      <c r="I701" s="440"/>
      <c r="J701" s="440"/>
      <c r="K701" s="440"/>
      <c r="L701" s="440"/>
      <c r="M701" s="440"/>
      <c r="N701" s="440"/>
      <c r="O701" s="440"/>
      <c r="P701" s="440"/>
      <c r="Q701" s="440"/>
      <c r="R701" s="440"/>
      <c r="S701" s="440"/>
      <c r="T701" s="440"/>
      <c r="U701" s="440"/>
      <c r="V701" s="440"/>
      <c r="W701" s="440"/>
      <c r="X701" s="440"/>
      <c r="Y701" s="440"/>
      <c r="Z701" s="418"/>
      <c r="AA701" s="418"/>
    </row>
    <row r="702" spans="1:27" s="256" customFormat="1" ht="12.75" customHeight="1">
      <c r="B702" s="453"/>
      <c r="C702" s="439"/>
      <c r="D702" s="440"/>
      <c r="E702" s="440"/>
      <c r="F702" s="440"/>
      <c r="G702" s="440"/>
      <c r="H702" s="440"/>
      <c r="I702" s="440"/>
      <c r="J702" s="440"/>
      <c r="K702" s="440"/>
      <c r="L702" s="440"/>
      <c r="M702" s="440"/>
      <c r="N702" s="440"/>
      <c r="O702" s="440"/>
      <c r="P702" s="440"/>
      <c r="Q702" s="440"/>
      <c r="R702" s="440"/>
      <c r="S702" s="440"/>
      <c r="T702" s="440"/>
      <c r="U702" s="440"/>
      <c r="V702" s="440"/>
      <c r="W702" s="440"/>
      <c r="X702" s="440"/>
      <c r="Y702" s="440"/>
      <c r="Z702" s="418"/>
      <c r="AA702" s="418"/>
    </row>
    <row r="703" spans="1:27" s="256" customFormat="1" ht="12.75" customHeight="1">
      <c r="B703" s="454"/>
      <c r="C703" s="441"/>
      <c r="D703" s="442"/>
      <c r="E703" s="442"/>
      <c r="F703" s="442"/>
      <c r="G703" s="442"/>
      <c r="H703" s="442"/>
      <c r="I703" s="442"/>
      <c r="J703" s="442"/>
      <c r="K703" s="442"/>
      <c r="L703" s="442"/>
      <c r="M703" s="442"/>
      <c r="N703" s="442"/>
      <c r="O703" s="442"/>
      <c r="P703" s="442"/>
      <c r="Q703" s="442"/>
      <c r="R703" s="442"/>
      <c r="S703" s="442"/>
      <c r="T703" s="442"/>
      <c r="U703" s="442"/>
      <c r="V703" s="442"/>
      <c r="W703" s="442"/>
      <c r="X703" s="442"/>
      <c r="Y703" s="442"/>
      <c r="Z703" s="418"/>
      <c r="AA703" s="418"/>
    </row>
    <row r="704" spans="1:27" s="256" customFormat="1" ht="12.75" customHeight="1">
      <c r="B704" s="452" t="s">
        <v>161</v>
      </c>
      <c r="C704" s="437" t="s">
        <v>839</v>
      </c>
      <c r="D704" s="438"/>
      <c r="E704" s="438"/>
      <c r="F704" s="438"/>
      <c r="G704" s="438"/>
      <c r="H704" s="438"/>
      <c r="I704" s="438"/>
      <c r="J704" s="438"/>
      <c r="K704" s="438"/>
      <c r="L704" s="438"/>
      <c r="M704" s="438"/>
      <c r="N704" s="438"/>
      <c r="O704" s="438"/>
      <c r="P704" s="438"/>
      <c r="Q704" s="438"/>
      <c r="R704" s="438"/>
      <c r="S704" s="438"/>
      <c r="T704" s="438"/>
      <c r="U704" s="438"/>
      <c r="V704" s="438"/>
      <c r="W704" s="438"/>
      <c r="X704" s="438"/>
      <c r="Y704" s="438"/>
      <c r="Z704" s="418"/>
      <c r="AA704" s="418"/>
    </row>
    <row r="705" spans="2:27" s="256" customFormat="1" ht="12.75" customHeight="1">
      <c r="B705" s="453"/>
      <c r="C705" s="439"/>
      <c r="D705" s="440"/>
      <c r="E705" s="440"/>
      <c r="F705" s="440"/>
      <c r="G705" s="440"/>
      <c r="H705" s="440"/>
      <c r="I705" s="440"/>
      <c r="J705" s="440"/>
      <c r="K705" s="440"/>
      <c r="L705" s="440"/>
      <c r="M705" s="440"/>
      <c r="N705" s="440"/>
      <c r="O705" s="440"/>
      <c r="P705" s="440"/>
      <c r="Q705" s="440"/>
      <c r="R705" s="440"/>
      <c r="S705" s="440"/>
      <c r="T705" s="440"/>
      <c r="U705" s="440"/>
      <c r="V705" s="440"/>
      <c r="W705" s="440"/>
      <c r="X705" s="440"/>
      <c r="Y705" s="440"/>
      <c r="Z705" s="418"/>
      <c r="AA705" s="418"/>
    </row>
    <row r="706" spans="2:27" s="256" customFormat="1" ht="12.75" customHeight="1">
      <c r="B706" s="454"/>
      <c r="C706" s="441"/>
      <c r="D706" s="442"/>
      <c r="E706" s="442"/>
      <c r="F706" s="442"/>
      <c r="G706" s="442"/>
      <c r="H706" s="442"/>
      <c r="I706" s="442"/>
      <c r="J706" s="442"/>
      <c r="K706" s="442"/>
      <c r="L706" s="442"/>
      <c r="M706" s="442"/>
      <c r="N706" s="442"/>
      <c r="O706" s="442"/>
      <c r="P706" s="442"/>
      <c r="Q706" s="442"/>
      <c r="R706" s="442"/>
      <c r="S706" s="442"/>
      <c r="T706" s="442"/>
      <c r="U706" s="442"/>
      <c r="V706" s="442"/>
      <c r="W706" s="442"/>
      <c r="X706" s="442"/>
      <c r="Y706" s="442"/>
      <c r="Z706" s="418"/>
      <c r="AA706" s="418"/>
    </row>
    <row r="707" spans="2:27" s="256" customFormat="1" ht="12.75" customHeight="1">
      <c r="B707" s="452" t="s">
        <v>163</v>
      </c>
      <c r="C707" s="468" t="s">
        <v>840</v>
      </c>
      <c r="D707" s="469"/>
      <c r="E707" s="469"/>
      <c r="F707" s="469"/>
      <c r="G707" s="469"/>
      <c r="H707" s="469"/>
      <c r="I707" s="469"/>
      <c r="J707" s="469"/>
      <c r="K707" s="469"/>
      <c r="L707" s="469"/>
      <c r="M707" s="469"/>
      <c r="N707" s="469"/>
      <c r="O707" s="469"/>
      <c r="P707" s="469"/>
      <c r="Q707" s="469"/>
      <c r="R707" s="469"/>
      <c r="S707" s="469"/>
      <c r="T707" s="469"/>
      <c r="U707" s="469"/>
      <c r="V707" s="469"/>
      <c r="W707" s="469"/>
      <c r="X707" s="469"/>
      <c r="Y707" s="469"/>
      <c r="Z707" s="418"/>
      <c r="AA707" s="418"/>
    </row>
    <row r="708" spans="2:27" s="256" customFormat="1" ht="12.75" customHeight="1">
      <c r="B708" s="453"/>
      <c r="C708" s="449"/>
      <c r="D708" s="448"/>
      <c r="E708" s="448"/>
      <c r="F708" s="448"/>
      <c r="G708" s="448"/>
      <c r="H708" s="448"/>
      <c r="I708" s="448"/>
      <c r="J708" s="448"/>
      <c r="K708" s="448"/>
      <c r="L708" s="448"/>
      <c r="M708" s="448"/>
      <c r="N708" s="448"/>
      <c r="O708" s="448"/>
      <c r="P708" s="448"/>
      <c r="Q708" s="448"/>
      <c r="R708" s="448"/>
      <c r="S708" s="448"/>
      <c r="T708" s="448"/>
      <c r="U708" s="448"/>
      <c r="V708" s="448"/>
      <c r="W708" s="448"/>
      <c r="X708" s="448"/>
      <c r="Y708" s="448"/>
      <c r="Z708" s="418"/>
      <c r="AA708" s="418"/>
    </row>
    <row r="709" spans="2:27" s="256" customFormat="1" ht="12.75" customHeight="1">
      <c r="B709" s="453"/>
      <c r="C709" s="449"/>
      <c r="D709" s="448"/>
      <c r="E709" s="448"/>
      <c r="F709" s="448"/>
      <c r="G709" s="448"/>
      <c r="H709" s="448"/>
      <c r="I709" s="448"/>
      <c r="J709" s="448"/>
      <c r="K709" s="448"/>
      <c r="L709" s="448"/>
      <c r="M709" s="448"/>
      <c r="N709" s="448"/>
      <c r="O709" s="448"/>
      <c r="P709" s="448"/>
      <c r="Q709" s="448"/>
      <c r="R709" s="448"/>
      <c r="S709" s="448"/>
      <c r="T709" s="448"/>
      <c r="U709" s="448"/>
      <c r="V709" s="448"/>
      <c r="W709" s="448"/>
      <c r="X709" s="448"/>
      <c r="Y709" s="448"/>
      <c r="Z709" s="418"/>
      <c r="AA709" s="418"/>
    </row>
    <row r="710" spans="2:27" s="256" customFormat="1" ht="12.75" customHeight="1">
      <c r="B710" s="454"/>
      <c r="C710" s="450"/>
      <c r="D710" s="451"/>
      <c r="E710" s="451"/>
      <c r="F710" s="451"/>
      <c r="G710" s="451"/>
      <c r="H710" s="451"/>
      <c r="I710" s="451"/>
      <c r="J710" s="451"/>
      <c r="K710" s="451"/>
      <c r="L710" s="451"/>
      <c r="M710" s="451"/>
      <c r="N710" s="451"/>
      <c r="O710" s="451"/>
      <c r="P710" s="451"/>
      <c r="Q710" s="451"/>
      <c r="R710" s="451"/>
      <c r="S710" s="451"/>
      <c r="T710" s="451"/>
      <c r="U710" s="451"/>
      <c r="V710" s="451"/>
      <c r="W710" s="451"/>
      <c r="X710" s="451"/>
      <c r="Y710" s="451"/>
      <c r="Z710" s="418"/>
      <c r="AA710" s="418"/>
    </row>
    <row r="711" spans="2:27" s="256" customFormat="1" ht="12.75" customHeight="1">
      <c r="B711" s="452" t="s">
        <v>164</v>
      </c>
      <c r="C711" s="437" t="s">
        <v>841</v>
      </c>
      <c r="D711" s="438"/>
      <c r="E711" s="438"/>
      <c r="F711" s="438"/>
      <c r="G711" s="438"/>
      <c r="H711" s="438"/>
      <c r="I711" s="438"/>
      <c r="J711" s="438"/>
      <c r="K711" s="438"/>
      <c r="L711" s="438"/>
      <c r="M711" s="438"/>
      <c r="N711" s="438"/>
      <c r="O711" s="438"/>
      <c r="P711" s="438"/>
      <c r="Q711" s="438"/>
      <c r="R711" s="438"/>
      <c r="S711" s="438"/>
      <c r="T711" s="438"/>
      <c r="U711" s="438"/>
      <c r="V711" s="438"/>
      <c r="W711" s="438"/>
      <c r="X711" s="438"/>
      <c r="Y711" s="438"/>
      <c r="Z711" s="418"/>
      <c r="AA711" s="418"/>
    </row>
    <row r="712" spans="2:27" s="256" customFormat="1" ht="12.75" customHeight="1">
      <c r="B712" s="453"/>
      <c r="C712" s="439"/>
      <c r="D712" s="440"/>
      <c r="E712" s="440"/>
      <c r="F712" s="440"/>
      <c r="G712" s="440"/>
      <c r="H712" s="440"/>
      <c r="I712" s="440"/>
      <c r="J712" s="440"/>
      <c r="K712" s="440"/>
      <c r="L712" s="440"/>
      <c r="M712" s="440"/>
      <c r="N712" s="440"/>
      <c r="O712" s="440"/>
      <c r="P712" s="440"/>
      <c r="Q712" s="440"/>
      <c r="R712" s="440"/>
      <c r="S712" s="440"/>
      <c r="T712" s="440"/>
      <c r="U712" s="440"/>
      <c r="V712" s="440"/>
      <c r="W712" s="440"/>
      <c r="X712" s="440"/>
      <c r="Y712" s="440"/>
      <c r="Z712" s="418"/>
      <c r="AA712" s="418"/>
    </row>
    <row r="713" spans="2:27" s="256" customFormat="1" ht="12.75" customHeight="1">
      <c r="B713" s="454"/>
      <c r="C713" s="441"/>
      <c r="D713" s="442"/>
      <c r="E713" s="442"/>
      <c r="F713" s="442"/>
      <c r="G713" s="442"/>
      <c r="H713" s="442"/>
      <c r="I713" s="442"/>
      <c r="J713" s="442"/>
      <c r="K713" s="442"/>
      <c r="L713" s="442"/>
      <c r="M713" s="442"/>
      <c r="N713" s="442"/>
      <c r="O713" s="442"/>
      <c r="P713" s="442"/>
      <c r="Q713" s="442"/>
      <c r="R713" s="442"/>
      <c r="S713" s="442"/>
      <c r="T713" s="442"/>
      <c r="U713" s="442"/>
      <c r="V713" s="442"/>
      <c r="W713" s="442"/>
      <c r="X713" s="442"/>
      <c r="Y713" s="442"/>
      <c r="Z713" s="418"/>
      <c r="AA713" s="418"/>
    </row>
    <row r="714" spans="2:27" s="256" customFormat="1" ht="12.75" customHeight="1">
      <c r="B714" s="452" t="s">
        <v>165</v>
      </c>
      <c r="C714" s="437" t="s">
        <v>842</v>
      </c>
      <c r="D714" s="438"/>
      <c r="E714" s="438"/>
      <c r="F714" s="438"/>
      <c r="G714" s="438"/>
      <c r="H714" s="438"/>
      <c r="I714" s="438"/>
      <c r="J714" s="438"/>
      <c r="K714" s="438"/>
      <c r="L714" s="438"/>
      <c r="M714" s="438"/>
      <c r="N714" s="438"/>
      <c r="O714" s="438"/>
      <c r="P714" s="438"/>
      <c r="Q714" s="438"/>
      <c r="R714" s="438"/>
      <c r="S714" s="438"/>
      <c r="T714" s="438"/>
      <c r="U714" s="438"/>
      <c r="V714" s="438"/>
      <c r="W714" s="438"/>
      <c r="X714" s="438"/>
      <c r="Y714" s="438"/>
      <c r="Z714" s="418"/>
      <c r="AA714" s="418"/>
    </row>
    <row r="715" spans="2:27" s="256" customFormat="1" ht="12.75" customHeight="1">
      <c r="B715" s="453"/>
      <c r="C715" s="439"/>
      <c r="D715" s="440"/>
      <c r="E715" s="440"/>
      <c r="F715" s="440"/>
      <c r="G715" s="440"/>
      <c r="H715" s="440"/>
      <c r="I715" s="440"/>
      <c r="J715" s="440"/>
      <c r="K715" s="440"/>
      <c r="L715" s="440"/>
      <c r="M715" s="440"/>
      <c r="N715" s="440"/>
      <c r="O715" s="440"/>
      <c r="P715" s="440"/>
      <c r="Q715" s="440"/>
      <c r="R715" s="440"/>
      <c r="S715" s="440"/>
      <c r="T715" s="440"/>
      <c r="U715" s="440"/>
      <c r="V715" s="440"/>
      <c r="W715" s="440"/>
      <c r="X715" s="440"/>
      <c r="Y715" s="440"/>
      <c r="Z715" s="418"/>
      <c r="AA715" s="418"/>
    </row>
    <row r="716" spans="2:27" s="256" customFormat="1" ht="12.75" customHeight="1">
      <c r="B716" s="453"/>
      <c r="C716" s="439"/>
      <c r="D716" s="440"/>
      <c r="E716" s="440"/>
      <c r="F716" s="440"/>
      <c r="G716" s="440"/>
      <c r="H716" s="440"/>
      <c r="I716" s="440"/>
      <c r="J716" s="440"/>
      <c r="K716" s="440"/>
      <c r="L716" s="440"/>
      <c r="M716" s="440"/>
      <c r="N716" s="440"/>
      <c r="O716" s="440"/>
      <c r="P716" s="440"/>
      <c r="Q716" s="440"/>
      <c r="R716" s="440"/>
      <c r="S716" s="440"/>
      <c r="T716" s="440"/>
      <c r="U716" s="440"/>
      <c r="V716" s="440"/>
      <c r="W716" s="440"/>
      <c r="X716" s="440"/>
      <c r="Y716" s="440"/>
      <c r="Z716" s="418"/>
      <c r="AA716" s="418"/>
    </row>
    <row r="717" spans="2:27" s="256" customFormat="1" ht="12.75" customHeight="1">
      <c r="B717" s="453"/>
      <c r="C717" s="439"/>
      <c r="D717" s="440"/>
      <c r="E717" s="440"/>
      <c r="F717" s="440"/>
      <c r="G717" s="440"/>
      <c r="H717" s="440"/>
      <c r="I717" s="440"/>
      <c r="J717" s="440"/>
      <c r="K717" s="440"/>
      <c r="L717" s="440"/>
      <c r="M717" s="440"/>
      <c r="N717" s="440"/>
      <c r="O717" s="440"/>
      <c r="P717" s="440"/>
      <c r="Q717" s="440"/>
      <c r="R717" s="440"/>
      <c r="S717" s="440"/>
      <c r="T717" s="440"/>
      <c r="U717" s="440"/>
      <c r="V717" s="440"/>
      <c r="W717" s="440"/>
      <c r="X717" s="440"/>
      <c r="Y717" s="440"/>
      <c r="Z717" s="418"/>
      <c r="AA717" s="418"/>
    </row>
    <row r="718" spans="2:27" s="256" customFormat="1" ht="12.75" customHeight="1">
      <c r="B718" s="454"/>
      <c r="C718" s="441"/>
      <c r="D718" s="442"/>
      <c r="E718" s="442"/>
      <c r="F718" s="442"/>
      <c r="G718" s="442"/>
      <c r="H718" s="442"/>
      <c r="I718" s="442"/>
      <c r="J718" s="442"/>
      <c r="K718" s="442"/>
      <c r="L718" s="442"/>
      <c r="M718" s="442"/>
      <c r="N718" s="442"/>
      <c r="O718" s="442"/>
      <c r="P718" s="442"/>
      <c r="Q718" s="442"/>
      <c r="R718" s="442"/>
      <c r="S718" s="442"/>
      <c r="T718" s="442"/>
      <c r="U718" s="442"/>
      <c r="V718" s="442"/>
      <c r="W718" s="442"/>
      <c r="X718" s="442"/>
      <c r="Y718" s="442"/>
      <c r="Z718" s="418"/>
      <c r="AA718" s="418"/>
    </row>
    <row r="719" spans="2:27" s="256" customFormat="1" ht="12.75" customHeight="1">
      <c r="B719" s="452" t="s">
        <v>166</v>
      </c>
      <c r="C719" s="437" t="s">
        <v>843</v>
      </c>
      <c r="D719" s="438"/>
      <c r="E719" s="438"/>
      <c r="F719" s="438"/>
      <c r="G719" s="438"/>
      <c r="H719" s="438"/>
      <c r="I719" s="438"/>
      <c r="J719" s="438"/>
      <c r="K719" s="438"/>
      <c r="L719" s="438"/>
      <c r="M719" s="438"/>
      <c r="N719" s="438"/>
      <c r="O719" s="438"/>
      <c r="P719" s="438"/>
      <c r="Q719" s="438"/>
      <c r="R719" s="438"/>
      <c r="S719" s="438"/>
      <c r="T719" s="438"/>
      <c r="U719" s="438"/>
      <c r="V719" s="438"/>
      <c r="W719" s="438"/>
      <c r="X719" s="438"/>
      <c r="Y719" s="438"/>
      <c r="Z719" s="418"/>
      <c r="AA719" s="418"/>
    </row>
    <row r="720" spans="2:27" s="256" customFormat="1" ht="12.75" customHeight="1">
      <c r="B720" s="453"/>
      <c r="C720" s="439"/>
      <c r="D720" s="440"/>
      <c r="E720" s="440"/>
      <c r="F720" s="440"/>
      <c r="G720" s="440"/>
      <c r="H720" s="440"/>
      <c r="I720" s="440"/>
      <c r="J720" s="440"/>
      <c r="K720" s="440"/>
      <c r="L720" s="440"/>
      <c r="M720" s="440"/>
      <c r="N720" s="440"/>
      <c r="O720" s="440"/>
      <c r="P720" s="440"/>
      <c r="Q720" s="440"/>
      <c r="R720" s="440"/>
      <c r="S720" s="440"/>
      <c r="T720" s="440"/>
      <c r="U720" s="440"/>
      <c r="V720" s="440"/>
      <c r="W720" s="440"/>
      <c r="X720" s="440"/>
      <c r="Y720" s="440"/>
      <c r="Z720" s="418"/>
      <c r="AA720" s="418"/>
    </row>
    <row r="721" spans="2:28" s="256" customFormat="1" ht="12.75" customHeight="1">
      <c r="B721" s="453"/>
      <c r="C721" s="439"/>
      <c r="D721" s="440"/>
      <c r="E721" s="440"/>
      <c r="F721" s="440"/>
      <c r="G721" s="440"/>
      <c r="H721" s="440"/>
      <c r="I721" s="440"/>
      <c r="J721" s="440"/>
      <c r="K721" s="440"/>
      <c r="L721" s="440"/>
      <c r="M721" s="440"/>
      <c r="N721" s="440"/>
      <c r="O721" s="440"/>
      <c r="P721" s="440"/>
      <c r="Q721" s="440"/>
      <c r="R721" s="440"/>
      <c r="S721" s="440"/>
      <c r="T721" s="440"/>
      <c r="U721" s="440"/>
      <c r="V721" s="440"/>
      <c r="W721" s="440"/>
      <c r="X721" s="440"/>
      <c r="Y721" s="440"/>
      <c r="Z721" s="418"/>
      <c r="AA721" s="418"/>
    </row>
    <row r="722" spans="2:28" s="256" customFormat="1" ht="12.75" customHeight="1">
      <c r="B722" s="453"/>
      <c r="C722" s="439"/>
      <c r="D722" s="440"/>
      <c r="E722" s="440"/>
      <c r="F722" s="440"/>
      <c r="G722" s="440"/>
      <c r="H722" s="440"/>
      <c r="I722" s="440"/>
      <c r="J722" s="440"/>
      <c r="K722" s="440"/>
      <c r="L722" s="440"/>
      <c r="M722" s="440"/>
      <c r="N722" s="440"/>
      <c r="O722" s="440"/>
      <c r="P722" s="440"/>
      <c r="Q722" s="440"/>
      <c r="R722" s="440"/>
      <c r="S722" s="440"/>
      <c r="T722" s="440"/>
      <c r="U722" s="440"/>
      <c r="V722" s="440"/>
      <c r="W722" s="440"/>
      <c r="X722" s="440"/>
      <c r="Y722" s="440"/>
      <c r="Z722" s="418"/>
      <c r="AA722" s="418"/>
    </row>
    <row r="723" spans="2:28" s="256" customFormat="1" ht="12.75" customHeight="1">
      <c r="B723" s="454"/>
      <c r="C723" s="441"/>
      <c r="D723" s="442"/>
      <c r="E723" s="442"/>
      <c r="F723" s="442"/>
      <c r="G723" s="442"/>
      <c r="H723" s="442"/>
      <c r="I723" s="442"/>
      <c r="J723" s="442"/>
      <c r="K723" s="442"/>
      <c r="L723" s="442"/>
      <c r="M723" s="442"/>
      <c r="N723" s="442"/>
      <c r="O723" s="442"/>
      <c r="P723" s="442"/>
      <c r="Q723" s="442"/>
      <c r="R723" s="442"/>
      <c r="S723" s="442"/>
      <c r="T723" s="442"/>
      <c r="U723" s="442"/>
      <c r="V723" s="442"/>
      <c r="W723" s="442"/>
      <c r="X723" s="442"/>
      <c r="Y723" s="442"/>
      <c r="Z723" s="418"/>
      <c r="AA723" s="418"/>
    </row>
    <row r="724" spans="2:28" s="256" customFormat="1" ht="12.75" customHeight="1">
      <c r="B724" s="452" t="s">
        <v>837</v>
      </c>
      <c r="C724" s="437" t="s">
        <v>844</v>
      </c>
      <c r="D724" s="438"/>
      <c r="E724" s="438"/>
      <c r="F724" s="438"/>
      <c r="G724" s="438"/>
      <c r="H724" s="438"/>
      <c r="I724" s="438"/>
      <c r="J724" s="438"/>
      <c r="K724" s="438"/>
      <c r="L724" s="438"/>
      <c r="M724" s="438"/>
      <c r="N724" s="438"/>
      <c r="O724" s="438"/>
      <c r="P724" s="438"/>
      <c r="Q724" s="438"/>
      <c r="R724" s="438"/>
      <c r="S724" s="438"/>
      <c r="T724" s="438"/>
      <c r="U724" s="438"/>
      <c r="V724" s="438"/>
      <c r="W724" s="438"/>
      <c r="X724" s="438"/>
      <c r="Y724" s="438"/>
      <c r="Z724" s="418"/>
      <c r="AA724" s="418"/>
      <c r="AB724" s="324"/>
    </row>
    <row r="725" spans="2:28" s="256" customFormat="1" ht="12.75" customHeight="1">
      <c r="B725" s="453"/>
      <c r="C725" s="439"/>
      <c r="D725" s="440"/>
      <c r="E725" s="440"/>
      <c r="F725" s="440"/>
      <c r="G725" s="440"/>
      <c r="H725" s="440"/>
      <c r="I725" s="440"/>
      <c r="J725" s="440"/>
      <c r="K725" s="440"/>
      <c r="L725" s="440"/>
      <c r="M725" s="440"/>
      <c r="N725" s="440"/>
      <c r="O725" s="440"/>
      <c r="P725" s="440"/>
      <c r="Q725" s="440"/>
      <c r="R725" s="440"/>
      <c r="S725" s="440"/>
      <c r="T725" s="440"/>
      <c r="U725" s="440"/>
      <c r="V725" s="440"/>
      <c r="W725" s="440"/>
      <c r="X725" s="440"/>
      <c r="Y725" s="440"/>
      <c r="Z725" s="418"/>
      <c r="AA725" s="418"/>
      <c r="AB725" s="324"/>
    </row>
    <row r="726" spans="2:28" s="256" customFormat="1" ht="12.75" customHeight="1">
      <c r="B726" s="453"/>
      <c r="C726" s="439"/>
      <c r="D726" s="440"/>
      <c r="E726" s="440"/>
      <c r="F726" s="440"/>
      <c r="G726" s="440"/>
      <c r="H726" s="440"/>
      <c r="I726" s="440"/>
      <c r="J726" s="440"/>
      <c r="K726" s="440"/>
      <c r="L726" s="440"/>
      <c r="M726" s="440"/>
      <c r="N726" s="440"/>
      <c r="O726" s="440"/>
      <c r="P726" s="440"/>
      <c r="Q726" s="440"/>
      <c r="R726" s="440"/>
      <c r="S726" s="440"/>
      <c r="T726" s="440"/>
      <c r="U726" s="440"/>
      <c r="V726" s="440"/>
      <c r="W726" s="440"/>
      <c r="X726" s="440"/>
      <c r="Y726" s="440"/>
      <c r="Z726" s="418"/>
      <c r="AA726" s="418"/>
      <c r="AB726" s="324"/>
    </row>
    <row r="727" spans="2:28" s="256" customFormat="1" ht="12.75" customHeight="1">
      <c r="B727" s="454"/>
      <c r="C727" s="441"/>
      <c r="D727" s="442"/>
      <c r="E727" s="442"/>
      <c r="F727" s="442"/>
      <c r="G727" s="442"/>
      <c r="H727" s="442"/>
      <c r="I727" s="442"/>
      <c r="J727" s="442"/>
      <c r="K727" s="442"/>
      <c r="L727" s="442"/>
      <c r="M727" s="442"/>
      <c r="N727" s="442"/>
      <c r="O727" s="442"/>
      <c r="P727" s="442"/>
      <c r="Q727" s="442"/>
      <c r="R727" s="442"/>
      <c r="S727" s="442"/>
      <c r="T727" s="442"/>
      <c r="U727" s="442"/>
      <c r="V727" s="442"/>
      <c r="W727" s="442"/>
      <c r="X727" s="442"/>
      <c r="Y727" s="442"/>
      <c r="Z727" s="418"/>
      <c r="AA727" s="418"/>
    </row>
    <row r="728" spans="2:28" s="256" customFormat="1" ht="12.75" customHeight="1">
      <c r="B728" s="418" t="s">
        <v>162</v>
      </c>
      <c r="C728" s="464" t="s">
        <v>845</v>
      </c>
      <c r="D728" s="465"/>
      <c r="E728" s="465"/>
      <c r="F728" s="465"/>
      <c r="G728" s="465"/>
      <c r="H728" s="465"/>
      <c r="I728" s="465"/>
      <c r="J728" s="465"/>
      <c r="K728" s="465"/>
      <c r="L728" s="465"/>
      <c r="M728" s="465"/>
      <c r="N728" s="465"/>
      <c r="O728" s="465"/>
      <c r="P728" s="465"/>
      <c r="Q728" s="465"/>
      <c r="R728" s="465"/>
      <c r="S728" s="465"/>
      <c r="T728" s="465"/>
      <c r="U728" s="465"/>
      <c r="V728" s="465"/>
      <c r="W728" s="465"/>
      <c r="X728" s="465"/>
      <c r="Y728" s="465"/>
      <c r="Z728" s="418"/>
      <c r="AA728" s="418"/>
    </row>
    <row r="729" spans="2:28" s="256" customFormat="1" ht="12.75" customHeight="1">
      <c r="B729" s="418"/>
      <c r="C729" s="465"/>
      <c r="D729" s="465"/>
      <c r="E729" s="465"/>
      <c r="F729" s="465"/>
      <c r="G729" s="465"/>
      <c r="H729" s="465"/>
      <c r="I729" s="465"/>
      <c r="J729" s="465"/>
      <c r="K729" s="465"/>
      <c r="L729" s="465"/>
      <c r="M729" s="465"/>
      <c r="N729" s="465"/>
      <c r="O729" s="465"/>
      <c r="P729" s="465"/>
      <c r="Q729" s="465"/>
      <c r="R729" s="465"/>
      <c r="S729" s="465"/>
      <c r="T729" s="465"/>
      <c r="U729" s="465"/>
      <c r="V729" s="465"/>
      <c r="W729" s="465"/>
      <c r="X729" s="465"/>
      <c r="Y729" s="465"/>
      <c r="Z729" s="418"/>
      <c r="AA729" s="418"/>
    </row>
    <row r="730" spans="2:28" s="256" customFormat="1" ht="12.75" customHeight="1">
      <c r="B730" s="418"/>
      <c r="C730" s="466"/>
      <c r="D730" s="465"/>
      <c r="E730" s="465"/>
      <c r="F730" s="465"/>
      <c r="G730" s="465"/>
      <c r="H730" s="465"/>
      <c r="I730" s="465"/>
      <c r="J730" s="465"/>
      <c r="K730" s="465"/>
      <c r="L730" s="465"/>
      <c r="M730" s="465"/>
      <c r="N730" s="465"/>
      <c r="O730" s="465"/>
      <c r="P730" s="465"/>
      <c r="Q730" s="465"/>
      <c r="R730" s="465"/>
      <c r="S730" s="465"/>
      <c r="T730" s="465"/>
      <c r="U730" s="465"/>
      <c r="V730" s="465"/>
      <c r="W730" s="465"/>
      <c r="X730" s="465"/>
      <c r="Y730" s="465"/>
      <c r="Z730" s="418"/>
      <c r="AA730" s="418"/>
    </row>
    <row r="731" spans="2:28" s="256" customFormat="1" ht="12.75" customHeight="1">
      <c r="B731" s="418"/>
      <c r="C731" s="371"/>
      <c r="D731" s="360" t="s">
        <v>380</v>
      </c>
      <c r="E731" s="462" t="s">
        <v>385</v>
      </c>
      <c r="F731" s="463"/>
      <c r="G731" s="463"/>
      <c r="H731" s="463"/>
      <c r="I731" s="463"/>
      <c r="J731" s="463"/>
      <c r="K731" s="463"/>
      <c r="L731" s="463"/>
      <c r="M731" s="463"/>
      <c r="N731" s="463"/>
      <c r="O731" s="463"/>
      <c r="P731" s="463"/>
      <c r="Q731" s="463"/>
      <c r="R731" s="463"/>
      <c r="S731" s="463"/>
      <c r="T731" s="463"/>
      <c r="U731" s="463"/>
      <c r="V731" s="463"/>
      <c r="W731" s="463"/>
      <c r="X731" s="463"/>
      <c r="Y731" s="463"/>
      <c r="Z731" s="418"/>
      <c r="AA731" s="418"/>
    </row>
    <row r="732" spans="2:28" s="256" customFormat="1" ht="12.75" customHeight="1">
      <c r="B732" s="418"/>
      <c r="C732" s="371"/>
      <c r="D732" s="360" t="s">
        <v>381</v>
      </c>
      <c r="E732" s="462" t="s">
        <v>386</v>
      </c>
      <c r="F732" s="463"/>
      <c r="G732" s="463"/>
      <c r="H732" s="463"/>
      <c r="I732" s="463"/>
      <c r="J732" s="463"/>
      <c r="K732" s="463"/>
      <c r="L732" s="463"/>
      <c r="M732" s="463"/>
      <c r="N732" s="463"/>
      <c r="O732" s="463"/>
      <c r="P732" s="463"/>
      <c r="Q732" s="463"/>
      <c r="R732" s="463"/>
      <c r="S732" s="463"/>
      <c r="T732" s="463"/>
      <c r="U732" s="463"/>
      <c r="V732" s="463"/>
      <c r="W732" s="463"/>
      <c r="X732" s="463"/>
      <c r="Y732" s="463"/>
      <c r="Z732" s="418"/>
      <c r="AA732" s="418"/>
    </row>
    <row r="733" spans="2:28" s="256" customFormat="1" ht="12.75" customHeight="1">
      <c r="B733" s="418"/>
      <c r="C733" s="371"/>
      <c r="D733" s="360" t="s">
        <v>382</v>
      </c>
      <c r="E733" s="462" t="s">
        <v>387</v>
      </c>
      <c r="F733" s="463"/>
      <c r="G733" s="463"/>
      <c r="H733" s="463"/>
      <c r="I733" s="463"/>
      <c r="J733" s="463"/>
      <c r="K733" s="463"/>
      <c r="L733" s="463"/>
      <c r="M733" s="463"/>
      <c r="N733" s="463"/>
      <c r="O733" s="463"/>
      <c r="P733" s="463"/>
      <c r="Q733" s="463"/>
      <c r="R733" s="463"/>
      <c r="S733" s="463"/>
      <c r="T733" s="463"/>
      <c r="U733" s="463"/>
      <c r="V733" s="463"/>
      <c r="W733" s="463"/>
      <c r="X733" s="463"/>
      <c r="Y733" s="463"/>
      <c r="Z733" s="418"/>
      <c r="AA733" s="418"/>
    </row>
    <row r="734" spans="2:28" s="256" customFormat="1" ht="12.75" customHeight="1">
      <c r="B734" s="418"/>
      <c r="C734" s="371"/>
      <c r="D734" s="360" t="s">
        <v>383</v>
      </c>
      <c r="E734" s="462" t="s">
        <v>388</v>
      </c>
      <c r="F734" s="463"/>
      <c r="G734" s="463"/>
      <c r="H734" s="463"/>
      <c r="I734" s="463"/>
      <c r="J734" s="463"/>
      <c r="K734" s="463"/>
      <c r="L734" s="463"/>
      <c r="M734" s="463"/>
      <c r="N734" s="463"/>
      <c r="O734" s="463"/>
      <c r="P734" s="463"/>
      <c r="Q734" s="463"/>
      <c r="R734" s="463"/>
      <c r="S734" s="463"/>
      <c r="T734" s="463"/>
      <c r="U734" s="463"/>
      <c r="V734" s="463"/>
      <c r="W734" s="463"/>
      <c r="X734" s="463"/>
      <c r="Y734" s="463"/>
      <c r="Z734" s="418"/>
      <c r="AA734" s="418"/>
    </row>
    <row r="735" spans="2:28" s="256" customFormat="1" ht="12.75" customHeight="1">
      <c r="B735" s="418"/>
      <c r="C735" s="371"/>
      <c r="D735" s="360" t="s">
        <v>384</v>
      </c>
      <c r="E735" s="462" t="s">
        <v>390</v>
      </c>
      <c r="F735" s="463"/>
      <c r="G735" s="463"/>
      <c r="H735" s="463"/>
      <c r="I735" s="463"/>
      <c r="J735" s="463"/>
      <c r="K735" s="463"/>
      <c r="L735" s="463"/>
      <c r="M735" s="463"/>
      <c r="N735" s="463"/>
      <c r="O735" s="463"/>
      <c r="P735" s="463"/>
      <c r="Q735" s="463"/>
      <c r="R735" s="463"/>
      <c r="S735" s="463"/>
      <c r="T735" s="463"/>
      <c r="U735" s="463"/>
      <c r="V735" s="463"/>
      <c r="W735" s="463"/>
      <c r="X735" s="463"/>
      <c r="Y735" s="463"/>
      <c r="Z735" s="418"/>
      <c r="AA735" s="418"/>
    </row>
    <row r="736" spans="2:28" s="256" customFormat="1" ht="12.75" customHeight="1">
      <c r="B736" s="418"/>
      <c r="C736" s="372"/>
      <c r="D736" s="360" t="s">
        <v>389</v>
      </c>
      <c r="E736" s="462" t="s">
        <v>391</v>
      </c>
      <c r="F736" s="463"/>
      <c r="G736" s="463"/>
      <c r="H736" s="463"/>
      <c r="I736" s="463"/>
      <c r="J736" s="463"/>
      <c r="K736" s="463"/>
      <c r="L736" s="463"/>
      <c r="M736" s="463"/>
      <c r="N736" s="463"/>
      <c r="O736" s="463"/>
      <c r="P736" s="463"/>
      <c r="Q736" s="463"/>
      <c r="R736" s="463"/>
      <c r="S736" s="463"/>
      <c r="T736" s="463"/>
      <c r="U736" s="463"/>
      <c r="V736" s="463"/>
      <c r="W736" s="463"/>
      <c r="X736" s="463"/>
      <c r="Y736" s="463"/>
      <c r="Z736" s="418"/>
      <c r="AA736" s="418"/>
    </row>
    <row r="737" spans="1:27" s="387" customFormat="1" ht="12.75" customHeight="1">
      <c r="A737" s="383"/>
      <c r="B737" s="384" t="s">
        <v>908</v>
      </c>
      <c r="C737" s="385"/>
      <c r="D737" s="385"/>
      <c r="E737" s="385"/>
      <c r="F737" s="385"/>
      <c r="G737" s="385"/>
      <c r="H737" s="385"/>
      <c r="I737" s="385"/>
      <c r="J737" s="385"/>
      <c r="K737" s="385"/>
      <c r="L737" s="385"/>
      <c r="M737" s="385"/>
      <c r="N737" s="385"/>
      <c r="O737" s="385"/>
      <c r="P737" s="385"/>
      <c r="Q737" s="385"/>
      <c r="R737" s="385"/>
      <c r="S737" s="385"/>
      <c r="T737" s="385"/>
      <c r="U737" s="385"/>
      <c r="V737" s="385"/>
      <c r="W737" s="385"/>
      <c r="X737" s="385"/>
      <c r="Y737" s="385"/>
      <c r="Z737" s="386"/>
      <c r="AA737" s="386"/>
    </row>
    <row r="739" spans="1:27" s="256" customFormat="1" ht="12.75" customHeight="1">
      <c r="A739" s="256" t="s">
        <v>846</v>
      </c>
      <c r="R739" s="283"/>
      <c r="S739" s="283"/>
      <c r="T739" s="283"/>
      <c r="U739" s="283"/>
      <c r="V739" s="283"/>
      <c r="W739" s="283"/>
      <c r="X739" s="283"/>
      <c r="Y739" s="283"/>
      <c r="Z739" s="283"/>
      <c r="AA739" s="370" t="s">
        <v>113</v>
      </c>
    </row>
    <row r="740" spans="1:27" s="256" customFormat="1" ht="12.5" customHeight="1">
      <c r="B740" s="452" t="s">
        <v>160</v>
      </c>
      <c r="C740" s="437" t="s">
        <v>847</v>
      </c>
      <c r="D740" s="438"/>
      <c r="E740" s="438"/>
      <c r="F740" s="438"/>
      <c r="G740" s="438"/>
      <c r="H740" s="438"/>
      <c r="I740" s="438"/>
      <c r="J740" s="438"/>
      <c r="K740" s="438"/>
      <c r="L740" s="438"/>
      <c r="M740" s="438"/>
      <c r="N740" s="438"/>
      <c r="O740" s="438"/>
      <c r="P740" s="438"/>
      <c r="Q740" s="438"/>
      <c r="R740" s="438"/>
      <c r="S740" s="438"/>
      <c r="T740" s="438"/>
      <c r="U740" s="438"/>
      <c r="V740" s="438"/>
      <c r="W740" s="438"/>
      <c r="X740" s="438"/>
      <c r="Y740" s="438"/>
      <c r="Z740" s="418"/>
      <c r="AA740" s="418"/>
    </row>
    <row r="741" spans="1:27" s="256" customFormat="1" ht="12.5" customHeight="1">
      <c r="B741" s="453"/>
      <c r="C741" s="439"/>
      <c r="D741" s="440"/>
      <c r="E741" s="440"/>
      <c r="F741" s="440"/>
      <c r="G741" s="440"/>
      <c r="H741" s="440"/>
      <c r="I741" s="440"/>
      <c r="J741" s="440"/>
      <c r="K741" s="440"/>
      <c r="L741" s="440"/>
      <c r="M741" s="440"/>
      <c r="N741" s="440"/>
      <c r="O741" s="440"/>
      <c r="P741" s="440"/>
      <c r="Q741" s="440"/>
      <c r="R741" s="440"/>
      <c r="S741" s="440"/>
      <c r="T741" s="440"/>
      <c r="U741" s="440"/>
      <c r="V741" s="440"/>
      <c r="W741" s="440"/>
      <c r="X741" s="440"/>
      <c r="Y741" s="440"/>
      <c r="Z741" s="418"/>
      <c r="AA741" s="418"/>
    </row>
    <row r="742" spans="1:27" s="256" customFormat="1" ht="12.5" customHeight="1">
      <c r="B742" s="453"/>
      <c r="C742" s="439"/>
      <c r="D742" s="440"/>
      <c r="E742" s="440"/>
      <c r="F742" s="440"/>
      <c r="G742" s="440"/>
      <c r="H742" s="440"/>
      <c r="I742" s="440"/>
      <c r="J742" s="440"/>
      <c r="K742" s="440"/>
      <c r="L742" s="440"/>
      <c r="M742" s="440"/>
      <c r="N742" s="440"/>
      <c r="O742" s="440"/>
      <c r="P742" s="440"/>
      <c r="Q742" s="440"/>
      <c r="R742" s="440"/>
      <c r="S742" s="440"/>
      <c r="T742" s="440"/>
      <c r="U742" s="440"/>
      <c r="V742" s="440"/>
      <c r="W742" s="440"/>
      <c r="X742" s="440"/>
      <c r="Y742" s="440"/>
      <c r="Z742" s="418"/>
      <c r="AA742" s="418"/>
    </row>
    <row r="743" spans="1:27" s="256" customFormat="1" ht="12.75" customHeight="1">
      <c r="B743" s="454"/>
      <c r="C743" s="441"/>
      <c r="D743" s="442"/>
      <c r="E743" s="442"/>
      <c r="F743" s="442"/>
      <c r="G743" s="442"/>
      <c r="H743" s="442"/>
      <c r="I743" s="442"/>
      <c r="J743" s="442"/>
      <c r="K743" s="442"/>
      <c r="L743" s="442"/>
      <c r="M743" s="442"/>
      <c r="N743" s="442"/>
      <c r="O743" s="442"/>
      <c r="P743" s="442"/>
      <c r="Q743" s="442"/>
      <c r="R743" s="442"/>
      <c r="S743" s="442"/>
      <c r="T743" s="442"/>
      <c r="U743" s="442"/>
      <c r="V743" s="442"/>
      <c r="W743" s="442"/>
      <c r="X743" s="442"/>
      <c r="Y743" s="442"/>
      <c r="Z743" s="418"/>
      <c r="AA743" s="418"/>
    </row>
    <row r="744" spans="1:27" s="256" customFormat="1" ht="12.75" customHeight="1">
      <c r="B744" s="452" t="s">
        <v>161</v>
      </c>
      <c r="C744" s="437" t="s">
        <v>848</v>
      </c>
      <c r="D744" s="438"/>
      <c r="E744" s="438"/>
      <c r="F744" s="438"/>
      <c r="G744" s="438"/>
      <c r="H744" s="438"/>
      <c r="I744" s="438"/>
      <c r="J744" s="438"/>
      <c r="K744" s="438"/>
      <c r="L744" s="438"/>
      <c r="M744" s="438"/>
      <c r="N744" s="438"/>
      <c r="O744" s="438"/>
      <c r="P744" s="438"/>
      <c r="Q744" s="438"/>
      <c r="R744" s="438"/>
      <c r="S744" s="438"/>
      <c r="T744" s="438"/>
      <c r="U744" s="438"/>
      <c r="V744" s="438"/>
      <c r="W744" s="438"/>
      <c r="X744" s="438"/>
      <c r="Y744" s="438"/>
      <c r="Z744" s="418"/>
      <c r="AA744" s="418"/>
    </row>
    <row r="745" spans="1:27" s="256" customFormat="1" ht="12.75" customHeight="1">
      <c r="B745" s="453"/>
      <c r="C745" s="439"/>
      <c r="D745" s="440"/>
      <c r="E745" s="440"/>
      <c r="F745" s="440"/>
      <c r="G745" s="440"/>
      <c r="H745" s="440"/>
      <c r="I745" s="440"/>
      <c r="J745" s="440"/>
      <c r="K745" s="440"/>
      <c r="L745" s="440"/>
      <c r="M745" s="440"/>
      <c r="N745" s="440"/>
      <c r="O745" s="440"/>
      <c r="P745" s="440"/>
      <c r="Q745" s="440"/>
      <c r="R745" s="440"/>
      <c r="S745" s="440"/>
      <c r="T745" s="440"/>
      <c r="U745" s="440"/>
      <c r="V745" s="440"/>
      <c r="W745" s="440"/>
      <c r="X745" s="440"/>
      <c r="Y745" s="440"/>
      <c r="Z745" s="418"/>
      <c r="AA745" s="418"/>
    </row>
    <row r="746" spans="1:27" s="256" customFormat="1" ht="12.75" customHeight="1">
      <c r="B746" s="454"/>
      <c r="C746" s="441"/>
      <c r="D746" s="442"/>
      <c r="E746" s="442"/>
      <c r="F746" s="442"/>
      <c r="G746" s="442"/>
      <c r="H746" s="442"/>
      <c r="I746" s="442"/>
      <c r="J746" s="442"/>
      <c r="K746" s="442"/>
      <c r="L746" s="442"/>
      <c r="M746" s="442"/>
      <c r="N746" s="442"/>
      <c r="O746" s="442"/>
      <c r="P746" s="442"/>
      <c r="Q746" s="442"/>
      <c r="R746" s="442"/>
      <c r="S746" s="442"/>
      <c r="T746" s="442"/>
      <c r="U746" s="442"/>
      <c r="V746" s="442"/>
      <c r="W746" s="442"/>
      <c r="X746" s="442"/>
      <c r="Y746" s="442"/>
      <c r="Z746" s="418"/>
      <c r="AA746" s="418"/>
    </row>
    <row r="747" spans="1:27" s="256" customFormat="1" ht="12.75" customHeight="1">
      <c r="B747" s="452" t="s">
        <v>162</v>
      </c>
      <c r="C747" s="437" t="s">
        <v>849</v>
      </c>
      <c r="D747" s="438"/>
      <c r="E747" s="438"/>
      <c r="F747" s="438"/>
      <c r="G747" s="438"/>
      <c r="H747" s="438"/>
      <c r="I747" s="438"/>
      <c r="J747" s="438"/>
      <c r="K747" s="438"/>
      <c r="L747" s="438"/>
      <c r="M747" s="438"/>
      <c r="N747" s="438"/>
      <c r="O747" s="438"/>
      <c r="P747" s="438"/>
      <c r="Q747" s="438"/>
      <c r="R747" s="438"/>
      <c r="S747" s="438"/>
      <c r="T747" s="438"/>
      <c r="U747" s="438"/>
      <c r="V747" s="438"/>
      <c r="W747" s="438"/>
      <c r="X747" s="438"/>
      <c r="Y747" s="438"/>
      <c r="Z747" s="418"/>
      <c r="AA747" s="418"/>
    </row>
    <row r="748" spans="1:27" s="256" customFormat="1" ht="12.75" customHeight="1">
      <c r="B748" s="453"/>
      <c r="C748" s="439"/>
      <c r="D748" s="440"/>
      <c r="E748" s="440"/>
      <c r="F748" s="440"/>
      <c r="G748" s="440"/>
      <c r="H748" s="440"/>
      <c r="I748" s="440"/>
      <c r="J748" s="440"/>
      <c r="K748" s="440"/>
      <c r="L748" s="440"/>
      <c r="M748" s="440"/>
      <c r="N748" s="440"/>
      <c r="O748" s="440"/>
      <c r="P748" s="440"/>
      <c r="Q748" s="440"/>
      <c r="R748" s="440"/>
      <c r="S748" s="440"/>
      <c r="T748" s="440"/>
      <c r="U748" s="440"/>
      <c r="V748" s="440"/>
      <c r="W748" s="440"/>
      <c r="X748" s="440"/>
      <c r="Y748" s="440"/>
      <c r="Z748" s="418"/>
      <c r="AA748" s="418"/>
    </row>
    <row r="749" spans="1:27" s="256" customFormat="1" ht="12.75" customHeight="1">
      <c r="B749" s="453"/>
      <c r="C749" s="439"/>
      <c r="D749" s="440"/>
      <c r="E749" s="440"/>
      <c r="F749" s="440"/>
      <c r="G749" s="440"/>
      <c r="H749" s="440"/>
      <c r="I749" s="440"/>
      <c r="J749" s="440"/>
      <c r="K749" s="440"/>
      <c r="L749" s="440"/>
      <c r="M749" s="440"/>
      <c r="N749" s="440"/>
      <c r="O749" s="440"/>
      <c r="P749" s="440"/>
      <c r="Q749" s="440"/>
      <c r="R749" s="440"/>
      <c r="S749" s="440"/>
      <c r="T749" s="440"/>
      <c r="U749" s="440"/>
      <c r="V749" s="440"/>
      <c r="W749" s="440"/>
      <c r="X749" s="440"/>
      <c r="Y749" s="440"/>
      <c r="Z749" s="418"/>
      <c r="AA749" s="418"/>
    </row>
    <row r="750" spans="1:27" s="256" customFormat="1" ht="12.75" customHeight="1">
      <c r="B750" s="453"/>
      <c r="C750" s="439"/>
      <c r="D750" s="440"/>
      <c r="E750" s="440"/>
      <c r="F750" s="440"/>
      <c r="G750" s="440"/>
      <c r="H750" s="440"/>
      <c r="I750" s="440"/>
      <c r="J750" s="440"/>
      <c r="K750" s="440"/>
      <c r="L750" s="440"/>
      <c r="M750" s="440"/>
      <c r="N750" s="440"/>
      <c r="O750" s="440"/>
      <c r="P750" s="440"/>
      <c r="Q750" s="440"/>
      <c r="R750" s="440"/>
      <c r="S750" s="440"/>
      <c r="T750" s="440"/>
      <c r="U750" s="440"/>
      <c r="V750" s="440"/>
      <c r="W750" s="440"/>
      <c r="X750" s="440"/>
      <c r="Y750" s="440"/>
      <c r="Z750" s="418"/>
      <c r="AA750" s="418"/>
    </row>
    <row r="751" spans="1:27" s="256" customFormat="1" ht="12.75" customHeight="1">
      <c r="B751" s="453"/>
      <c r="C751" s="439"/>
      <c r="D751" s="440"/>
      <c r="E751" s="440"/>
      <c r="F751" s="440"/>
      <c r="G751" s="440"/>
      <c r="H751" s="440"/>
      <c r="I751" s="440"/>
      <c r="J751" s="440"/>
      <c r="K751" s="440"/>
      <c r="L751" s="440"/>
      <c r="M751" s="440"/>
      <c r="N751" s="440"/>
      <c r="O751" s="440"/>
      <c r="P751" s="440"/>
      <c r="Q751" s="440"/>
      <c r="R751" s="440"/>
      <c r="S751" s="440"/>
      <c r="T751" s="440"/>
      <c r="U751" s="440"/>
      <c r="V751" s="440"/>
      <c r="W751" s="440"/>
      <c r="X751" s="440"/>
      <c r="Y751" s="440"/>
      <c r="Z751" s="418"/>
      <c r="AA751" s="418"/>
    </row>
    <row r="752" spans="1:27" s="256" customFormat="1" ht="12.75" customHeight="1">
      <c r="B752" s="454"/>
      <c r="C752" s="441"/>
      <c r="D752" s="442"/>
      <c r="E752" s="442"/>
      <c r="F752" s="442"/>
      <c r="G752" s="442"/>
      <c r="H752" s="442"/>
      <c r="I752" s="442"/>
      <c r="J752" s="442"/>
      <c r="K752" s="442"/>
      <c r="L752" s="442"/>
      <c r="M752" s="442"/>
      <c r="N752" s="442"/>
      <c r="O752" s="442"/>
      <c r="P752" s="442"/>
      <c r="Q752" s="442"/>
      <c r="R752" s="442"/>
      <c r="S752" s="442"/>
      <c r="T752" s="442"/>
      <c r="U752" s="442"/>
      <c r="V752" s="442"/>
      <c r="W752" s="442"/>
      <c r="X752" s="442"/>
      <c r="Y752" s="442"/>
      <c r="Z752" s="418"/>
      <c r="AA752" s="418"/>
    </row>
    <row r="753" spans="2:27" s="256" customFormat="1" ht="12.75" customHeight="1">
      <c r="B753" s="452" t="s">
        <v>163</v>
      </c>
      <c r="C753" s="437" t="s">
        <v>850</v>
      </c>
      <c r="D753" s="438"/>
      <c r="E753" s="438"/>
      <c r="F753" s="438"/>
      <c r="G753" s="438"/>
      <c r="H753" s="438"/>
      <c r="I753" s="438"/>
      <c r="J753" s="438"/>
      <c r="K753" s="438"/>
      <c r="L753" s="438"/>
      <c r="M753" s="438"/>
      <c r="N753" s="438"/>
      <c r="O753" s="438"/>
      <c r="P753" s="438"/>
      <c r="Q753" s="438"/>
      <c r="R753" s="438"/>
      <c r="S753" s="438"/>
      <c r="T753" s="438"/>
      <c r="U753" s="438"/>
      <c r="V753" s="438"/>
      <c r="W753" s="438"/>
      <c r="X753" s="438"/>
      <c r="Y753" s="438"/>
      <c r="Z753" s="418"/>
      <c r="AA753" s="418"/>
    </row>
    <row r="754" spans="2:27" s="256" customFormat="1" ht="12.75" customHeight="1">
      <c r="B754" s="453"/>
      <c r="C754" s="439"/>
      <c r="D754" s="440"/>
      <c r="E754" s="440"/>
      <c r="F754" s="440"/>
      <c r="G754" s="440"/>
      <c r="H754" s="440"/>
      <c r="I754" s="440"/>
      <c r="J754" s="440"/>
      <c r="K754" s="440"/>
      <c r="L754" s="440"/>
      <c r="M754" s="440"/>
      <c r="N754" s="440"/>
      <c r="O754" s="440"/>
      <c r="P754" s="440"/>
      <c r="Q754" s="440"/>
      <c r="R754" s="440"/>
      <c r="S754" s="440"/>
      <c r="T754" s="440"/>
      <c r="U754" s="440"/>
      <c r="V754" s="440"/>
      <c r="W754" s="440"/>
      <c r="X754" s="440"/>
      <c r="Y754" s="440"/>
      <c r="Z754" s="418"/>
      <c r="AA754" s="418"/>
    </row>
    <row r="755" spans="2:27" s="256" customFormat="1" ht="12.75" customHeight="1">
      <c r="B755" s="453"/>
      <c r="C755" s="439"/>
      <c r="D755" s="440"/>
      <c r="E755" s="440"/>
      <c r="F755" s="440"/>
      <c r="G755" s="440"/>
      <c r="H755" s="440"/>
      <c r="I755" s="440"/>
      <c r="J755" s="440"/>
      <c r="K755" s="440"/>
      <c r="L755" s="440"/>
      <c r="M755" s="440"/>
      <c r="N755" s="440"/>
      <c r="O755" s="440"/>
      <c r="P755" s="440"/>
      <c r="Q755" s="440"/>
      <c r="R755" s="440"/>
      <c r="S755" s="440"/>
      <c r="T755" s="440"/>
      <c r="U755" s="440"/>
      <c r="V755" s="440"/>
      <c r="W755" s="440"/>
      <c r="X755" s="440"/>
      <c r="Y755" s="440"/>
      <c r="Z755" s="418"/>
      <c r="AA755" s="418"/>
    </row>
    <row r="756" spans="2:27" s="256" customFormat="1" ht="12.75" customHeight="1">
      <c r="B756" s="454"/>
      <c r="C756" s="441"/>
      <c r="D756" s="442"/>
      <c r="E756" s="442"/>
      <c r="F756" s="442"/>
      <c r="G756" s="442"/>
      <c r="H756" s="442"/>
      <c r="I756" s="442"/>
      <c r="J756" s="442"/>
      <c r="K756" s="442"/>
      <c r="L756" s="442"/>
      <c r="M756" s="442"/>
      <c r="N756" s="442"/>
      <c r="O756" s="442"/>
      <c r="P756" s="442"/>
      <c r="Q756" s="442"/>
      <c r="R756" s="442"/>
      <c r="S756" s="442"/>
      <c r="T756" s="442"/>
      <c r="U756" s="442"/>
      <c r="V756" s="442"/>
      <c r="W756" s="442"/>
      <c r="X756" s="442"/>
      <c r="Y756" s="442"/>
      <c r="Z756" s="418"/>
      <c r="AA756" s="418"/>
    </row>
    <row r="757" spans="2:27" s="256" customFormat="1" ht="12.75" customHeight="1">
      <c r="B757" s="452" t="s">
        <v>164</v>
      </c>
      <c r="C757" s="437" t="s">
        <v>851</v>
      </c>
      <c r="D757" s="438"/>
      <c r="E757" s="438"/>
      <c r="F757" s="438"/>
      <c r="G757" s="438"/>
      <c r="H757" s="438"/>
      <c r="I757" s="438"/>
      <c r="J757" s="438"/>
      <c r="K757" s="438"/>
      <c r="L757" s="438"/>
      <c r="M757" s="438"/>
      <c r="N757" s="438"/>
      <c r="O757" s="438"/>
      <c r="P757" s="438"/>
      <c r="Q757" s="438"/>
      <c r="R757" s="438"/>
      <c r="S757" s="438"/>
      <c r="T757" s="438"/>
      <c r="U757" s="438"/>
      <c r="V757" s="438"/>
      <c r="W757" s="438"/>
      <c r="X757" s="438"/>
      <c r="Y757" s="438"/>
      <c r="Z757" s="418"/>
      <c r="AA757" s="418"/>
    </row>
    <row r="758" spans="2:27" s="256" customFormat="1" ht="12.75" customHeight="1">
      <c r="B758" s="453"/>
      <c r="C758" s="439"/>
      <c r="D758" s="440"/>
      <c r="E758" s="440"/>
      <c r="F758" s="440"/>
      <c r="G758" s="440"/>
      <c r="H758" s="440"/>
      <c r="I758" s="440"/>
      <c r="J758" s="440"/>
      <c r="K758" s="440"/>
      <c r="L758" s="440"/>
      <c r="M758" s="440"/>
      <c r="N758" s="440"/>
      <c r="O758" s="440"/>
      <c r="P758" s="440"/>
      <c r="Q758" s="440"/>
      <c r="R758" s="440"/>
      <c r="S758" s="440"/>
      <c r="T758" s="440"/>
      <c r="U758" s="440"/>
      <c r="V758" s="440"/>
      <c r="W758" s="440"/>
      <c r="X758" s="440"/>
      <c r="Y758" s="440"/>
      <c r="Z758" s="418"/>
      <c r="AA758" s="418"/>
    </row>
    <row r="759" spans="2:27" s="256" customFormat="1" ht="12.75" customHeight="1">
      <c r="B759" s="453"/>
      <c r="C759" s="439"/>
      <c r="D759" s="440"/>
      <c r="E759" s="440"/>
      <c r="F759" s="440"/>
      <c r="G759" s="440"/>
      <c r="H759" s="440"/>
      <c r="I759" s="440"/>
      <c r="J759" s="440"/>
      <c r="K759" s="440"/>
      <c r="L759" s="440"/>
      <c r="M759" s="440"/>
      <c r="N759" s="440"/>
      <c r="O759" s="440"/>
      <c r="P759" s="440"/>
      <c r="Q759" s="440"/>
      <c r="R759" s="440"/>
      <c r="S759" s="440"/>
      <c r="T759" s="440"/>
      <c r="U759" s="440"/>
      <c r="V759" s="440"/>
      <c r="W759" s="440"/>
      <c r="X759" s="440"/>
      <c r="Y759" s="440"/>
      <c r="Z759" s="418"/>
      <c r="AA759" s="418"/>
    </row>
    <row r="760" spans="2:27" s="256" customFormat="1" ht="12.75" customHeight="1">
      <c r="B760" s="454"/>
      <c r="C760" s="441"/>
      <c r="D760" s="442"/>
      <c r="E760" s="442"/>
      <c r="F760" s="442"/>
      <c r="G760" s="442"/>
      <c r="H760" s="442"/>
      <c r="I760" s="442"/>
      <c r="J760" s="442"/>
      <c r="K760" s="442"/>
      <c r="L760" s="442"/>
      <c r="M760" s="442"/>
      <c r="N760" s="442"/>
      <c r="O760" s="442"/>
      <c r="P760" s="442"/>
      <c r="Q760" s="442"/>
      <c r="R760" s="442"/>
      <c r="S760" s="442"/>
      <c r="T760" s="442"/>
      <c r="U760" s="442"/>
      <c r="V760" s="442"/>
      <c r="W760" s="442"/>
      <c r="X760" s="442"/>
      <c r="Y760" s="442"/>
      <c r="Z760" s="418"/>
      <c r="AA760" s="418"/>
    </row>
    <row r="761" spans="2:27" s="256" customFormat="1" ht="12.75" customHeight="1">
      <c r="B761" s="452" t="s">
        <v>165</v>
      </c>
      <c r="C761" s="437" t="s">
        <v>852</v>
      </c>
      <c r="D761" s="438"/>
      <c r="E761" s="438"/>
      <c r="F761" s="438"/>
      <c r="G761" s="438"/>
      <c r="H761" s="438"/>
      <c r="I761" s="438"/>
      <c r="J761" s="438"/>
      <c r="K761" s="438"/>
      <c r="L761" s="438"/>
      <c r="M761" s="438"/>
      <c r="N761" s="438"/>
      <c r="O761" s="438"/>
      <c r="P761" s="438"/>
      <c r="Q761" s="438"/>
      <c r="R761" s="438"/>
      <c r="S761" s="438"/>
      <c r="T761" s="438"/>
      <c r="U761" s="438"/>
      <c r="V761" s="438"/>
      <c r="W761" s="438"/>
      <c r="X761" s="438"/>
      <c r="Y761" s="438"/>
      <c r="Z761" s="418"/>
      <c r="AA761" s="418"/>
    </row>
    <row r="762" spans="2:27" s="256" customFormat="1" ht="12.75" customHeight="1">
      <c r="B762" s="453"/>
      <c r="C762" s="439"/>
      <c r="D762" s="440"/>
      <c r="E762" s="440"/>
      <c r="F762" s="440"/>
      <c r="G762" s="440"/>
      <c r="H762" s="440"/>
      <c r="I762" s="440"/>
      <c r="J762" s="440"/>
      <c r="K762" s="440"/>
      <c r="L762" s="440"/>
      <c r="M762" s="440"/>
      <c r="N762" s="440"/>
      <c r="O762" s="440"/>
      <c r="P762" s="440"/>
      <c r="Q762" s="440"/>
      <c r="R762" s="440"/>
      <c r="S762" s="440"/>
      <c r="T762" s="440"/>
      <c r="U762" s="440"/>
      <c r="V762" s="440"/>
      <c r="W762" s="440"/>
      <c r="X762" s="440"/>
      <c r="Y762" s="440"/>
      <c r="Z762" s="418"/>
      <c r="AA762" s="418"/>
    </row>
    <row r="763" spans="2:27" s="256" customFormat="1" ht="12.75" customHeight="1">
      <c r="B763" s="453"/>
      <c r="C763" s="439"/>
      <c r="D763" s="440"/>
      <c r="E763" s="440"/>
      <c r="F763" s="440"/>
      <c r="G763" s="440"/>
      <c r="H763" s="440"/>
      <c r="I763" s="440"/>
      <c r="J763" s="440"/>
      <c r="K763" s="440"/>
      <c r="L763" s="440"/>
      <c r="M763" s="440"/>
      <c r="N763" s="440"/>
      <c r="O763" s="440"/>
      <c r="P763" s="440"/>
      <c r="Q763" s="440"/>
      <c r="R763" s="440"/>
      <c r="S763" s="440"/>
      <c r="T763" s="440"/>
      <c r="U763" s="440"/>
      <c r="V763" s="440"/>
      <c r="W763" s="440"/>
      <c r="X763" s="440"/>
      <c r="Y763" s="440"/>
      <c r="Z763" s="418"/>
      <c r="AA763" s="418"/>
    </row>
    <row r="764" spans="2:27" s="256" customFormat="1" ht="12.75" customHeight="1">
      <c r="B764" s="454"/>
      <c r="C764" s="441"/>
      <c r="D764" s="442"/>
      <c r="E764" s="442"/>
      <c r="F764" s="442"/>
      <c r="G764" s="442"/>
      <c r="H764" s="442"/>
      <c r="I764" s="442"/>
      <c r="J764" s="442"/>
      <c r="K764" s="442"/>
      <c r="L764" s="442"/>
      <c r="M764" s="442"/>
      <c r="N764" s="442"/>
      <c r="O764" s="442"/>
      <c r="P764" s="442"/>
      <c r="Q764" s="442"/>
      <c r="R764" s="442"/>
      <c r="S764" s="442"/>
      <c r="T764" s="442"/>
      <c r="U764" s="442"/>
      <c r="V764" s="442"/>
      <c r="W764" s="442"/>
      <c r="X764" s="442"/>
      <c r="Y764" s="442"/>
      <c r="Z764" s="418"/>
      <c r="AA764" s="418"/>
    </row>
    <row r="765" spans="2:27" s="256" customFormat="1" ht="12.75" customHeight="1">
      <c r="B765" s="452" t="s">
        <v>166</v>
      </c>
      <c r="C765" s="437" t="s">
        <v>853</v>
      </c>
      <c r="D765" s="438"/>
      <c r="E765" s="438"/>
      <c r="F765" s="438"/>
      <c r="G765" s="438"/>
      <c r="H765" s="438"/>
      <c r="I765" s="438"/>
      <c r="J765" s="438"/>
      <c r="K765" s="438"/>
      <c r="L765" s="438"/>
      <c r="M765" s="438"/>
      <c r="N765" s="438"/>
      <c r="O765" s="438"/>
      <c r="P765" s="438"/>
      <c r="Q765" s="438"/>
      <c r="R765" s="438"/>
      <c r="S765" s="438"/>
      <c r="T765" s="438"/>
      <c r="U765" s="438"/>
      <c r="V765" s="438"/>
      <c r="W765" s="438"/>
      <c r="X765" s="438"/>
      <c r="Y765" s="438"/>
      <c r="Z765" s="418"/>
      <c r="AA765" s="418"/>
    </row>
    <row r="766" spans="2:27" s="256" customFormat="1" ht="12.75" customHeight="1">
      <c r="B766" s="453"/>
      <c r="C766" s="439"/>
      <c r="D766" s="440"/>
      <c r="E766" s="440"/>
      <c r="F766" s="440"/>
      <c r="G766" s="440"/>
      <c r="H766" s="440"/>
      <c r="I766" s="440"/>
      <c r="J766" s="440"/>
      <c r="K766" s="440"/>
      <c r="L766" s="440"/>
      <c r="M766" s="440"/>
      <c r="N766" s="440"/>
      <c r="O766" s="440"/>
      <c r="P766" s="440"/>
      <c r="Q766" s="440"/>
      <c r="R766" s="440"/>
      <c r="S766" s="440"/>
      <c r="T766" s="440"/>
      <c r="U766" s="440"/>
      <c r="V766" s="440"/>
      <c r="W766" s="440"/>
      <c r="X766" s="440"/>
      <c r="Y766" s="440"/>
      <c r="Z766" s="418"/>
      <c r="AA766" s="418"/>
    </row>
    <row r="767" spans="2:27" s="256" customFormat="1" ht="12.75" customHeight="1">
      <c r="B767" s="453"/>
      <c r="C767" s="439"/>
      <c r="D767" s="440"/>
      <c r="E767" s="440"/>
      <c r="F767" s="440"/>
      <c r="G767" s="440"/>
      <c r="H767" s="440"/>
      <c r="I767" s="440"/>
      <c r="J767" s="440"/>
      <c r="K767" s="440"/>
      <c r="L767" s="440"/>
      <c r="M767" s="440"/>
      <c r="N767" s="440"/>
      <c r="O767" s="440"/>
      <c r="P767" s="440"/>
      <c r="Q767" s="440"/>
      <c r="R767" s="440"/>
      <c r="S767" s="440"/>
      <c r="T767" s="440"/>
      <c r="U767" s="440"/>
      <c r="V767" s="440"/>
      <c r="W767" s="440"/>
      <c r="X767" s="440"/>
      <c r="Y767" s="440"/>
      <c r="Z767" s="418"/>
      <c r="AA767" s="418"/>
    </row>
    <row r="768" spans="2:27" s="256" customFormat="1" ht="12.75" customHeight="1">
      <c r="B768" s="453"/>
      <c r="C768" s="439"/>
      <c r="D768" s="440"/>
      <c r="E768" s="440"/>
      <c r="F768" s="440"/>
      <c r="G768" s="440"/>
      <c r="H768" s="440"/>
      <c r="I768" s="440"/>
      <c r="J768" s="440"/>
      <c r="K768" s="440"/>
      <c r="L768" s="440"/>
      <c r="M768" s="440"/>
      <c r="N768" s="440"/>
      <c r="O768" s="440"/>
      <c r="P768" s="440"/>
      <c r="Q768" s="440"/>
      <c r="R768" s="440"/>
      <c r="S768" s="440"/>
      <c r="T768" s="440"/>
      <c r="U768" s="440"/>
      <c r="V768" s="440"/>
      <c r="W768" s="440"/>
      <c r="X768" s="440"/>
      <c r="Y768" s="440"/>
      <c r="Z768" s="418"/>
      <c r="AA768" s="418"/>
    </row>
    <row r="769" spans="2:27" s="285" customFormat="1" ht="12.75" customHeight="1">
      <c r="B769" s="453"/>
      <c r="C769" s="459" t="s">
        <v>109</v>
      </c>
      <c r="D769" s="448" t="s">
        <v>646</v>
      </c>
      <c r="E769" s="448"/>
      <c r="F769" s="448"/>
      <c r="G769" s="448"/>
      <c r="H769" s="448"/>
      <c r="I769" s="448"/>
      <c r="J769" s="448"/>
      <c r="K769" s="448"/>
      <c r="L769" s="448"/>
      <c r="M769" s="448"/>
      <c r="N769" s="448"/>
      <c r="O769" s="448"/>
      <c r="P769" s="448"/>
      <c r="Q769" s="448"/>
      <c r="R769" s="448"/>
      <c r="S769" s="448"/>
      <c r="T769" s="448"/>
      <c r="U769" s="448"/>
      <c r="V769" s="448"/>
      <c r="W769" s="448"/>
      <c r="X769" s="448"/>
      <c r="Y769" s="448"/>
      <c r="Z769" s="418"/>
      <c r="AA769" s="418"/>
    </row>
    <row r="770" spans="2:27" s="285" customFormat="1" ht="12.75" customHeight="1">
      <c r="B770" s="453"/>
      <c r="C770" s="459"/>
      <c r="D770" s="448"/>
      <c r="E770" s="448"/>
      <c r="F770" s="448"/>
      <c r="G770" s="448"/>
      <c r="H770" s="448"/>
      <c r="I770" s="448"/>
      <c r="J770" s="448"/>
      <c r="K770" s="448"/>
      <c r="L770" s="448"/>
      <c r="M770" s="448"/>
      <c r="N770" s="448"/>
      <c r="O770" s="448"/>
      <c r="P770" s="448"/>
      <c r="Q770" s="448"/>
      <c r="R770" s="448"/>
      <c r="S770" s="448"/>
      <c r="T770" s="448"/>
      <c r="U770" s="448"/>
      <c r="V770" s="448"/>
      <c r="W770" s="448"/>
      <c r="X770" s="448"/>
      <c r="Y770" s="448"/>
      <c r="Z770" s="418"/>
      <c r="AA770" s="418"/>
    </row>
    <row r="771" spans="2:27" s="285" customFormat="1" ht="12.75" customHeight="1">
      <c r="B771" s="454"/>
      <c r="C771" s="460"/>
      <c r="D771" s="451"/>
      <c r="E771" s="451"/>
      <c r="F771" s="451"/>
      <c r="G771" s="451"/>
      <c r="H771" s="451"/>
      <c r="I771" s="451"/>
      <c r="J771" s="451"/>
      <c r="K771" s="451"/>
      <c r="L771" s="451"/>
      <c r="M771" s="451"/>
      <c r="N771" s="451"/>
      <c r="O771" s="451"/>
      <c r="P771" s="451"/>
      <c r="Q771" s="451"/>
      <c r="R771" s="451"/>
      <c r="S771" s="451"/>
      <c r="T771" s="451"/>
      <c r="U771" s="451"/>
      <c r="V771" s="451"/>
      <c r="W771" s="451"/>
      <c r="X771" s="451"/>
      <c r="Y771" s="451"/>
      <c r="Z771" s="418"/>
      <c r="AA771" s="418"/>
    </row>
    <row r="772" spans="2:27" s="256" customFormat="1" ht="12.75" customHeight="1">
      <c r="B772" s="452" t="s">
        <v>837</v>
      </c>
      <c r="C772" s="437" t="s">
        <v>854</v>
      </c>
      <c r="D772" s="438"/>
      <c r="E772" s="438"/>
      <c r="F772" s="438"/>
      <c r="G772" s="438"/>
      <c r="H772" s="438"/>
      <c r="I772" s="438"/>
      <c r="J772" s="438"/>
      <c r="K772" s="438"/>
      <c r="L772" s="438"/>
      <c r="M772" s="438"/>
      <c r="N772" s="438"/>
      <c r="O772" s="438"/>
      <c r="P772" s="438"/>
      <c r="Q772" s="438"/>
      <c r="R772" s="438"/>
      <c r="S772" s="438"/>
      <c r="T772" s="438"/>
      <c r="U772" s="438"/>
      <c r="V772" s="438"/>
      <c r="W772" s="438"/>
      <c r="X772" s="438"/>
      <c r="Y772" s="438"/>
      <c r="Z772" s="418"/>
      <c r="AA772" s="418"/>
    </row>
    <row r="773" spans="2:27" s="256" customFormat="1" ht="12.75" customHeight="1">
      <c r="B773" s="453"/>
      <c r="C773" s="439"/>
      <c r="D773" s="440"/>
      <c r="E773" s="440"/>
      <c r="F773" s="440"/>
      <c r="G773" s="440"/>
      <c r="H773" s="440"/>
      <c r="I773" s="440"/>
      <c r="J773" s="440"/>
      <c r="K773" s="440"/>
      <c r="L773" s="440"/>
      <c r="M773" s="440"/>
      <c r="N773" s="440"/>
      <c r="O773" s="440"/>
      <c r="P773" s="440"/>
      <c r="Q773" s="440"/>
      <c r="R773" s="440"/>
      <c r="S773" s="440"/>
      <c r="T773" s="440"/>
      <c r="U773" s="440"/>
      <c r="V773" s="440"/>
      <c r="W773" s="440"/>
      <c r="X773" s="440"/>
      <c r="Y773" s="440"/>
      <c r="Z773" s="418"/>
      <c r="AA773" s="418"/>
    </row>
    <row r="774" spans="2:27" s="256" customFormat="1" ht="12.75" customHeight="1">
      <c r="B774" s="453"/>
      <c r="C774" s="439"/>
      <c r="D774" s="440"/>
      <c r="E774" s="440"/>
      <c r="F774" s="440"/>
      <c r="G774" s="440"/>
      <c r="H774" s="440"/>
      <c r="I774" s="440"/>
      <c r="J774" s="440"/>
      <c r="K774" s="440"/>
      <c r="L774" s="440"/>
      <c r="M774" s="440"/>
      <c r="N774" s="440"/>
      <c r="O774" s="440"/>
      <c r="P774" s="440"/>
      <c r="Q774" s="440"/>
      <c r="R774" s="440"/>
      <c r="S774" s="440"/>
      <c r="T774" s="440"/>
      <c r="U774" s="440"/>
      <c r="V774" s="440"/>
      <c r="W774" s="440"/>
      <c r="X774" s="440"/>
      <c r="Y774" s="440"/>
      <c r="Z774" s="418"/>
      <c r="AA774" s="418"/>
    </row>
    <row r="775" spans="2:27" s="256" customFormat="1" ht="12.75" customHeight="1">
      <c r="B775" s="453"/>
      <c r="C775" s="439"/>
      <c r="D775" s="440"/>
      <c r="E775" s="440"/>
      <c r="F775" s="440"/>
      <c r="G775" s="440"/>
      <c r="H775" s="440"/>
      <c r="I775" s="440"/>
      <c r="J775" s="440"/>
      <c r="K775" s="440"/>
      <c r="L775" s="440"/>
      <c r="M775" s="440"/>
      <c r="N775" s="440"/>
      <c r="O775" s="440"/>
      <c r="P775" s="440"/>
      <c r="Q775" s="440"/>
      <c r="R775" s="440"/>
      <c r="S775" s="440"/>
      <c r="T775" s="440"/>
      <c r="U775" s="440"/>
      <c r="V775" s="440"/>
      <c r="W775" s="440"/>
      <c r="X775" s="440"/>
      <c r="Y775" s="440"/>
      <c r="Z775" s="418"/>
      <c r="AA775" s="418"/>
    </row>
    <row r="776" spans="2:27" s="285" customFormat="1" ht="12.75" customHeight="1">
      <c r="B776" s="453"/>
      <c r="C776" s="286" t="s">
        <v>110</v>
      </c>
      <c r="D776" s="448" t="s">
        <v>101</v>
      </c>
      <c r="E776" s="448"/>
      <c r="F776" s="448"/>
      <c r="G776" s="448"/>
      <c r="H776" s="448"/>
      <c r="I776" s="448"/>
      <c r="J776" s="448"/>
      <c r="K776" s="448"/>
      <c r="L776" s="448"/>
      <c r="M776" s="448"/>
      <c r="N776" s="448"/>
      <c r="O776" s="448"/>
      <c r="P776" s="448"/>
      <c r="Q776" s="448"/>
      <c r="R776" s="448"/>
      <c r="S776" s="448"/>
      <c r="T776" s="448"/>
      <c r="U776" s="448"/>
      <c r="V776" s="448"/>
      <c r="W776" s="448"/>
      <c r="X776" s="448"/>
      <c r="Y776" s="448"/>
      <c r="Z776" s="418"/>
      <c r="AA776" s="418"/>
    </row>
    <row r="777" spans="2:27" s="285" customFormat="1" ht="12.75" customHeight="1">
      <c r="B777" s="453"/>
      <c r="C777" s="286"/>
      <c r="D777" s="448"/>
      <c r="E777" s="448"/>
      <c r="F777" s="448"/>
      <c r="G777" s="448"/>
      <c r="H777" s="448"/>
      <c r="I777" s="448"/>
      <c r="J777" s="448"/>
      <c r="K777" s="448"/>
      <c r="L777" s="448"/>
      <c r="M777" s="448"/>
      <c r="N777" s="448"/>
      <c r="O777" s="448"/>
      <c r="P777" s="448"/>
      <c r="Q777" s="448"/>
      <c r="R777" s="448"/>
      <c r="S777" s="448"/>
      <c r="T777" s="448"/>
      <c r="U777" s="448"/>
      <c r="V777" s="448"/>
      <c r="W777" s="448"/>
      <c r="X777" s="448"/>
      <c r="Y777" s="448"/>
      <c r="Z777" s="418"/>
      <c r="AA777" s="418"/>
    </row>
    <row r="778" spans="2:27" s="285" customFormat="1" ht="12.75" customHeight="1">
      <c r="B778" s="453"/>
      <c r="C778" s="286"/>
      <c r="D778" s="448"/>
      <c r="E778" s="448"/>
      <c r="F778" s="448"/>
      <c r="G778" s="448"/>
      <c r="H778" s="448"/>
      <c r="I778" s="448"/>
      <c r="J778" s="448"/>
      <c r="K778" s="448"/>
      <c r="L778" s="448"/>
      <c r="M778" s="448"/>
      <c r="N778" s="448"/>
      <c r="O778" s="448"/>
      <c r="P778" s="448"/>
      <c r="Q778" s="448"/>
      <c r="R778" s="448"/>
      <c r="S778" s="448"/>
      <c r="T778" s="448"/>
      <c r="U778" s="448"/>
      <c r="V778" s="448"/>
      <c r="W778" s="448"/>
      <c r="X778" s="448"/>
      <c r="Y778" s="448"/>
      <c r="Z778" s="418"/>
      <c r="AA778" s="418"/>
    </row>
    <row r="779" spans="2:27" s="285" customFormat="1" ht="12.75" customHeight="1">
      <c r="B779" s="453"/>
      <c r="C779" s="286"/>
      <c r="D779" s="448"/>
      <c r="E779" s="448"/>
      <c r="F779" s="448"/>
      <c r="G779" s="448"/>
      <c r="H779" s="448"/>
      <c r="I779" s="448"/>
      <c r="J779" s="448"/>
      <c r="K779" s="448"/>
      <c r="L779" s="448"/>
      <c r="M779" s="448"/>
      <c r="N779" s="448"/>
      <c r="O779" s="448"/>
      <c r="P779" s="448"/>
      <c r="Q779" s="448"/>
      <c r="R779" s="448"/>
      <c r="S779" s="448"/>
      <c r="T779" s="448"/>
      <c r="U779" s="448"/>
      <c r="V779" s="448"/>
      <c r="W779" s="448"/>
      <c r="X779" s="448"/>
      <c r="Y779" s="448"/>
      <c r="Z779" s="418"/>
      <c r="AA779" s="418"/>
    </row>
    <row r="780" spans="2:27" s="285" customFormat="1" ht="12.75" customHeight="1">
      <c r="B780" s="453"/>
      <c r="C780" s="286" t="s">
        <v>110</v>
      </c>
      <c r="D780" s="461" t="s">
        <v>112</v>
      </c>
      <c r="E780" s="461"/>
      <c r="F780" s="461"/>
      <c r="G780" s="461"/>
      <c r="H780" s="461"/>
      <c r="I780" s="461"/>
      <c r="J780" s="461"/>
      <c r="K780" s="461"/>
      <c r="L780" s="461"/>
      <c r="M780" s="461"/>
      <c r="N780" s="461"/>
      <c r="O780" s="461"/>
      <c r="P780" s="461"/>
      <c r="Q780" s="461"/>
      <c r="R780" s="461"/>
      <c r="S780" s="461"/>
      <c r="T780" s="461"/>
      <c r="U780" s="461"/>
      <c r="V780" s="461"/>
      <c r="W780" s="461"/>
      <c r="X780" s="461"/>
      <c r="Y780" s="461"/>
      <c r="Z780" s="418"/>
      <c r="AA780" s="418"/>
    </row>
    <row r="781" spans="2:27" s="285" customFormat="1" ht="12.75" customHeight="1">
      <c r="B781" s="453"/>
      <c r="C781" s="286" t="s">
        <v>110</v>
      </c>
      <c r="D781" s="461" t="s">
        <v>114</v>
      </c>
      <c r="E781" s="461"/>
      <c r="F781" s="461"/>
      <c r="G781" s="461"/>
      <c r="H781" s="461"/>
      <c r="I781" s="461"/>
      <c r="J781" s="461"/>
      <c r="K781" s="461"/>
      <c r="L781" s="461"/>
      <c r="M781" s="461"/>
      <c r="N781" s="461"/>
      <c r="O781" s="461"/>
      <c r="P781" s="461"/>
      <c r="Q781" s="461"/>
      <c r="R781" s="461"/>
      <c r="S781" s="461"/>
      <c r="T781" s="461"/>
      <c r="U781" s="461"/>
      <c r="V781" s="461"/>
      <c r="W781" s="461"/>
      <c r="X781" s="461"/>
      <c r="Y781" s="461"/>
      <c r="Z781" s="418"/>
      <c r="AA781" s="418"/>
    </row>
    <row r="782" spans="2:27" s="285" customFormat="1" ht="12.75" customHeight="1">
      <c r="B782" s="454"/>
      <c r="C782" s="287" t="s">
        <v>111</v>
      </c>
      <c r="D782" s="451" t="s">
        <v>102</v>
      </c>
      <c r="E782" s="451"/>
      <c r="F782" s="451"/>
      <c r="G782" s="451"/>
      <c r="H782" s="451"/>
      <c r="I782" s="451"/>
      <c r="J782" s="451"/>
      <c r="K782" s="451"/>
      <c r="L782" s="451"/>
      <c r="M782" s="451"/>
      <c r="N782" s="451"/>
      <c r="O782" s="451"/>
      <c r="P782" s="451"/>
      <c r="Q782" s="451"/>
      <c r="R782" s="451"/>
      <c r="S782" s="451"/>
      <c r="T782" s="451"/>
      <c r="U782" s="451"/>
      <c r="V782" s="451"/>
      <c r="W782" s="451"/>
      <c r="X782" s="451"/>
      <c r="Y782" s="451"/>
      <c r="Z782" s="418"/>
      <c r="AA782" s="418"/>
    </row>
    <row r="783" spans="2:27" s="285" customFormat="1" ht="12.75" customHeight="1">
      <c r="B783" s="384" t="s">
        <v>908</v>
      </c>
      <c r="C783" s="388"/>
      <c r="D783" s="363"/>
      <c r="E783" s="363"/>
      <c r="F783" s="363"/>
      <c r="G783" s="363"/>
      <c r="H783" s="363"/>
      <c r="I783" s="363"/>
      <c r="J783" s="363"/>
      <c r="K783" s="363"/>
      <c r="L783" s="363"/>
      <c r="M783" s="363"/>
      <c r="N783" s="363"/>
      <c r="O783" s="363"/>
      <c r="P783" s="363"/>
      <c r="Q783" s="363"/>
      <c r="R783" s="363"/>
      <c r="S783" s="363"/>
      <c r="T783" s="363"/>
      <c r="U783" s="363"/>
      <c r="V783" s="363"/>
      <c r="W783" s="363"/>
      <c r="X783" s="363"/>
      <c r="Y783" s="363"/>
      <c r="Z783" s="366"/>
      <c r="AA783" s="366"/>
    </row>
    <row r="785" spans="1:27" s="256" customFormat="1" ht="12.75" customHeight="1">
      <c r="A785" s="256" t="s">
        <v>855</v>
      </c>
      <c r="R785" s="288"/>
      <c r="S785" s="288"/>
      <c r="T785" s="288"/>
      <c r="U785" s="288"/>
      <c r="V785" s="288"/>
      <c r="W785" s="288"/>
      <c r="X785" s="288"/>
      <c r="Y785" s="283"/>
      <c r="Z785" s="283"/>
      <c r="AA785" s="370" t="s">
        <v>113</v>
      </c>
    </row>
    <row r="786" spans="1:27" s="256" customFormat="1" ht="12.75" customHeight="1">
      <c r="B786" s="452" t="s">
        <v>160</v>
      </c>
      <c r="C786" s="455" t="s">
        <v>856</v>
      </c>
      <c r="D786" s="456"/>
      <c r="E786" s="456"/>
      <c r="F786" s="456"/>
      <c r="G786" s="456"/>
      <c r="H786" s="456"/>
      <c r="I786" s="456"/>
      <c r="J786" s="456"/>
      <c r="K786" s="456"/>
      <c r="L786" s="456"/>
      <c r="M786" s="456"/>
      <c r="N786" s="456"/>
      <c r="O786" s="456"/>
      <c r="P786" s="456"/>
      <c r="Q786" s="456"/>
      <c r="R786" s="456"/>
      <c r="S786" s="456"/>
      <c r="T786" s="456"/>
      <c r="U786" s="456"/>
      <c r="V786" s="456"/>
      <c r="W786" s="456"/>
      <c r="X786" s="456"/>
      <c r="Y786" s="456"/>
      <c r="Z786" s="418"/>
      <c r="AA786" s="418"/>
    </row>
    <row r="787" spans="1:27" s="256" customFormat="1" ht="12.75" customHeight="1">
      <c r="B787" s="453"/>
      <c r="C787" s="457"/>
      <c r="D787" s="458"/>
      <c r="E787" s="458"/>
      <c r="F787" s="458"/>
      <c r="G787" s="458"/>
      <c r="H787" s="458"/>
      <c r="I787" s="458"/>
      <c r="J787" s="458"/>
      <c r="K787" s="458"/>
      <c r="L787" s="458"/>
      <c r="M787" s="458"/>
      <c r="N787" s="458"/>
      <c r="O787" s="458"/>
      <c r="P787" s="458"/>
      <c r="Q787" s="458"/>
      <c r="R787" s="458"/>
      <c r="S787" s="458"/>
      <c r="T787" s="458"/>
      <c r="U787" s="458"/>
      <c r="V787" s="458"/>
      <c r="W787" s="458"/>
      <c r="X787" s="458"/>
      <c r="Y787" s="458"/>
      <c r="Z787" s="418"/>
      <c r="AA787" s="418"/>
    </row>
    <row r="788" spans="1:27" s="256" customFormat="1" ht="12.75" customHeight="1">
      <c r="B788" s="453"/>
      <c r="C788" s="459" t="s">
        <v>344</v>
      </c>
      <c r="D788" s="448" t="s">
        <v>345</v>
      </c>
      <c r="E788" s="448"/>
      <c r="F788" s="448"/>
      <c r="G788" s="448"/>
      <c r="H788" s="448"/>
      <c r="I788" s="448"/>
      <c r="J788" s="448"/>
      <c r="K788" s="448"/>
      <c r="L788" s="448"/>
      <c r="M788" s="448"/>
      <c r="N788" s="448"/>
      <c r="O788" s="448"/>
      <c r="P788" s="448"/>
      <c r="Q788" s="448"/>
      <c r="R788" s="448"/>
      <c r="S788" s="448"/>
      <c r="T788" s="448"/>
      <c r="U788" s="448"/>
      <c r="V788" s="448"/>
      <c r="W788" s="448"/>
      <c r="X788" s="448"/>
      <c r="Y788" s="448"/>
      <c r="Z788" s="418"/>
      <c r="AA788" s="418"/>
    </row>
    <row r="789" spans="1:27" s="256" customFormat="1" ht="12.75" customHeight="1">
      <c r="B789" s="453"/>
      <c r="C789" s="459"/>
      <c r="D789" s="448"/>
      <c r="E789" s="448"/>
      <c r="F789" s="448"/>
      <c r="G789" s="448"/>
      <c r="H789" s="448"/>
      <c r="I789" s="448"/>
      <c r="J789" s="448"/>
      <c r="K789" s="448"/>
      <c r="L789" s="448"/>
      <c r="M789" s="448"/>
      <c r="N789" s="448"/>
      <c r="O789" s="448"/>
      <c r="P789" s="448"/>
      <c r="Q789" s="448"/>
      <c r="R789" s="448"/>
      <c r="S789" s="448"/>
      <c r="T789" s="448"/>
      <c r="U789" s="448"/>
      <c r="V789" s="448"/>
      <c r="W789" s="448"/>
      <c r="X789" s="448"/>
      <c r="Y789" s="448"/>
      <c r="Z789" s="418"/>
      <c r="AA789" s="418"/>
    </row>
    <row r="790" spans="1:27" s="256" customFormat="1" ht="12.75" customHeight="1">
      <c r="B790" s="453"/>
      <c r="C790" s="459"/>
      <c r="D790" s="448"/>
      <c r="E790" s="448"/>
      <c r="F790" s="448"/>
      <c r="G790" s="448"/>
      <c r="H790" s="448"/>
      <c r="I790" s="448"/>
      <c r="J790" s="448"/>
      <c r="K790" s="448"/>
      <c r="L790" s="448"/>
      <c r="M790" s="448"/>
      <c r="N790" s="448"/>
      <c r="O790" s="448"/>
      <c r="P790" s="448"/>
      <c r="Q790" s="448"/>
      <c r="R790" s="448"/>
      <c r="S790" s="448"/>
      <c r="T790" s="448"/>
      <c r="U790" s="448"/>
      <c r="V790" s="448"/>
      <c r="W790" s="448"/>
      <c r="X790" s="448"/>
      <c r="Y790" s="448"/>
      <c r="Z790" s="418"/>
      <c r="AA790" s="418"/>
    </row>
    <row r="791" spans="1:27" s="256" customFormat="1" ht="12.75" customHeight="1">
      <c r="B791" s="453"/>
      <c r="C791" s="459"/>
      <c r="D791" s="448"/>
      <c r="E791" s="448"/>
      <c r="F791" s="448"/>
      <c r="G791" s="448"/>
      <c r="H791" s="448"/>
      <c r="I791" s="448"/>
      <c r="J791" s="448"/>
      <c r="K791" s="448"/>
      <c r="L791" s="448"/>
      <c r="M791" s="448"/>
      <c r="N791" s="448"/>
      <c r="O791" s="448"/>
      <c r="P791" s="448"/>
      <c r="Q791" s="448"/>
      <c r="R791" s="448"/>
      <c r="S791" s="448"/>
      <c r="T791" s="448"/>
      <c r="U791" s="448"/>
      <c r="V791" s="448"/>
      <c r="W791" s="448"/>
      <c r="X791" s="448"/>
      <c r="Y791" s="448"/>
      <c r="Z791" s="418"/>
      <c r="AA791" s="418"/>
    </row>
    <row r="792" spans="1:27" s="256" customFormat="1" ht="12.75" customHeight="1">
      <c r="B792" s="453"/>
      <c r="C792" s="459"/>
      <c r="D792" s="448"/>
      <c r="E792" s="448"/>
      <c r="F792" s="448"/>
      <c r="G792" s="448"/>
      <c r="H792" s="448"/>
      <c r="I792" s="448"/>
      <c r="J792" s="448"/>
      <c r="K792" s="448"/>
      <c r="L792" s="448"/>
      <c r="M792" s="448"/>
      <c r="N792" s="448"/>
      <c r="O792" s="448"/>
      <c r="P792" s="448"/>
      <c r="Q792" s="448"/>
      <c r="R792" s="448"/>
      <c r="S792" s="448"/>
      <c r="T792" s="448"/>
      <c r="U792" s="448"/>
      <c r="V792" s="448"/>
      <c r="W792" s="448"/>
      <c r="X792" s="448"/>
      <c r="Y792" s="448"/>
      <c r="Z792" s="418"/>
      <c r="AA792" s="418"/>
    </row>
    <row r="793" spans="1:27" s="256" customFormat="1" ht="12.75" customHeight="1">
      <c r="B793" s="453"/>
      <c r="C793" s="459"/>
      <c r="D793" s="448"/>
      <c r="E793" s="448"/>
      <c r="F793" s="448"/>
      <c r="G793" s="448"/>
      <c r="H793" s="448"/>
      <c r="I793" s="448"/>
      <c r="J793" s="448"/>
      <c r="K793" s="448"/>
      <c r="L793" s="448"/>
      <c r="M793" s="448"/>
      <c r="N793" s="448"/>
      <c r="O793" s="448"/>
      <c r="P793" s="448"/>
      <c r="Q793" s="448"/>
      <c r="R793" s="448"/>
      <c r="S793" s="448"/>
      <c r="T793" s="448"/>
      <c r="U793" s="448"/>
      <c r="V793" s="448"/>
      <c r="W793" s="448"/>
      <c r="X793" s="448"/>
      <c r="Y793" s="448"/>
      <c r="Z793" s="418"/>
      <c r="AA793" s="418"/>
    </row>
    <row r="794" spans="1:27" s="256" customFormat="1" ht="12.75" customHeight="1">
      <c r="B794" s="453"/>
      <c r="C794" s="459"/>
      <c r="D794" s="448"/>
      <c r="E794" s="448"/>
      <c r="F794" s="448"/>
      <c r="G794" s="448"/>
      <c r="H794" s="448"/>
      <c r="I794" s="448"/>
      <c r="J794" s="448"/>
      <c r="K794" s="448"/>
      <c r="L794" s="448"/>
      <c r="M794" s="448"/>
      <c r="N794" s="448"/>
      <c r="O794" s="448"/>
      <c r="P794" s="448"/>
      <c r="Q794" s="448"/>
      <c r="R794" s="448"/>
      <c r="S794" s="448"/>
      <c r="T794" s="448"/>
      <c r="U794" s="448"/>
      <c r="V794" s="448"/>
      <c r="W794" s="448"/>
      <c r="X794" s="448"/>
      <c r="Y794" s="448"/>
      <c r="Z794" s="418"/>
      <c r="AA794" s="418"/>
    </row>
    <row r="795" spans="1:27" s="285" customFormat="1" ht="12.75" customHeight="1">
      <c r="B795" s="454"/>
      <c r="C795" s="286" t="s">
        <v>109</v>
      </c>
      <c r="D795" s="448" t="s">
        <v>150</v>
      </c>
      <c r="E795" s="448"/>
      <c r="F795" s="448"/>
      <c r="G795" s="448"/>
      <c r="H795" s="448"/>
      <c r="I795" s="448"/>
      <c r="J795" s="448"/>
      <c r="K795" s="448"/>
      <c r="L795" s="448"/>
      <c r="M795" s="448"/>
      <c r="N795" s="448"/>
      <c r="O795" s="448"/>
      <c r="P795" s="448"/>
      <c r="Q795" s="448"/>
      <c r="R795" s="448"/>
      <c r="S795" s="448"/>
      <c r="T795" s="448"/>
      <c r="U795" s="448"/>
      <c r="V795" s="448"/>
      <c r="W795" s="448"/>
      <c r="X795" s="448"/>
      <c r="Y795" s="448"/>
      <c r="Z795" s="418"/>
      <c r="AA795" s="418"/>
    </row>
    <row r="796" spans="1:27" s="256" customFormat="1" ht="12.75" customHeight="1">
      <c r="B796" s="452" t="s">
        <v>161</v>
      </c>
      <c r="C796" s="437" t="s">
        <v>175</v>
      </c>
      <c r="D796" s="438"/>
      <c r="E796" s="438"/>
      <c r="F796" s="438"/>
      <c r="G796" s="438"/>
      <c r="H796" s="438"/>
      <c r="I796" s="438"/>
      <c r="J796" s="438"/>
      <c r="K796" s="438"/>
      <c r="L796" s="438"/>
      <c r="M796" s="438"/>
      <c r="N796" s="438"/>
      <c r="O796" s="438"/>
      <c r="P796" s="438"/>
      <c r="Q796" s="438"/>
      <c r="R796" s="438"/>
      <c r="S796" s="438"/>
      <c r="T796" s="438"/>
      <c r="U796" s="438"/>
      <c r="V796" s="438"/>
      <c r="W796" s="438"/>
      <c r="X796" s="438"/>
      <c r="Y796" s="438"/>
      <c r="Z796" s="418"/>
      <c r="AA796" s="418"/>
    </row>
    <row r="797" spans="1:27" s="256" customFormat="1" ht="12.75" customHeight="1">
      <c r="B797" s="453"/>
      <c r="C797" s="439"/>
      <c r="D797" s="440"/>
      <c r="E797" s="440"/>
      <c r="F797" s="440"/>
      <c r="G797" s="440"/>
      <c r="H797" s="440"/>
      <c r="I797" s="440"/>
      <c r="J797" s="440"/>
      <c r="K797" s="440"/>
      <c r="L797" s="440"/>
      <c r="M797" s="440"/>
      <c r="N797" s="440"/>
      <c r="O797" s="440"/>
      <c r="P797" s="440"/>
      <c r="Q797" s="440"/>
      <c r="R797" s="440"/>
      <c r="S797" s="440"/>
      <c r="T797" s="440"/>
      <c r="U797" s="440"/>
      <c r="V797" s="440"/>
      <c r="W797" s="440"/>
      <c r="X797" s="440"/>
      <c r="Y797" s="440"/>
      <c r="Z797" s="418"/>
      <c r="AA797" s="418"/>
    </row>
    <row r="798" spans="1:27" s="256" customFormat="1" ht="12.75" customHeight="1">
      <c r="B798" s="454"/>
      <c r="C798" s="441"/>
      <c r="D798" s="442"/>
      <c r="E798" s="442"/>
      <c r="F798" s="442"/>
      <c r="G798" s="442"/>
      <c r="H798" s="442"/>
      <c r="I798" s="442"/>
      <c r="J798" s="442"/>
      <c r="K798" s="442"/>
      <c r="L798" s="442"/>
      <c r="M798" s="442"/>
      <c r="N798" s="442"/>
      <c r="O798" s="442"/>
      <c r="P798" s="442"/>
      <c r="Q798" s="442"/>
      <c r="R798" s="442"/>
      <c r="S798" s="442"/>
      <c r="T798" s="442"/>
      <c r="U798" s="442"/>
      <c r="V798" s="442"/>
      <c r="W798" s="442"/>
      <c r="X798" s="442"/>
      <c r="Y798" s="442"/>
      <c r="Z798" s="418"/>
      <c r="AA798" s="418"/>
    </row>
    <row r="799" spans="1:27" s="256" customFormat="1" ht="12.75" customHeight="1">
      <c r="B799" s="452" t="s">
        <v>162</v>
      </c>
      <c r="C799" s="437" t="s">
        <v>115</v>
      </c>
      <c r="D799" s="438"/>
      <c r="E799" s="438"/>
      <c r="F799" s="438"/>
      <c r="G799" s="438"/>
      <c r="H799" s="438"/>
      <c r="I799" s="438"/>
      <c r="J799" s="438"/>
      <c r="K799" s="438"/>
      <c r="L799" s="438"/>
      <c r="M799" s="438"/>
      <c r="N799" s="438"/>
      <c r="O799" s="438"/>
      <c r="P799" s="438"/>
      <c r="Q799" s="438"/>
      <c r="R799" s="438"/>
      <c r="S799" s="438"/>
      <c r="T799" s="438"/>
      <c r="U799" s="438"/>
      <c r="V799" s="438"/>
      <c r="W799" s="438"/>
      <c r="X799" s="438"/>
      <c r="Y799" s="438"/>
      <c r="Z799" s="418"/>
      <c r="AA799" s="418"/>
    </row>
    <row r="800" spans="1:27" s="256" customFormat="1" ht="12.75" customHeight="1">
      <c r="B800" s="453"/>
      <c r="C800" s="439"/>
      <c r="D800" s="440"/>
      <c r="E800" s="440"/>
      <c r="F800" s="440"/>
      <c r="G800" s="440"/>
      <c r="H800" s="440"/>
      <c r="I800" s="440"/>
      <c r="J800" s="440"/>
      <c r="K800" s="440"/>
      <c r="L800" s="440"/>
      <c r="M800" s="440"/>
      <c r="N800" s="440"/>
      <c r="O800" s="440"/>
      <c r="P800" s="440"/>
      <c r="Q800" s="440"/>
      <c r="R800" s="440"/>
      <c r="S800" s="440"/>
      <c r="T800" s="440"/>
      <c r="U800" s="440"/>
      <c r="V800" s="440"/>
      <c r="W800" s="440"/>
      <c r="X800" s="440"/>
      <c r="Y800" s="440"/>
      <c r="Z800" s="418"/>
      <c r="AA800" s="418"/>
    </row>
    <row r="801" spans="2:27" s="256" customFormat="1" ht="12.75" customHeight="1">
      <c r="B801" s="454"/>
      <c r="C801" s="441"/>
      <c r="D801" s="442"/>
      <c r="E801" s="442"/>
      <c r="F801" s="442"/>
      <c r="G801" s="442"/>
      <c r="H801" s="442"/>
      <c r="I801" s="442"/>
      <c r="J801" s="442"/>
      <c r="K801" s="442"/>
      <c r="L801" s="442"/>
      <c r="M801" s="442"/>
      <c r="N801" s="442"/>
      <c r="O801" s="442"/>
      <c r="P801" s="442"/>
      <c r="Q801" s="442"/>
      <c r="R801" s="442"/>
      <c r="S801" s="442"/>
      <c r="T801" s="442"/>
      <c r="U801" s="442"/>
      <c r="V801" s="442"/>
      <c r="W801" s="442"/>
      <c r="X801" s="442"/>
      <c r="Y801" s="442"/>
      <c r="Z801" s="418"/>
      <c r="AA801" s="418"/>
    </row>
    <row r="802" spans="2:27" s="256" customFormat="1" ht="12.75" customHeight="1">
      <c r="B802" s="452" t="s">
        <v>163</v>
      </c>
      <c r="C802" s="437" t="s">
        <v>104</v>
      </c>
      <c r="D802" s="438"/>
      <c r="E802" s="438"/>
      <c r="F802" s="438"/>
      <c r="G802" s="438"/>
      <c r="H802" s="438"/>
      <c r="I802" s="438"/>
      <c r="J802" s="438"/>
      <c r="K802" s="438"/>
      <c r="L802" s="438"/>
      <c r="M802" s="438"/>
      <c r="N802" s="438"/>
      <c r="O802" s="438"/>
      <c r="P802" s="438"/>
      <c r="Q802" s="438"/>
      <c r="R802" s="438"/>
      <c r="S802" s="438"/>
      <c r="T802" s="438"/>
      <c r="U802" s="438"/>
      <c r="V802" s="438"/>
      <c r="W802" s="438"/>
      <c r="X802" s="438"/>
      <c r="Y802" s="438"/>
      <c r="Z802" s="418"/>
      <c r="AA802" s="418"/>
    </row>
    <row r="803" spans="2:27" s="256" customFormat="1" ht="12.75" customHeight="1">
      <c r="B803" s="453"/>
      <c r="C803" s="439"/>
      <c r="D803" s="440"/>
      <c r="E803" s="440"/>
      <c r="F803" s="440"/>
      <c r="G803" s="440"/>
      <c r="H803" s="440"/>
      <c r="I803" s="440"/>
      <c r="J803" s="440"/>
      <c r="K803" s="440"/>
      <c r="L803" s="440"/>
      <c r="M803" s="440"/>
      <c r="N803" s="440"/>
      <c r="O803" s="440"/>
      <c r="P803" s="440"/>
      <c r="Q803" s="440"/>
      <c r="R803" s="440"/>
      <c r="S803" s="440"/>
      <c r="T803" s="440"/>
      <c r="U803" s="440"/>
      <c r="V803" s="440"/>
      <c r="W803" s="440"/>
      <c r="X803" s="440"/>
      <c r="Y803" s="440"/>
      <c r="Z803" s="418"/>
      <c r="AA803" s="418"/>
    </row>
    <row r="804" spans="2:27" s="285" customFormat="1" ht="12.75" customHeight="1">
      <c r="B804" s="453"/>
      <c r="C804" s="263" t="s">
        <v>105</v>
      </c>
      <c r="D804" s="448" t="s">
        <v>106</v>
      </c>
      <c r="E804" s="448"/>
      <c r="F804" s="448"/>
      <c r="G804" s="448"/>
      <c r="H804" s="448"/>
      <c r="I804" s="448"/>
      <c r="J804" s="448"/>
      <c r="K804" s="448"/>
      <c r="L804" s="448"/>
      <c r="M804" s="448"/>
      <c r="N804" s="448"/>
      <c r="O804" s="448"/>
      <c r="P804" s="448"/>
      <c r="Q804" s="448"/>
      <c r="R804" s="448"/>
      <c r="S804" s="448"/>
      <c r="T804" s="448"/>
      <c r="U804" s="448"/>
      <c r="V804" s="448"/>
      <c r="W804" s="448"/>
      <c r="X804" s="448"/>
      <c r="Y804" s="448"/>
      <c r="Z804" s="418"/>
      <c r="AA804" s="418"/>
    </row>
    <row r="805" spans="2:27" s="285" customFormat="1" ht="12.75" customHeight="1">
      <c r="B805" s="453"/>
      <c r="C805" s="449" t="s">
        <v>100</v>
      </c>
      <c r="D805" s="448" t="s">
        <v>107</v>
      </c>
      <c r="E805" s="448"/>
      <c r="F805" s="448"/>
      <c r="G805" s="448"/>
      <c r="H805" s="448"/>
      <c r="I805" s="448"/>
      <c r="J805" s="448"/>
      <c r="K805" s="448"/>
      <c r="L805" s="448"/>
      <c r="M805" s="448"/>
      <c r="N805" s="448"/>
      <c r="O805" s="448"/>
      <c r="P805" s="448"/>
      <c r="Q805" s="448"/>
      <c r="R805" s="448"/>
      <c r="S805" s="448"/>
      <c r="T805" s="448"/>
      <c r="U805" s="448"/>
      <c r="V805" s="448"/>
      <c r="W805" s="448"/>
      <c r="X805" s="448"/>
      <c r="Y805" s="448"/>
      <c r="Z805" s="418"/>
      <c r="AA805" s="418"/>
    </row>
    <row r="806" spans="2:27" s="285" customFormat="1" ht="12.75" customHeight="1">
      <c r="B806" s="453"/>
      <c r="C806" s="449"/>
      <c r="D806" s="448"/>
      <c r="E806" s="448"/>
      <c r="F806" s="448"/>
      <c r="G806" s="448"/>
      <c r="H806" s="448"/>
      <c r="I806" s="448"/>
      <c r="J806" s="448"/>
      <c r="K806" s="448"/>
      <c r="L806" s="448"/>
      <c r="M806" s="448"/>
      <c r="N806" s="448"/>
      <c r="O806" s="448"/>
      <c r="P806" s="448"/>
      <c r="Q806" s="448"/>
      <c r="R806" s="448"/>
      <c r="S806" s="448"/>
      <c r="T806" s="448"/>
      <c r="U806" s="448"/>
      <c r="V806" s="448"/>
      <c r="W806" s="448"/>
      <c r="X806" s="448"/>
      <c r="Y806" s="448"/>
      <c r="Z806" s="418"/>
      <c r="AA806" s="418"/>
    </row>
    <row r="807" spans="2:27" s="285" customFormat="1" ht="12.75" customHeight="1">
      <c r="B807" s="453"/>
      <c r="C807" s="449" t="s">
        <v>108</v>
      </c>
      <c r="D807" s="448" t="s">
        <v>647</v>
      </c>
      <c r="E807" s="448"/>
      <c r="F807" s="448"/>
      <c r="G807" s="448"/>
      <c r="H807" s="448"/>
      <c r="I807" s="448"/>
      <c r="J807" s="448"/>
      <c r="K807" s="448"/>
      <c r="L807" s="448"/>
      <c r="M807" s="448"/>
      <c r="N807" s="448"/>
      <c r="O807" s="448"/>
      <c r="P807" s="448"/>
      <c r="Q807" s="448"/>
      <c r="R807" s="448"/>
      <c r="S807" s="448"/>
      <c r="T807" s="448"/>
      <c r="U807" s="448"/>
      <c r="V807" s="448"/>
      <c r="W807" s="448"/>
      <c r="X807" s="448"/>
      <c r="Y807" s="448"/>
      <c r="Z807" s="418"/>
      <c r="AA807" s="418"/>
    </row>
    <row r="808" spans="2:27" s="285" customFormat="1" ht="12.75" customHeight="1">
      <c r="B808" s="454"/>
      <c r="C808" s="450"/>
      <c r="D808" s="451"/>
      <c r="E808" s="451"/>
      <c r="F808" s="451"/>
      <c r="G808" s="451"/>
      <c r="H808" s="451"/>
      <c r="I808" s="451"/>
      <c r="J808" s="451"/>
      <c r="K808" s="451"/>
      <c r="L808" s="451"/>
      <c r="M808" s="451"/>
      <c r="N808" s="451"/>
      <c r="O808" s="451"/>
      <c r="P808" s="451"/>
      <c r="Q808" s="451"/>
      <c r="R808" s="451"/>
      <c r="S808" s="451"/>
      <c r="T808" s="451"/>
      <c r="U808" s="451"/>
      <c r="V808" s="451"/>
      <c r="W808" s="451"/>
      <c r="X808" s="451"/>
      <c r="Y808" s="451"/>
      <c r="Z808" s="418"/>
      <c r="AA808" s="418"/>
    </row>
    <row r="809" spans="2:27" s="256" customFormat="1" ht="12.75" customHeight="1">
      <c r="B809" s="452" t="s">
        <v>164</v>
      </c>
      <c r="C809" s="444" t="s">
        <v>945</v>
      </c>
      <c r="D809" s="445"/>
      <c r="E809" s="445"/>
      <c r="F809" s="445"/>
      <c r="G809" s="445"/>
      <c r="H809" s="445"/>
      <c r="I809" s="445"/>
      <c r="J809" s="445"/>
      <c r="K809" s="445"/>
      <c r="L809" s="445"/>
      <c r="M809" s="445"/>
      <c r="N809" s="445"/>
      <c r="O809" s="445"/>
      <c r="P809" s="445"/>
      <c r="Q809" s="445"/>
      <c r="R809" s="445"/>
      <c r="S809" s="445"/>
      <c r="T809" s="445"/>
      <c r="U809" s="445"/>
      <c r="V809" s="445"/>
      <c r="W809" s="445"/>
      <c r="X809" s="445"/>
      <c r="Y809" s="445"/>
      <c r="Z809" s="418"/>
      <c r="AA809" s="418"/>
    </row>
    <row r="810" spans="2:27" s="256" customFormat="1" ht="12.75" customHeight="1">
      <c r="B810" s="453"/>
      <c r="C810" s="446"/>
      <c r="D810" s="447"/>
      <c r="E810" s="447"/>
      <c r="F810" s="447"/>
      <c r="G810" s="447"/>
      <c r="H810" s="447"/>
      <c r="I810" s="447"/>
      <c r="J810" s="447"/>
      <c r="K810" s="447"/>
      <c r="L810" s="447"/>
      <c r="M810" s="447"/>
      <c r="N810" s="447"/>
      <c r="O810" s="447"/>
      <c r="P810" s="447"/>
      <c r="Q810" s="447"/>
      <c r="R810" s="447"/>
      <c r="S810" s="447"/>
      <c r="T810" s="447"/>
      <c r="U810" s="447"/>
      <c r="V810" s="447"/>
      <c r="W810" s="447"/>
      <c r="X810" s="447"/>
      <c r="Y810" s="447"/>
      <c r="Z810" s="418"/>
      <c r="AA810" s="418"/>
    </row>
    <row r="811" spans="2:27" s="256" customFormat="1" ht="12.75" customHeight="1">
      <c r="B811" s="453"/>
      <c r="C811" s="446"/>
      <c r="D811" s="447"/>
      <c r="E811" s="447"/>
      <c r="F811" s="447"/>
      <c r="G811" s="447"/>
      <c r="H811" s="447"/>
      <c r="I811" s="447"/>
      <c r="J811" s="447"/>
      <c r="K811" s="447"/>
      <c r="L811" s="447"/>
      <c r="M811" s="447"/>
      <c r="N811" s="447"/>
      <c r="O811" s="447"/>
      <c r="P811" s="447"/>
      <c r="Q811" s="447"/>
      <c r="R811" s="447"/>
      <c r="S811" s="447"/>
      <c r="T811" s="447"/>
      <c r="U811" s="447"/>
      <c r="V811" s="447"/>
      <c r="W811" s="447"/>
      <c r="X811" s="447"/>
      <c r="Y811" s="447"/>
      <c r="Z811" s="418"/>
      <c r="AA811" s="418"/>
    </row>
    <row r="812" spans="2:27" s="256" customFormat="1" ht="12.75" customHeight="1">
      <c r="B812" s="453"/>
      <c r="C812" s="446"/>
      <c r="D812" s="447"/>
      <c r="E812" s="447"/>
      <c r="F812" s="447"/>
      <c r="G812" s="447"/>
      <c r="H812" s="447"/>
      <c r="I812" s="447"/>
      <c r="J812" s="447"/>
      <c r="K812" s="447"/>
      <c r="L812" s="447"/>
      <c r="M812" s="447"/>
      <c r="N812" s="447"/>
      <c r="O812" s="447"/>
      <c r="P812" s="447"/>
      <c r="Q812" s="447"/>
      <c r="R812" s="447"/>
      <c r="S812" s="447"/>
      <c r="T812" s="447"/>
      <c r="U812" s="447"/>
      <c r="V812" s="447"/>
      <c r="W812" s="447"/>
      <c r="X812" s="447"/>
      <c r="Y812" s="447"/>
      <c r="Z812" s="418"/>
      <c r="AA812" s="418"/>
    </row>
    <row r="813" spans="2:27" s="256" customFormat="1" ht="12.75" customHeight="1">
      <c r="B813" s="453"/>
      <c r="C813" s="446"/>
      <c r="D813" s="447"/>
      <c r="E813" s="447"/>
      <c r="F813" s="447"/>
      <c r="G813" s="447"/>
      <c r="H813" s="447"/>
      <c r="I813" s="447"/>
      <c r="J813" s="447"/>
      <c r="K813" s="447"/>
      <c r="L813" s="447"/>
      <c r="M813" s="447"/>
      <c r="N813" s="447"/>
      <c r="O813" s="447"/>
      <c r="P813" s="447"/>
      <c r="Q813" s="447"/>
      <c r="R813" s="447"/>
      <c r="S813" s="447"/>
      <c r="T813" s="447"/>
      <c r="U813" s="447"/>
      <c r="V813" s="447"/>
      <c r="W813" s="447"/>
      <c r="X813" s="447"/>
      <c r="Y813" s="447"/>
      <c r="Z813" s="418"/>
      <c r="AA813" s="418"/>
    </row>
    <row r="814" spans="2:27" s="256" customFormat="1" ht="12.75" customHeight="1">
      <c r="B814" s="452" t="s">
        <v>165</v>
      </c>
      <c r="C814" s="437" t="s">
        <v>151</v>
      </c>
      <c r="D814" s="438"/>
      <c r="E814" s="438"/>
      <c r="F814" s="438"/>
      <c r="G814" s="438"/>
      <c r="H814" s="438"/>
      <c r="I814" s="438"/>
      <c r="J814" s="438"/>
      <c r="K814" s="438"/>
      <c r="L814" s="438"/>
      <c r="M814" s="438"/>
      <c r="N814" s="438"/>
      <c r="O814" s="438"/>
      <c r="P814" s="438"/>
      <c r="Q814" s="438"/>
      <c r="R814" s="438"/>
      <c r="S814" s="438"/>
      <c r="T814" s="438"/>
      <c r="U814" s="438"/>
      <c r="V814" s="438"/>
      <c r="W814" s="438"/>
      <c r="X814" s="438"/>
      <c r="Y814" s="438"/>
      <c r="Z814" s="418"/>
      <c r="AA814" s="418"/>
    </row>
    <row r="815" spans="2:27" s="256" customFormat="1" ht="12.75" customHeight="1">
      <c r="B815" s="453"/>
      <c r="C815" s="439"/>
      <c r="D815" s="440"/>
      <c r="E815" s="440"/>
      <c r="F815" s="440"/>
      <c r="G815" s="440"/>
      <c r="H815" s="440"/>
      <c r="I815" s="440"/>
      <c r="J815" s="440"/>
      <c r="K815" s="440"/>
      <c r="L815" s="440"/>
      <c r="M815" s="440"/>
      <c r="N815" s="440"/>
      <c r="O815" s="440"/>
      <c r="P815" s="440"/>
      <c r="Q815" s="440"/>
      <c r="R815" s="440"/>
      <c r="S815" s="440"/>
      <c r="T815" s="440"/>
      <c r="U815" s="440"/>
      <c r="V815" s="440"/>
      <c r="W815" s="440"/>
      <c r="X815" s="440"/>
      <c r="Y815" s="440"/>
      <c r="Z815" s="418"/>
      <c r="AA815" s="418"/>
    </row>
    <row r="816" spans="2:27" s="256" customFormat="1" ht="12.75" customHeight="1">
      <c r="B816" s="454"/>
      <c r="C816" s="441"/>
      <c r="D816" s="442"/>
      <c r="E816" s="442"/>
      <c r="F816" s="442"/>
      <c r="G816" s="442"/>
      <c r="H816" s="442"/>
      <c r="I816" s="442"/>
      <c r="J816" s="442"/>
      <c r="K816" s="442"/>
      <c r="L816" s="442"/>
      <c r="M816" s="442"/>
      <c r="N816" s="442"/>
      <c r="O816" s="442"/>
      <c r="P816" s="442"/>
      <c r="Q816" s="442"/>
      <c r="R816" s="442"/>
      <c r="S816" s="442"/>
      <c r="T816" s="442"/>
      <c r="U816" s="442"/>
      <c r="V816" s="442"/>
      <c r="W816" s="442"/>
      <c r="X816" s="442"/>
      <c r="Y816" s="442"/>
      <c r="Z816" s="418"/>
      <c r="AA816" s="418"/>
    </row>
    <row r="817" spans="1:28" s="256" customFormat="1" ht="12.75" customHeight="1">
      <c r="B817" s="452" t="s">
        <v>166</v>
      </c>
      <c r="C817" s="437" t="s">
        <v>103</v>
      </c>
      <c r="D817" s="438"/>
      <c r="E817" s="438"/>
      <c r="F817" s="438"/>
      <c r="G817" s="438"/>
      <c r="H817" s="438"/>
      <c r="I817" s="438"/>
      <c r="J817" s="438"/>
      <c r="K817" s="438"/>
      <c r="L817" s="438"/>
      <c r="M817" s="438"/>
      <c r="N817" s="438"/>
      <c r="O817" s="438"/>
      <c r="P817" s="438"/>
      <c r="Q817" s="438"/>
      <c r="R817" s="438"/>
      <c r="S817" s="438"/>
      <c r="T817" s="438"/>
      <c r="U817" s="438"/>
      <c r="V817" s="438"/>
      <c r="W817" s="438"/>
      <c r="X817" s="438"/>
      <c r="Y817" s="438"/>
      <c r="Z817" s="418"/>
      <c r="AA817" s="418"/>
    </row>
    <row r="818" spans="1:28" s="256" customFormat="1" ht="12.75" customHeight="1">
      <c r="B818" s="454"/>
      <c r="C818" s="441"/>
      <c r="D818" s="442"/>
      <c r="E818" s="442"/>
      <c r="F818" s="442"/>
      <c r="G818" s="442"/>
      <c r="H818" s="442"/>
      <c r="I818" s="442"/>
      <c r="J818" s="442"/>
      <c r="K818" s="442"/>
      <c r="L818" s="442"/>
      <c r="M818" s="442"/>
      <c r="N818" s="442"/>
      <c r="O818" s="442"/>
      <c r="P818" s="442"/>
      <c r="Q818" s="442"/>
      <c r="R818" s="442"/>
      <c r="S818" s="442"/>
      <c r="T818" s="442"/>
      <c r="U818" s="442"/>
      <c r="V818" s="442"/>
      <c r="W818" s="442"/>
      <c r="X818" s="442"/>
      <c r="Y818" s="442"/>
      <c r="Z818" s="418"/>
      <c r="AA818" s="418"/>
    </row>
    <row r="819" spans="1:28" s="256" customFormat="1" ht="12.75" customHeight="1">
      <c r="B819" s="452" t="s">
        <v>837</v>
      </c>
      <c r="C819" s="437" t="s">
        <v>116</v>
      </c>
      <c r="D819" s="438"/>
      <c r="E819" s="438"/>
      <c r="F819" s="438"/>
      <c r="G819" s="438"/>
      <c r="H819" s="438"/>
      <c r="I819" s="438"/>
      <c r="J819" s="438"/>
      <c r="K819" s="438"/>
      <c r="L819" s="438"/>
      <c r="M819" s="438"/>
      <c r="N819" s="438"/>
      <c r="O819" s="438"/>
      <c r="P819" s="438"/>
      <c r="Q819" s="438"/>
      <c r="R819" s="438"/>
      <c r="S819" s="438"/>
      <c r="T819" s="438"/>
      <c r="U819" s="438"/>
      <c r="V819" s="438"/>
      <c r="W819" s="438"/>
      <c r="X819" s="438"/>
      <c r="Y819" s="438"/>
      <c r="Z819" s="418"/>
      <c r="AA819" s="418"/>
    </row>
    <row r="820" spans="1:28" s="256" customFormat="1" ht="12.75" customHeight="1">
      <c r="B820" s="453"/>
      <c r="C820" s="439"/>
      <c r="D820" s="440"/>
      <c r="E820" s="440"/>
      <c r="F820" s="440"/>
      <c r="G820" s="440"/>
      <c r="H820" s="440"/>
      <c r="I820" s="440"/>
      <c r="J820" s="440"/>
      <c r="K820" s="440"/>
      <c r="L820" s="440"/>
      <c r="M820" s="440"/>
      <c r="N820" s="440"/>
      <c r="O820" s="440"/>
      <c r="P820" s="440"/>
      <c r="Q820" s="440"/>
      <c r="R820" s="440"/>
      <c r="S820" s="440"/>
      <c r="T820" s="440"/>
      <c r="U820" s="440"/>
      <c r="V820" s="440"/>
      <c r="W820" s="440"/>
      <c r="X820" s="440"/>
      <c r="Y820" s="440"/>
      <c r="Z820" s="418"/>
      <c r="AA820" s="418"/>
    </row>
    <row r="821" spans="1:28" s="256" customFormat="1" ht="12.75" customHeight="1">
      <c r="B821" s="453"/>
      <c r="C821" s="439"/>
      <c r="D821" s="440"/>
      <c r="E821" s="440"/>
      <c r="F821" s="440"/>
      <c r="G821" s="440"/>
      <c r="H821" s="440"/>
      <c r="I821" s="440"/>
      <c r="J821" s="440"/>
      <c r="K821" s="440"/>
      <c r="L821" s="440"/>
      <c r="M821" s="440"/>
      <c r="N821" s="440"/>
      <c r="O821" s="440"/>
      <c r="P821" s="440"/>
      <c r="Q821" s="440"/>
      <c r="R821" s="440"/>
      <c r="S821" s="440"/>
      <c r="T821" s="440"/>
      <c r="U821" s="440"/>
      <c r="V821" s="440"/>
      <c r="W821" s="440"/>
      <c r="X821" s="440"/>
      <c r="Y821" s="440"/>
      <c r="Z821" s="418"/>
      <c r="AA821" s="418"/>
    </row>
    <row r="822" spans="1:28" s="256" customFormat="1" ht="12.75" customHeight="1">
      <c r="B822" s="454"/>
      <c r="C822" s="441"/>
      <c r="D822" s="442"/>
      <c r="E822" s="442"/>
      <c r="F822" s="442"/>
      <c r="G822" s="442"/>
      <c r="H822" s="442"/>
      <c r="I822" s="442"/>
      <c r="J822" s="442"/>
      <c r="K822" s="442"/>
      <c r="L822" s="442"/>
      <c r="M822" s="442"/>
      <c r="N822" s="442"/>
      <c r="O822" s="442"/>
      <c r="P822" s="442"/>
      <c r="Q822" s="442"/>
      <c r="R822" s="442"/>
      <c r="S822" s="442"/>
      <c r="T822" s="442"/>
      <c r="U822" s="442"/>
      <c r="V822" s="442"/>
      <c r="W822" s="442"/>
      <c r="X822" s="442"/>
      <c r="Y822" s="442"/>
      <c r="Z822" s="418"/>
      <c r="AA822" s="418"/>
    </row>
    <row r="823" spans="1:28" s="256" customFormat="1" ht="12.75" customHeight="1">
      <c r="B823" s="452" t="s">
        <v>857</v>
      </c>
      <c r="C823" s="437" t="s">
        <v>346</v>
      </c>
      <c r="D823" s="438"/>
      <c r="E823" s="438"/>
      <c r="F823" s="438"/>
      <c r="G823" s="438"/>
      <c r="H823" s="438"/>
      <c r="I823" s="438"/>
      <c r="J823" s="438"/>
      <c r="K823" s="438"/>
      <c r="L823" s="438"/>
      <c r="M823" s="438"/>
      <c r="N823" s="438"/>
      <c r="O823" s="438"/>
      <c r="P823" s="438"/>
      <c r="Q823" s="438"/>
      <c r="R823" s="438"/>
      <c r="S823" s="438"/>
      <c r="T823" s="438"/>
      <c r="U823" s="438"/>
      <c r="V823" s="438"/>
      <c r="W823" s="438"/>
      <c r="X823" s="438"/>
      <c r="Y823" s="438"/>
      <c r="Z823" s="418"/>
      <c r="AA823" s="418"/>
    </row>
    <row r="824" spans="1:28" s="256" customFormat="1" ht="12.75" customHeight="1">
      <c r="B824" s="453"/>
      <c r="C824" s="439"/>
      <c r="D824" s="440"/>
      <c r="E824" s="440"/>
      <c r="F824" s="440"/>
      <c r="G824" s="440"/>
      <c r="H824" s="440"/>
      <c r="I824" s="440"/>
      <c r="J824" s="440"/>
      <c r="K824" s="440"/>
      <c r="L824" s="440"/>
      <c r="M824" s="440"/>
      <c r="N824" s="440"/>
      <c r="O824" s="440"/>
      <c r="P824" s="440"/>
      <c r="Q824" s="440"/>
      <c r="R824" s="440"/>
      <c r="S824" s="440"/>
      <c r="T824" s="440"/>
      <c r="U824" s="440"/>
      <c r="V824" s="440"/>
      <c r="W824" s="440"/>
      <c r="X824" s="440"/>
      <c r="Y824" s="440"/>
      <c r="Z824" s="418"/>
      <c r="AA824" s="418"/>
    </row>
    <row r="825" spans="1:28" s="256" customFormat="1" ht="12.75" customHeight="1">
      <c r="B825" s="454"/>
      <c r="C825" s="441"/>
      <c r="D825" s="442"/>
      <c r="E825" s="442"/>
      <c r="F825" s="442"/>
      <c r="G825" s="442"/>
      <c r="H825" s="442"/>
      <c r="I825" s="442"/>
      <c r="J825" s="442"/>
      <c r="K825" s="442"/>
      <c r="L825" s="442"/>
      <c r="M825" s="442"/>
      <c r="N825" s="442"/>
      <c r="O825" s="442"/>
      <c r="P825" s="442"/>
      <c r="Q825" s="442"/>
      <c r="R825" s="442"/>
      <c r="S825" s="442"/>
      <c r="T825" s="442"/>
      <c r="U825" s="442"/>
      <c r="V825" s="442"/>
      <c r="W825" s="442"/>
      <c r="X825" s="442"/>
      <c r="Y825" s="442"/>
      <c r="Z825" s="418"/>
      <c r="AA825" s="418"/>
    </row>
    <row r="826" spans="1:28" s="256" customFormat="1" ht="12.75" customHeight="1"/>
    <row r="827" spans="1:28" s="290" customFormat="1" ht="12.75" customHeight="1">
      <c r="A827" s="256" t="s">
        <v>860</v>
      </c>
    </row>
    <row r="828" spans="1:28" s="256" customFormat="1" ht="12.75" customHeight="1">
      <c r="B828" s="452" t="s">
        <v>160</v>
      </c>
      <c r="C828" s="437" t="s">
        <v>118</v>
      </c>
      <c r="D828" s="438"/>
      <c r="E828" s="438"/>
      <c r="F828" s="438"/>
      <c r="G828" s="438"/>
      <c r="H828" s="438"/>
      <c r="I828" s="438"/>
      <c r="J828" s="438"/>
      <c r="K828" s="438"/>
      <c r="L828" s="438"/>
      <c r="M828" s="438"/>
      <c r="N828" s="438"/>
      <c r="O828" s="438"/>
      <c r="P828" s="438"/>
      <c r="Q828" s="438"/>
      <c r="R828" s="438"/>
      <c r="S828" s="438"/>
      <c r="T828" s="438"/>
      <c r="U828" s="438"/>
      <c r="V828" s="438"/>
      <c r="W828" s="438"/>
      <c r="X828" s="438"/>
      <c r="Y828" s="438"/>
      <c r="Z828" s="443"/>
      <c r="AA828" s="443"/>
    </row>
    <row r="829" spans="1:28" s="256" customFormat="1" ht="12.75" customHeight="1">
      <c r="B829" s="453"/>
      <c r="C829" s="439"/>
      <c r="D829" s="440"/>
      <c r="E829" s="440"/>
      <c r="F829" s="440"/>
      <c r="G829" s="440"/>
      <c r="H829" s="440"/>
      <c r="I829" s="440"/>
      <c r="J829" s="440"/>
      <c r="K829" s="440"/>
      <c r="L829" s="440"/>
      <c r="M829" s="440"/>
      <c r="N829" s="440"/>
      <c r="O829" s="440"/>
      <c r="P829" s="440"/>
      <c r="Q829" s="440"/>
      <c r="R829" s="440"/>
      <c r="S829" s="440"/>
      <c r="T829" s="440"/>
      <c r="U829" s="440"/>
      <c r="V829" s="440"/>
      <c r="W829" s="440"/>
      <c r="X829" s="440"/>
      <c r="Y829" s="440"/>
      <c r="Z829" s="443"/>
      <c r="AA829" s="443"/>
    </row>
    <row r="830" spans="1:28" s="256" customFormat="1" ht="12.75" customHeight="1">
      <c r="B830" s="454"/>
      <c r="C830" s="441"/>
      <c r="D830" s="442"/>
      <c r="E830" s="442"/>
      <c r="F830" s="442"/>
      <c r="G830" s="442"/>
      <c r="H830" s="442"/>
      <c r="I830" s="442"/>
      <c r="J830" s="442"/>
      <c r="K830" s="442"/>
      <c r="L830" s="442"/>
      <c r="M830" s="442"/>
      <c r="N830" s="442"/>
      <c r="O830" s="442"/>
      <c r="P830" s="442"/>
      <c r="Q830" s="442"/>
      <c r="R830" s="442"/>
      <c r="S830" s="442"/>
      <c r="T830" s="442"/>
      <c r="U830" s="442"/>
      <c r="V830" s="442"/>
      <c r="W830" s="442"/>
      <c r="X830" s="442"/>
      <c r="Y830" s="442"/>
      <c r="Z830" s="443"/>
      <c r="AA830" s="443"/>
    </row>
    <row r="831" spans="1:28" s="245" customFormat="1" ht="12.75" customHeight="1">
      <c r="A831" s="210"/>
      <c r="B831" s="520" t="s">
        <v>651</v>
      </c>
      <c r="C831" s="422" t="s">
        <v>123</v>
      </c>
      <c r="D831" s="423"/>
      <c r="E831" s="423"/>
      <c r="F831" s="423"/>
      <c r="G831" s="423"/>
      <c r="H831" s="423"/>
      <c r="I831" s="423"/>
      <c r="J831" s="423"/>
      <c r="K831" s="423"/>
      <c r="L831" s="423"/>
      <c r="M831" s="423"/>
      <c r="N831" s="423"/>
      <c r="O831" s="423"/>
      <c r="P831" s="423"/>
      <c r="Q831" s="423"/>
      <c r="R831" s="423"/>
      <c r="S831" s="423"/>
      <c r="T831" s="423"/>
      <c r="U831" s="423"/>
      <c r="V831" s="423"/>
      <c r="W831" s="423"/>
      <c r="X831" s="423"/>
      <c r="Y831" s="423"/>
      <c r="Z831" s="418"/>
      <c r="AA831" s="418"/>
      <c r="AB831" s="291"/>
    </row>
    <row r="832" spans="1:28" s="253" customFormat="1" ht="12.75" customHeight="1">
      <c r="A832" s="292"/>
      <c r="B832" s="523"/>
      <c r="C832" s="428"/>
      <c r="D832" s="429"/>
      <c r="E832" s="429"/>
      <c r="F832" s="429"/>
      <c r="G832" s="429"/>
      <c r="H832" s="429"/>
      <c r="I832" s="429"/>
      <c r="J832" s="429"/>
      <c r="K832" s="429"/>
      <c r="L832" s="429"/>
      <c r="M832" s="429"/>
      <c r="N832" s="429"/>
      <c r="O832" s="429"/>
      <c r="P832" s="429"/>
      <c r="Q832" s="429"/>
      <c r="R832" s="429"/>
      <c r="S832" s="429"/>
      <c r="T832" s="429"/>
      <c r="U832" s="429"/>
      <c r="V832" s="429"/>
      <c r="W832" s="429"/>
      <c r="X832" s="429"/>
      <c r="Y832" s="429"/>
      <c r="Z832" s="418"/>
      <c r="AA832" s="418"/>
      <c r="AB832" s="293"/>
    </row>
    <row r="833" spans="1:27" s="290" customFormat="1" ht="12.75" customHeight="1"/>
    <row r="834" spans="1:27" s="290" customFormat="1" ht="12.75" customHeight="1">
      <c r="A834" s="256" t="s">
        <v>861</v>
      </c>
      <c r="AA834" s="370" t="s">
        <v>113</v>
      </c>
    </row>
    <row r="835" spans="1:27" s="256" customFormat="1" ht="12.75" customHeight="1">
      <c r="B835" s="452" t="s">
        <v>160</v>
      </c>
      <c r="C835" s="437" t="s">
        <v>176</v>
      </c>
      <c r="D835" s="438"/>
      <c r="E835" s="438"/>
      <c r="F835" s="438"/>
      <c r="G835" s="438"/>
      <c r="H835" s="438"/>
      <c r="I835" s="438"/>
      <c r="J835" s="438"/>
      <c r="K835" s="438"/>
      <c r="L835" s="438"/>
      <c r="M835" s="438"/>
      <c r="N835" s="438"/>
      <c r="O835" s="438"/>
      <c r="P835" s="438"/>
      <c r="Q835" s="438"/>
      <c r="R835" s="438"/>
      <c r="S835" s="438"/>
      <c r="T835" s="438"/>
      <c r="U835" s="438"/>
      <c r="V835" s="438"/>
      <c r="W835" s="438"/>
      <c r="X835" s="438"/>
      <c r="Y835" s="438"/>
      <c r="Z835" s="443"/>
      <c r="AA835" s="443"/>
    </row>
    <row r="836" spans="1:27" s="256" customFormat="1" ht="12.75" customHeight="1">
      <c r="B836" s="453"/>
      <c r="C836" s="439"/>
      <c r="D836" s="440"/>
      <c r="E836" s="440"/>
      <c r="F836" s="440"/>
      <c r="G836" s="440"/>
      <c r="H836" s="440"/>
      <c r="I836" s="440"/>
      <c r="J836" s="440"/>
      <c r="K836" s="440"/>
      <c r="L836" s="440"/>
      <c r="M836" s="440"/>
      <c r="N836" s="440"/>
      <c r="O836" s="440"/>
      <c r="P836" s="440"/>
      <c r="Q836" s="440"/>
      <c r="R836" s="440"/>
      <c r="S836" s="440"/>
      <c r="T836" s="440"/>
      <c r="U836" s="440"/>
      <c r="V836" s="440"/>
      <c r="W836" s="440"/>
      <c r="X836" s="440"/>
      <c r="Y836" s="440"/>
      <c r="Z836" s="443"/>
      <c r="AA836" s="443"/>
    </row>
    <row r="837" spans="1:27" s="256" customFormat="1" ht="12.75" customHeight="1">
      <c r="B837" s="453"/>
      <c r="C837" s="439"/>
      <c r="D837" s="440"/>
      <c r="E837" s="440"/>
      <c r="F837" s="440"/>
      <c r="G837" s="440"/>
      <c r="H837" s="440"/>
      <c r="I837" s="440"/>
      <c r="J837" s="440"/>
      <c r="K837" s="440"/>
      <c r="L837" s="440"/>
      <c r="M837" s="440"/>
      <c r="N837" s="440"/>
      <c r="O837" s="440"/>
      <c r="P837" s="440"/>
      <c r="Q837" s="440"/>
      <c r="R837" s="440"/>
      <c r="S837" s="440"/>
      <c r="T837" s="440"/>
      <c r="U837" s="440"/>
      <c r="V837" s="440"/>
      <c r="W837" s="440"/>
      <c r="X837" s="440"/>
      <c r="Y837" s="440"/>
      <c r="Z837" s="443"/>
      <c r="AA837" s="443"/>
    </row>
    <row r="838" spans="1:27" s="256" customFormat="1" ht="12.75" customHeight="1">
      <c r="B838" s="453"/>
      <c r="C838" s="439"/>
      <c r="D838" s="440"/>
      <c r="E838" s="440"/>
      <c r="F838" s="440"/>
      <c r="G838" s="440"/>
      <c r="H838" s="440"/>
      <c r="I838" s="440"/>
      <c r="J838" s="440"/>
      <c r="K838" s="440"/>
      <c r="L838" s="440"/>
      <c r="M838" s="440"/>
      <c r="N838" s="440"/>
      <c r="O838" s="440"/>
      <c r="P838" s="440"/>
      <c r="Q838" s="440"/>
      <c r="R838" s="440"/>
      <c r="S838" s="440"/>
      <c r="T838" s="440"/>
      <c r="U838" s="440"/>
      <c r="V838" s="440"/>
      <c r="W838" s="440"/>
      <c r="X838" s="440"/>
      <c r="Y838" s="440"/>
      <c r="Z838" s="443"/>
      <c r="AA838" s="443"/>
    </row>
    <row r="839" spans="1:27" s="256" customFormat="1" ht="12.75" customHeight="1">
      <c r="B839" s="453"/>
      <c r="C839" s="439"/>
      <c r="D839" s="440"/>
      <c r="E839" s="440"/>
      <c r="F839" s="440"/>
      <c r="G839" s="440"/>
      <c r="H839" s="440"/>
      <c r="I839" s="440"/>
      <c r="J839" s="440"/>
      <c r="K839" s="440"/>
      <c r="L839" s="440"/>
      <c r="M839" s="440"/>
      <c r="N839" s="440"/>
      <c r="O839" s="440"/>
      <c r="P839" s="440"/>
      <c r="Q839" s="440"/>
      <c r="R839" s="440"/>
      <c r="S839" s="440"/>
      <c r="T839" s="440"/>
      <c r="U839" s="440"/>
      <c r="V839" s="440"/>
      <c r="W839" s="440"/>
      <c r="X839" s="440"/>
      <c r="Y839" s="440"/>
      <c r="Z839" s="443"/>
      <c r="AA839" s="443"/>
    </row>
    <row r="840" spans="1:27" s="256" customFormat="1" ht="12.75" customHeight="1">
      <c r="B840" s="454"/>
      <c r="C840" s="441"/>
      <c r="D840" s="442"/>
      <c r="E840" s="442"/>
      <c r="F840" s="442"/>
      <c r="G840" s="442"/>
      <c r="H840" s="442"/>
      <c r="I840" s="442"/>
      <c r="J840" s="442"/>
      <c r="K840" s="442"/>
      <c r="L840" s="442"/>
      <c r="M840" s="442"/>
      <c r="N840" s="442"/>
      <c r="O840" s="442"/>
      <c r="P840" s="442"/>
      <c r="Q840" s="442"/>
      <c r="R840" s="442"/>
      <c r="S840" s="442"/>
      <c r="T840" s="442"/>
      <c r="U840" s="442"/>
      <c r="V840" s="442"/>
      <c r="W840" s="442"/>
      <c r="X840" s="442"/>
      <c r="Y840" s="442"/>
      <c r="Z840" s="443"/>
      <c r="AA840" s="443"/>
    </row>
    <row r="841" spans="1:27" s="256" customFormat="1" ht="12.75" customHeight="1">
      <c r="B841" s="452" t="s">
        <v>161</v>
      </c>
      <c r="C841" s="437" t="s">
        <v>119</v>
      </c>
      <c r="D841" s="438"/>
      <c r="E841" s="438"/>
      <c r="F841" s="438"/>
      <c r="G841" s="438"/>
      <c r="H841" s="438"/>
      <c r="I841" s="438"/>
      <c r="J841" s="438"/>
      <c r="K841" s="438"/>
      <c r="L841" s="438"/>
      <c r="M841" s="438"/>
      <c r="N841" s="438"/>
      <c r="O841" s="438"/>
      <c r="P841" s="438"/>
      <c r="Q841" s="438"/>
      <c r="R841" s="438"/>
      <c r="S841" s="438"/>
      <c r="T841" s="438"/>
      <c r="U841" s="438"/>
      <c r="V841" s="438"/>
      <c r="W841" s="438"/>
      <c r="X841" s="438"/>
      <c r="Y841" s="438"/>
      <c r="Z841" s="443"/>
      <c r="AA841" s="443"/>
    </row>
    <row r="842" spans="1:27" s="256" customFormat="1" ht="12.75" customHeight="1">
      <c r="B842" s="453"/>
      <c r="C842" s="439"/>
      <c r="D842" s="440"/>
      <c r="E842" s="440"/>
      <c r="F842" s="440"/>
      <c r="G842" s="440"/>
      <c r="H842" s="440"/>
      <c r="I842" s="440"/>
      <c r="J842" s="440"/>
      <c r="K842" s="440"/>
      <c r="L842" s="440"/>
      <c r="M842" s="440"/>
      <c r="N842" s="440"/>
      <c r="O842" s="440"/>
      <c r="P842" s="440"/>
      <c r="Q842" s="440"/>
      <c r="R842" s="440"/>
      <c r="S842" s="440"/>
      <c r="T842" s="440"/>
      <c r="U842" s="440"/>
      <c r="V842" s="440"/>
      <c r="W842" s="440"/>
      <c r="X842" s="440"/>
      <c r="Y842" s="440"/>
      <c r="Z842" s="443"/>
      <c r="AA842" s="443"/>
    </row>
    <row r="843" spans="1:27" s="256" customFormat="1" ht="12.75" customHeight="1">
      <c r="B843" s="454"/>
      <c r="C843" s="441"/>
      <c r="D843" s="442"/>
      <c r="E843" s="442"/>
      <c r="F843" s="442"/>
      <c r="G843" s="442"/>
      <c r="H843" s="442"/>
      <c r="I843" s="442"/>
      <c r="J843" s="442"/>
      <c r="K843" s="442"/>
      <c r="L843" s="442"/>
      <c r="M843" s="442"/>
      <c r="N843" s="442"/>
      <c r="O843" s="442"/>
      <c r="P843" s="442"/>
      <c r="Q843" s="442"/>
      <c r="R843" s="442"/>
      <c r="S843" s="442"/>
      <c r="T843" s="442"/>
      <c r="U843" s="442"/>
      <c r="V843" s="442"/>
      <c r="W843" s="442"/>
      <c r="X843" s="442"/>
      <c r="Y843" s="442"/>
      <c r="Z843" s="443"/>
      <c r="AA843" s="443"/>
    </row>
    <row r="844" spans="1:27" s="256" customFormat="1" ht="12.75" customHeight="1">
      <c r="B844" s="452" t="s">
        <v>162</v>
      </c>
      <c r="C844" s="437" t="s">
        <v>120</v>
      </c>
      <c r="D844" s="438"/>
      <c r="E844" s="438"/>
      <c r="F844" s="438"/>
      <c r="G844" s="438"/>
      <c r="H844" s="438"/>
      <c r="I844" s="438"/>
      <c r="J844" s="438"/>
      <c r="K844" s="438"/>
      <c r="L844" s="438"/>
      <c r="M844" s="438"/>
      <c r="N844" s="438"/>
      <c r="O844" s="438"/>
      <c r="P844" s="438"/>
      <c r="Q844" s="438"/>
      <c r="R844" s="438"/>
      <c r="S844" s="438"/>
      <c r="T844" s="438"/>
      <c r="U844" s="438"/>
      <c r="V844" s="438"/>
      <c r="W844" s="438"/>
      <c r="X844" s="438"/>
      <c r="Y844" s="438"/>
      <c r="Z844" s="443"/>
      <c r="AA844" s="443"/>
    </row>
    <row r="845" spans="1:27" s="256" customFormat="1" ht="12.75" customHeight="1">
      <c r="B845" s="453"/>
      <c r="C845" s="439"/>
      <c r="D845" s="440"/>
      <c r="E845" s="440"/>
      <c r="F845" s="440"/>
      <c r="G845" s="440"/>
      <c r="H845" s="440"/>
      <c r="I845" s="440"/>
      <c r="J845" s="440"/>
      <c r="K845" s="440"/>
      <c r="L845" s="440"/>
      <c r="M845" s="440"/>
      <c r="N845" s="440"/>
      <c r="O845" s="440"/>
      <c r="P845" s="440"/>
      <c r="Q845" s="440"/>
      <c r="R845" s="440"/>
      <c r="S845" s="440"/>
      <c r="T845" s="440"/>
      <c r="U845" s="440"/>
      <c r="V845" s="440"/>
      <c r="W845" s="440"/>
      <c r="X845" s="440"/>
      <c r="Y845" s="440"/>
      <c r="Z845" s="443"/>
      <c r="AA845" s="443"/>
    </row>
    <row r="846" spans="1:27" s="256" customFormat="1" ht="12.75" customHeight="1">
      <c r="B846" s="453"/>
      <c r="C846" s="439"/>
      <c r="D846" s="440"/>
      <c r="E846" s="440"/>
      <c r="F846" s="440"/>
      <c r="G846" s="440"/>
      <c r="H846" s="440"/>
      <c r="I846" s="440"/>
      <c r="J846" s="440"/>
      <c r="K846" s="440"/>
      <c r="L846" s="440"/>
      <c r="M846" s="440"/>
      <c r="N846" s="440"/>
      <c r="O846" s="440"/>
      <c r="P846" s="440"/>
      <c r="Q846" s="440"/>
      <c r="R846" s="440"/>
      <c r="S846" s="440"/>
      <c r="T846" s="440"/>
      <c r="U846" s="440"/>
      <c r="V846" s="440"/>
      <c r="W846" s="440"/>
      <c r="X846" s="440"/>
      <c r="Y846" s="440"/>
      <c r="Z846" s="443"/>
      <c r="AA846" s="443"/>
    </row>
    <row r="847" spans="1:27" s="256" customFormat="1" ht="12.75" customHeight="1">
      <c r="B847" s="454"/>
      <c r="C847" s="441"/>
      <c r="D847" s="442"/>
      <c r="E847" s="442"/>
      <c r="F847" s="442"/>
      <c r="G847" s="442"/>
      <c r="H847" s="442"/>
      <c r="I847" s="442"/>
      <c r="J847" s="442"/>
      <c r="K847" s="442"/>
      <c r="L847" s="442"/>
      <c r="M847" s="442"/>
      <c r="N847" s="442"/>
      <c r="O847" s="442"/>
      <c r="P847" s="442"/>
      <c r="Q847" s="442"/>
      <c r="R847" s="442"/>
      <c r="S847" s="442"/>
      <c r="T847" s="442"/>
      <c r="U847" s="442"/>
      <c r="V847" s="442"/>
      <c r="W847" s="442"/>
      <c r="X847" s="442"/>
      <c r="Y847" s="442"/>
      <c r="Z847" s="443"/>
      <c r="AA847" s="443"/>
    </row>
    <row r="848" spans="1:27" s="256" customFormat="1" ht="12.75" customHeight="1">
      <c r="B848" s="452" t="s">
        <v>163</v>
      </c>
      <c r="C848" s="437" t="s">
        <v>347</v>
      </c>
      <c r="D848" s="438"/>
      <c r="E848" s="438"/>
      <c r="F848" s="438"/>
      <c r="G848" s="438"/>
      <c r="H848" s="438"/>
      <c r="I848" s="438"/>
      <c r="J848" s="438"/>
      <c r="K848" s="438"/>
      <c r="L848" s="438"/>
      <c r="M848" s="438"/>
      <c r="N848" s="438"/>
      <c r="O848" s="438"/>
      <c r="P848" s="438"/>
      <c r="Q848" s="438"/>
      <c r="R848" s="438"/>
      <c r="S848" s="438"/>
      <c r="T848" s="438"/>
      <c r="U848" s="438"/>
      <c r="V848" s="438"/>
      <c r="W848" s="438"/>
      <c r="X848" s="438"/>
      <c r="Y848" s="438"/>
      <c r="Z848" s="443"/>
      <c r="AA848" s="443"/>
    </row>
    <row r="849" spans="1:31" s="256" customFormat="1" ht="12.75" customHeight="1">
      <c r="B849" s="453"/>
      <c r="C849" s="439"/>
      <c r="D849" s="440"/>
      <c r="E849" s="440"/>
      <c r="F849" s="440"/>
      <c r="G849" s="440"/>
      <c r="H849" s="440"/>
      <c r="I849" s="440"/>
      <c r="J849" s="440"/>
      <c r="K849" s="440"/>
      <c r="L849" s="440"/>
      <c r="M849" s="440"/>
      <c r="N849" s="440"/>
      <c r="O849" s="440"/>
      <c r="P849" s="440"/>
      <c r="Q849" s="440"/>
      <c r="R849" s="440"/>
      <c r="S849" s="440"/>
      <c r="T849" s="440"/>
      <c r="U849" s="440"/>
      <c r="V849" s="440"/>
      <c r="W849" s="440"/>
      <c r="X849" s="440"/>
      <c r="Y849" s="440"/>
      <c r="Z849" s="443"/>
      <c r="AA849" s="443"/>
    </row>
    <row r="850" spans="1:31" s="256" customFormat="1" ht="12.75" customHeight="1">
      <c r="B850" s="453"/>
      <c r="C850" s="439"/>
      <c r="D850" s="440"/>
      <c r="E850" s="440"/>
      <c r="F850" s="440"/>
      <c r="G850" s="440"/>
      <c r="H850" s="440"/>
      <c r="I850" s="440"/>
      <c r="J850" s="440"/>
      <c r="K850" s="440"/>
      <c r="L850" s="440"/>
      <c r="M850" s="440"/>
      <c r="N850" s="440"/>
      <c r="O850" s="440"/>
      <c r="P850" s="440"/>
      <c r="Q850" s="440"/>
      <c r="R850" s="440"/>
      <c r="S850" s="440"/>
      <c r="T850" s="440"/>
      <c r="U850" s="440"/>
      <c r="V850" s="440"/>
      <c r="W850" s="440"/>
      <c r="X850" s="440"/>
      <c r="Y850" s="440"/>
      <c r="Z850" s="443"/>
      <c r="AA850" s="443"/>
    </row>
    <row r="851" spans="1:31" s="256" customFormat="1" ht="12.75" customHeight="1">
      <c r="B851" s="454"/>
      <c r="C851" s="441"/>
      <c r="D851" s="442"/>
      <c r="E851" s="442"/>
      <c r="F851" s="442"/>
      <c r="G851" s="442"/>
      <c r="H851" s="442"/>
      <c r="I851" s="442"/>
      <c r="J851" s="442"/>
      <c r="K851" s="442"/>
      <c r="L851" s="442"/>
      <c r="M851" s="442"/>
      <c r="N851" s="442"/>
      <c r="O851" s="442"/>
      <c r="P851" s="442"/>
      <c r="Q851" s="442"/>
      <c r="R851" s="442"/>
      <c r="S851" s="442"/>
      <c r="T851" s="442"/>
      <c r="U851" s="442"/>
      <c r="V851" s="442"/>
      <c r="W851" s="442"/>
      <c r="X851" s="442"/>
      <c r="Y851" s="442"/>
      <c r="Z851" s="443"/>
      <c r="AA851" s="443"/>
    </row>
    <row r="852" spans="1:31" s="256" customFormat="1" ht="12.75" customHeight="1">
      <c r="B852" s="452" t="s">
        <v>164</v>
      </c>
      <c r="C852" s="437" t="s">
        <v>122</v>
      </c>
      <c r="D852" s="438"/>
      <c r="E852" s="438"/>
      <c r="F852" s="438"/>
      <c r="G852" s="438"/>
      <c r="H852" s="438"/>
      <c r="I852" s="438"/>
      <c r="J852" s="438"/>
      <c r="K852" s="438"/>
      <c r="L852" s="438"/>
      <c r="M852" s="438"/>
      <c r="N852" s="438"/>
      <c r="O852" s="438"/>
      <c r="P852" s="438"/>
      <c r="Q852" s="438"/>
      <c r="R852" s="438"/>
      <c r="S852" s="438"/>
      <c r="T852" s="438"/>
      <c r="U852" s="438"/>
      <c r="V852" s="438"/>
      <c r="W852" s="438"/>
      <c r="X852" s="438"/>
      <c r="Y852" s="438"/>
      <c r="Z852" s="418"/>
      <c r="AA852" s="418"/>
    </row>
    <row r="853" spans="1:31" s="256" customFormat="1" ht="12.75" customHeight="1">
      <c r="B853" s="453"/>
      <c r="C853" s="439"/>
      <c r="D853" s="440"/>
      <c r="E853" s="440"/>
      <c r="F853" s="440"/>
      <c r="G853" s="440"/>
      <c r="H853" s="440"/>
      <c r="I853" s="440"/>
      <c r="J853" s="440"/>
      <c r="K853" s="440"/>
      <c r="L853" s="440"/>
      <c r="M853" s="440"/>
      <c r="N853" s="440"/>
      <c r="O853" s="440"/>
      <c r="P853" s="440"/>
      <c r="Q853" s="440"/>
      <c r="R853" s="440"/>
      <c r="S853" s="440"/>
      <c r="T853" s="440"/>
      <c r="U853" s="440"/>
      <c r="V853" s="440"/>
      <c r="W853" s="440"/>
      <c r="X853" s="440"/>
      <c r="Y853" s="440"/>
      <c r="Z853" s="418"/>
      <c r="AA853" s="418"/>
    </row>
    <row r="854" spans="1:31" s="256" customFormat="1" ht="12.75" customHeight="1">
      <c r="B854" s="453"/>
      <c r="C854" s="439"/>
      <c r="D854" s="440"/>
      <c r="E854" s="440"/>
      <c r="F854" s="440"/>
      <c r="G854" s="440"/>
      <c r="H854" s="440"/>
      <c r="I854" s="440"/>
      <c r="J854" s="440"/>
      <c r="K854" s="440"/>
      <c r="L854" s="440"/>
      <c r="M854" s="440"/>
      <c r="N854" s="440"/>
      <c r="O854" s="440"/>
      <c r="P854" s="440"/>
      <c r="Q854" s="440"/>
      <c r="R854" s="440"/>
      <c r="S854" s="440"/>
      <c r="T854" s="440"/>
      <c r="U854" s="440"/>
      <c r="V854" s="440"/>
      <c r="W854" s="440"/>
      <c r="X854" s="440"/>
      <c r="Y854" s="440"/>
      <c r="Z854" s="418"/>
      <c r="AA854" s="418"/>
    </row>
    <row r="855" spans="1:31" s="256" customFormat="1" ht="12.75" customHeight="1">
      <c r="B855" s="454"/>
      <c r="C855" s="441"/>
      <c r="D855" s="442"/>
      <c r="E855" s="442"/>
      <c r="F855" s="442"/>
      <c r="G855" s="442"/>
      <c r="H855" s="442"/>
      <c r="I855" s="442"/>
      <c r="J855" s="442"/>
      <c r="K855" s="442"/>
      <c r="L855" s="442"/>
      <c r="M855" s="442"/>
      <c r="N855" s="442"/>
      <c r="O855" s="442"/>
      <c r="P855" s="442"/>
      <c r="Q855" s="442"/>
      <c r="R855" s="442"/>
      <c r="S855" s="442"/>
      <c r="T855" s="442"/>
      <c r="U855" s="442"/>
      <c r="V855" s="442"/>
      <c r="W855" s="442"/>
      <c r="X855" s="442"/>
      <c r="Y855" s="442"/>
      <c r="Z855" s="418"/>
      <c r="AA855" s="418"/>
    </row>
    <row r="856" spans="1:31" s="256" customFormat="1" ht="12.75" customHeight="1">
      <c r="B856" s="452" t="s">
        <v>165</v>
      </c>
      <c r="C856" s="437" t="s">
        <v>121</v>
      </c>
      <c r="D856" s="438"/>
      <c r="E856" s="438"/>
      <c r="F856" s="438"/>
      <c r="G856" s="438"/>
      <c r="H856" s="438"/>
      <c r="I856" s="438"/>
      <c r="J856" s="438"/>
      <c r="K856" s="438"/>
      <c r="L856" s="438"/>
      <c r="M856" s="438"/>
      <c r="N856" s="438"/>
      <c r="O856" s="438"/>
      <c r="P856" s="438"/>
      <c r="Q856" s="438"/>
      <c r="R856" s="438"/>
      <c r="S856" s="438"/>
      <c r="T856" s="438"/>
      <c r="U856" s="438"/>
      <c r="V856" s="438"/>
      <c r="W856" s="438"/>
      <c r="X856" s="438"/>
      <c r="Y856" s="438"/>
      <c r="Z856" s="443"/>
      <c r="AA856" s="443"/>
    </row>
    <row r="857" spans="1:31" s="256" customFormat="1" ht="12.75" customHeight="1">
      <c r="B857" s="454"/>
      <c r="C857" s="441"/>
      <c r="D857" s="442"/>
      <c r="E857" s="442"/>
      <c r="F857" s="442"/>
      <c r="G857" s="442"/>
      <c r="H857" s="442"/>
      <c r="I857" s="442"/>
      <c r="J857" s="442"/>
      <c r="K857" s="442"/>
      <c r="L857" s="442"/>
      <c r="M857" s="442"/>
      <c r="N857" s="442"/>
      <c r="O857" s="442"/>
      <c r="P857" s="442"/>
      <c r="Q857" s="442"/>
      <c r="R857" s="442"/>
      <c r="S857" s="442"/>
      <c r="T857" s="442"/>
      <c r="U857" s="442"/>
      <c r="V857" s="442"/>
      <c r="W857" s="442"/>
      <c r="X857" s="442"/>
      <c r="Y857" s="442"/>
      <c r="Z857" s="443"/>
      <c r="AA857" s="443"/>
    </row>
    <row r="858" spans="1:31" s="256" customFormat="1" ht="12.75" customHeight="1">
      <c r="B858" s="366"/>
      <c r="C858" s="362"/>
      <c r="D858" s="362"/>
      <c r="E858" s="362"/>
      <c r="F858" s="362"/>
      <c r="G858" s="362"/>
      <c r="H858" s="362"/>
      <c r="I858" s="362"/>
      <c r="J858" s="362"/>
      <c r="K858" s="362"/>
      <c r="L858" s="362"/>
      <c r="M858" s="362"/>
      <c r="N858" s="362"/>
      <c r="O858" s="362"/>
      <c r="P858" s="362"/>
      <c r="Q858" s="362"/>
      <c r="R858" s="362"/>
      <c r="S858" s="362"/>
      <c r="T858" s="362"/>
      <c r="U858" s="362"/>
      <c r="V858" s="362"/>
      <c r="W858" s="362"/>
      <c r="X858" s="362"/>
      <c r="Y858" s="362"/>
      <c r="Z858" s="375"/>
      <c r="AA858" s="375"/>
    </row>
    <row r="859" spans="1:31" s="300" customFormat="1" ht="12.75" customHeight="1">
      <c r="A859" s="220" t="s">
        <v>862</v>
      </c>
      <c r="B859" s="219"/>
      <c r="C859" s="299"/>
      <c r="D859" s="299"/>
      <c r="E859" s="299"/>
      <c r="F859" s="299"/>
      <c r="G859" s="299"/>
      <c r="H859" s="299"/>
      <c r="I859" s="299"/>
      <c r="J859" s="299"/>
      <c r="K859" s="299"/>
      <c r="L859" s="299"/>
      <c r="M859" s="299"/>
      <c r="N859" s="299"/>
      <c r="O859" s="299"/>
      <c r="P859" s="299"/>
      <c r="Q859" s="299"/>
      <c r="R859" s="283"/>
      <c r="S859" s="283"/>
      <c r="T859" s="283"/>
      <c r="U859" s="283"/>
      <c r="V859" s="283"/>
      <c r="W859" s="283"/>
      <c r="X859" s="283"/>
      <c r="Y859" s="283"/>
      <c r="Z859" s="283"/>
      <c r="AA859" s="283"/>
      <c r="AB859" s="299"/>
      <c r="AC859" s="282"/>
      <c r="AD859" s="282"/>
      <c r="AE859" s="282"/>
    </row>
    <row r="860" spans="1:31" s="301" customFormat="1" ht="12.75" customHeight="1">
      <c r="A860" s="251"/>
      <c r="B860" s="489" t="s">
        <v>31</v>
      </c>
      <c r="C860" s="422" t="s">
        <v>863</v>
      </c>
      <c r="D860" s="423"/>
      <c r="E860" s="423"/>
      <c r="F860" s="423"/>
      <c r="G860" s="423"/>
      <c r="H860" s="423"/>
      <c r="I860" s="423"/>
      <c r="J860" s="423"/>
      <c r="K860" s="423"/>
      <c r="L860" s="423"/>
      <c r="M860" s="423"/>
      <c r="N860" s="423"/>
      <c r="O860" s="423"/>
      <c r="P860" s="423"/>
      <c r="Q860" s="423"/>
      <c r="R860" s="423"/>
      <c r="S860" s="423"/>
      <c r="T860" s="423"/>
      <c r="U860" s="423"/>
      <c r="V860" s="423"/>
      <c r="W860" s="423"/>
      <c r="X860" s="423"/>
      <c r="Y860" s="423"/>
      <c r="Z860" s="418"/>
      <c r="AA860" s="418"/>
    </row>
    <row r="861" spans="1:31" s="301" customFormat="1" ht="12.75" customHeight="1">
      <c r="A861" s="338"/>
      <c r="B861" s="490"/>
      <c r="C861" s="425"/>
      <c r="D861" s="426"/>
      <c r="E861" s="426"/>
      <c r="F861" s="426"/>
      <c r="G861" s="426"/>
      <c r="H861" s="426"/>
      <c r="I861" s="426"/>
      <c r="J861" s="426"/>
      <c r="K861" s="426"/>
      <c r="L861" s="426"/>
      <c r="M861" s="426"/>
      <c r="N861" s="426"/>
      <c r="O861" s="426"/>
      <c r="P861" s="426"/>
      <c r="Q861" s="426"/>
      <c r="R861" s="426"/>
      <c r="S861" s="426"/>
      <c r="T861" s="426"/>
      <c r="U861" s="426"/>
      <c r="V861" s="426"/>
      <c r="W861" s="426"/>
      <c r="X861" s="426"/>
      <c r="Y861" s="426"/>
      <c r="Z861" s="418"/>
      <c r="AA861" s="418"/>
    </row>
    <row r="862" spans="1:31" s="301" customFormat="1" ht="12.75" customHeight="1">
      <c r="A862" s="338"/>
      <c r="B862" s="490"/>
      <c r="C862" s="425"/>
      <c r="D862" s="426"/>
      <c r="E862" s="426"/>
      <c r="F862" s="426"/>
      <c r="G862" s="426"/>
      <c r="H862" s="426"/>
      <c r="I862" s="426"/>
      <c r="J862" s="426"/>
      <c r="K862" s="426"/>
      <c r="L862" s="426"/>
      <c r="M862" s="426"/>
      <c r="N862" s="426"/>
      <c r="O862" s="426"/>
      <c r="P862" s="426"/>
      <c r="Q862" s="426"/>
      <c r="R862" s="426"/>
      <c r="S862" s="426"/>
      <c r="T862" s="426"/>
      <c r="U862" s="426"/>
      <c r="V862" s="426"/>
      <c r="W862" s="426"/>
      <c r="X862" s="426"/>
      <c r="Y862" s="426"/>
      <c r="Z862" s="418"/>
      <c r="AA862" s="418"/>
    </row>
    <row r="863" spans="1:31" s="301" customFormat="1" ht="12.75" customHeight="1">
      <c r="A863" s="338"/>
      <c r="B863" s="490"/>
      <c r="C863" s="425"/>
      <c r="D863" s="426"/>
      <c r="E863" s="426"/>
      <c r="F863" s="426"/>
      <c r="G863" s="426"/>
      <c r="H863" s="426"/>
      <c r="I863" s="426"/>
      <c r="J863" s="426"/>
      <c r="K863" s="426"/>
      <c r="L863" s="426"/>
      <c r="M863" s="426"/>
      <c r="N863" s="426"/>
      <c r="O863" s="426"/>
      <c r="P863" s="426"/>
      <c r="Q863" s="426"/>
      <c r="R863" s="426"/>
      <c r="S863" s="426"/>
      <c r="T863" s="426"/>
      <c r="U863" s="426"/>
      <c r="V863" s="426"/>
      <c r="W863" s="426"/>
      <c r="X863" s="426"/>
      <c r="Y863" s="426"/>
      <c r="Z863" s="418"/>
      <c r="AA863" s="418"/>
    </row>
    <row r="864" spans="1:31" s="301" customFormat="1" ht="12.75" customHeight="1">
      <c r="A864" s="251"/>
      <c r="B864" s="491"/>
      <c r="C864" s="428"/>
      <c r="D864" s="429"/>
      <c r="E864" s="429"/>
      <c r="F864" s="429"/>
      <c r="G864" s="429"/>
      <c r="H864" s="429"/>
      <c r="I864" s="429"/>
      <c r="J864" s="429"/>
      <c r="K864" s="429"/>
      <c r="L864" s="429"/>
      <c r="M864" s="429"/>
      <c r="N864" s="429"/>
      <c r="O864" s="429"/>
      <c r="P864" s="429"/>
      <c r="Q864" s="429"/>
      <c r="R864" s="429"/>
      <c r="S864" s="429"/>
      <c r="T864" s="429"/>
      <c r="U864" s="429"/>
      <c r="V864" s="429"/>
      <c r="W864" s="429"/>
      <c r="X864" s="429"/>
      <c r="Y864" s="429"/>
      <c r="Z864" s="418"/>
      <c r="AA864" s="418"/>
    </row>
    <row r="865" spans="1:27" s="300" customFormat="1" ht="12.75" customHeight="1">
      <c r="A865" s="220"/>
      <c r="B865" s="485" t="s">
        <v>33</v>
      </c>
      <c r="C865" s="422" t="s">
        <v>864</v>
      </c>
      <c r="D865" s="423"/>
      <c r="E865" s="423"/>
      <c r="F865" s="423"/>
      <c r="G865" s="423"/>
      <c r="H865" s="423"/>
      <c r="I865" s="423"/>
      <c r="J865" s="423"/>
      <c r="K865" s="423"/>
      <c r="L865" s="423"/>
      <c r="M865" s="423"/>
      <c r="N865" s="423"/>
      <c r="O865" s="423"/>
      <c r="P865" s="423"/>
      <c r="Q865" s="423"/>
      <c r="R865" s="423"/>
      <c r="S865" s="423"/>
      <c r="T865" s="423"/>
      <c r="U865" s="423"/>
      <c r="V865" s="423"/>
      <c r="W865" s="423"/>
      <c r="X865" s="423"/>
      <c r="Y865" s="424"/>
      <c r="Z865" s="418"/>
      <c r="AA865" s="418"/>
    </row>
    <row r="866" spans="1:27" s="300" customFormat="1" ht="12.75" customHeight="1">
      <c r="A866" s="220"/>
      <c r="B866" s="485"/>
      <c r="C866" s="425"/>
      <c r="D866" s="426"/>
      <c r="E866" s="426"/>
      <c r="F866" s="426"/>
      <c r="G866" s="426"/>
      <c r="H866" s="426"/>
      <c r="I866" s="426"/>
      <c r="J866" s="426"/>
      <c r="K866" s="426"/>
      <c r="L866" s="426"/>
      <c r="M866" s="426"/>
      <c r="N866" s="426"/>
      <c r="O866" s="426"/>
      <c r="P866" s="426"/>
      <c r="Q866" s="426"/>
      <c r="R866" s="426"/>
      <c r="S866" s="426"/>
      <c r="T866" s="426"/>
      <c r="U866" s="426"/>
      <c r="V866" s="426"/>
      <c r="W866" s="426"/>
      <c r="X866" s="426"/>
      <c r="Y866" s="427"/>
      <c r="Z866" s="418"/>
      <c r="AA866" s="418"/>
    </row>
    <row r="867" spans="1:27" s="300" customFormat="1" ht="12.75" customHeight="1">
      <c r="A867" s="220"/>
      <c r="B867" s="485"/>
      <c r="C867" s="425"/>
      <c r="D867" s="426"/>
      <c r="E867" s="426"/>
      <c r="F867" s="426"/>
      <c r="G867" s="426"/>
      <c r="H867" s="426"/>
      <c r="I867" s="426"/>
      <c r="J867" s="426"/>
      <c r="K867" s="426"/>
      <c r="L867" s="426"/>
      <c r="M867" s="426"/>
      <c r="N867" s="426"/>
      <c r="O867" s="426"/>
      <c r="P867" s="426"/>
      <c r="Q867" s="426"/>
      <c r="R867" s="426"/>
      <c r="S867" s="426"/>
      <c r="T867" s="426"/>
      <c r="U867" s="426"/>
      <c r="V867" s="426"/>
      <c r="W867" s="426"/>
      <c r="X867" s="426"/>
      <c r="Y867" s="427"/>
      <c r="Z867" s="418"/>
      <c r="AA867" s="418"/>
    </row>
    <row r="868" spans="1:27" s="300" customFormat="1" ht="12.75" customHeight="1">
      <c r="A868" s="220"/>
      <c r="B868" s="485"/>
      <c r="C868" s="425"/>
      <c r="D868" s="426"/>
      <c r="E868" s="426"/>
      <c r="F868" s="426"/>
      <c r="G868" s="426"/>
      <c r="H868" s="426"/>
      <c r="I868" s="426"/>
      <c r="J868" s="426"/>
      <c r="K868" s="426"/>
      <c r="L868" s="426"/>
      <c r="M868" s="426"/>
      <c r="N868" s="426"/>
      <c r="O868" s="426"/>
      <c r="P868" s="426"/>
      <c r="Q868" s="426"/>
      <c r="R868" s="426"/>
      <c r="S868" s="426"/>
      <c r="T868" s="426"/>
      <c r="U868" s="426"/>
      <c r="V868" s="426"/>
      <c r="W868" s="426"/>
      <c r="X868" s="426"/>
      <c r="Y868" s="427"/>
      <c r="Z868" s="418"/>
      <c r="AA868" s="418"/>
    </row>
    <row r="869" spans="1:27" s="300" customFormat="1" ht="12.75" customHeight="1">
      <c r="A869" s="220"/>
      <c r="B869" s="485"/>
      <c r="C869" s="428"/>
      <c r="D869" s="429"/>
      <c r="E869" s="429"/>
      <c r="F869" s="429"/>
      <c r="G869" s="429"/>
      <c r="H869" s="429"/>
      <c r="I869" s="429"/>
      <c r="J869" s="429"/>
      <c r="K869" s="429"/>
      <c r="L869" s="429"/>
      <c r="M869" s="429"/>
      <c r="N869" s="429"/>
      <c r="O869" s="429"/>
      <c r="P869" s="429"/>
      <c r="Q869" s="429"/>
      <c r="R869" s="429"/>
      <c r="S869" s="429"/>
      <c r="T869" s="429"/>
      <c r="U869" s="429"/>
      <c r="V869" s="429"/>
      <c r="W869" s="429"/>
      <c r="X869" s="429"/>
      <c r="Y869" s="430"/>
      <c r="Z869" s="418"/>
      <c r="AA869" s="418"/>
    </row>
    <row r="870" spans="1:27" s="300" customFormat="1" ht="12.75" customHeight="1">
      <c r="A870" s="220"/>
      <c r="B870" s="485" t="s">
        <v>97</v>
      </c>
      <c r="C870" s="422" t="s">
        <v>393</v>
      </c>
      <c r="D870" s="423"/>
      <c r="E870" s="423"/>
      <c r="F870" s="423"/>
      <c r="G870" s="423"/>
      <c r="H870" s="423"/>
      <c r="I870" s="423"/>
      <c r="J870" s="423"/>
      <c r="K870" s="423"/>
      <c r="L870" s="423"/>
      <c r="M870" s="423"/>
      <c r="N870" s="423"/>
      <c r="O870" s="423"/>
      <c r="P870" s="423"/>
      <c r="Q870" s="423"/>
      <c r="R870" s="423"/>
      <c r="S870" s="423"/>
      <c r="T870" s="423"/>
      <c r="U870" s="423"/>
      <c r="V870" s="423"/>
      <c r="W870" s="423"/>
      <c r="X870" s="423"/>
      <c r="Y870" s="424"/>
      <c r="Z870" s="418"/>
      <c r="AA870" s="418"/>
    </row>
    <row r="871" spans="1:27" s="300" customFormat="1" ht="12.75" customHeight="1">
      <c r="A871" s="220"/>
      <c r="B871" s="485"/>
      <c r="C871" s="425"/>
      <c r="D871" s="426"/>
      <c r="E871" s="426"/>
      <c r="F871" s="426"/>
      <c r="G871" s="426"/>
      <c r="H871" s="426"/>
      <c r="I871" s="426"/>
      <c r="J871" s="426"/>
      <c r="K871" s="426"/>
      <c r="L871" s="426"/>
      <c r="M871" s="426"/>
      <c r="N871" s="426"/>
      <c r="O871" s="426"/>
      <c r="P871" s="426"/>
      <c r="Q871" s="426"/>
      <c r="R871" s="426"/>
      <c r="S871" s="426"/>
      <c r="T871" s="426"/>
      <c r="U871" s="426"/>
      <c r="V871" s="426"/>
      <c r="W871" s="426"/>
      <c r="X871" s="426"/>
      <c r="Y871" s="427"/>
      <c r="Z871" s="418"/>
      <c r="AA871" s="418"/>
    </row>
    <row r="872" spans="1:27" s="300" customFormat="1" ht="12.75" customHeight="1">
      <c r="A872" s="220"/>
      <c r="B872" s="485"/>
      <c r="C872" s="428"/>
      <c r="D872" s="429"/>
      <c r="E872" s="429"/>
      <c r="F872" s="429"/>
      <c r="G872" s="429"/>
      <c r="H872" s="429"/>
      <c r="I872" s="429"/>
      <c r="J872" s="429"/>
      <c r="K872" s="429"/>
      <c r="L872" s="429"/>
      <c r="M872" s="429"/>
      <c r="N872" s="429"/>
      <c r="O872" s="429"/>
      <c r="P872" s="429"/>
      <c r="Q872" s="429"/>
      <c r="R872" s="429"/>
      <c r="S872" s="429"/>
      <c r="T872" s="429"/>
      <c r="U872" s="429"/>
      <c r="V872" s="429"/>
      <c r="W872" s="429"/>
      <c r="X872" s="429"/>
      <c r="Y872" s="430"/>
      <c r="Z872" s="418"/>
      <c r="AA872" s="418"/>
    </row>
    <row r="873" spans="1:27" s="300" customFormat="1" ht="12.75" customHeight="1">
      <c r="A873" s="220"/>
      <c r="B873" s="485" t="s">
        <v>98</v>
      </c>
      <c r="C873" s="422" t="s">
        <v>392</v>
      </c>
      <c r="D873" s="423"/>
      <c r="E873" s="423"/>
      <c r="F873" s="423"/>
      <c r="G873" s="423"/>
      <c r="H873" s="423"/>
      <c r="I873" s="423"/>
      <c r="J873" s="423"/>
      <c r="K873" s="423"/>
      <c r="L873" s="423"/>
      <c r="M873" s="423"/>
      <c r="N873" s="423"/>
      <c r="O873" s="423"/>
      <c r="P873" s="423"/>
      <c r="Q873" s="423"/>
      <c r="R873" s="423"/>
      <c r="S873" s="423"/>
      <c r="T873" s="423"/>
      <c r="U873" s="423"/>
      <c r="V873" s="423"/>
      <c r="W873" s="423"/>
      <c r="X873" s="423"/>
      <c r="Y873" s="424"/>
      <c r="Z873" s="431"/>
      <c r="AA873" s="432"/>
    </row>
    <row r="874" spans="1:27" s="300" customFormat="1" ht="12.75" customHeight="1">
      <c r="A874" s="220"/>
      <c r="B874" s="485"/>
      <c r="C874" s="425"/>
      <c r="D874" s="426"/>
      <c r="E874" s="426"/>
      <c r="F874" s="426"/>
      <c r="G874" s="426"/>
      <c r="H874" s="426"/>
      <c r="I874" s="426"/>
      <c r="J874" s="426"/>
      <c r="K874" s="426"/>
      <c r="L874" s="426"/>
      <c r="M874" s="426"/>
      <c r="N874" s="426"/>
      <c r="O874" s="426"/>
      <c r="P874" s="426"/>
      <c r="Q874" s="426"/>
      <c r="R874" s="426"/>
      <c r="S874" s="426"/>
      <c r="T874" s="426"/>
      <c r="U874" s="426"/>
      <c r="V874" s="426"/>
      <c r="W874" s="426"/>
      <c r="X874" s="426"/>
      <c r="Y874" s="427"/>
      <c r="Z874" s="433"/>
      <c r="AA874" s="434"/>
    </row>
    <row r="875" spans="1:27" s="300" customFormat="1" ht="12.75" customHeight="1">
      <c r="A875" s="220"/>
      <c r="B875" s="485"/>
      <c r="C875" s="425"/>
      <c r="D875" s="426"/>
      <c r="E875" s="426"/>
      <c r="F875" s="426"/>
      <c r="G875" s="426"/>
      <c r="H875" s="426"/>
      <c r="I875" s="426"/>
      <c r="J875" s="426"/>
      <c r="K875" s="426"/>
      <c r="L875" s="426"/>
      <c r="M875" s="426"/>
      <c r="N875" s="426"/>
      <c r="O875" s="426"/>
      <c r="P875" s="426"/>
      <c r="Q875" s="426"/>
      <c r="R875" s="426"/>
      <c r="S875" s="426"/>
      <c r="T875" s="426"/>
      <c r="U875" s="426"/>
      <c r="V875" s="426"/>
      <c r="W875" s="426"/>
      <c r="X875" s="426"/>
      <c r="Y875" s="427"/>
      <c r="Z875" s="433"/>
      <c r="AA875" s="434"/>
    </row>
    <row r="876" spans="1:27" s="300" customFormat="1" ht="12.75" customHeight="1">
      <c r="A876" s="220"/>
      <c r="B876" s="485"/>
      <c r="C876" s="428"/>
      <c r="D876" s="429"/>
      <c r="E876" s="429"/>
      <c r="F876" s="429"/>
      <c r="G876" s="429"/>
      <c r="H876" s="429"/>
      <c r="I876" s="429"/>
      <c r="J876" s="429"/>
      <c r="K876" s="429"/>
      <c r="L876" s="429"/>
      <c r="M876" s="429"/>
      <c r="N876" s="429"/>
      <c r="O876" s="429"/>
      <c r="P876" s="429"/>
      <c r="Q876" s="429"/>
      <c r="R876" s="429"/>
      <c r="S876" s="429"/>
      <c r="T876" s="429"/>
      <c r="U876" s="429"/>
      <c r="V876" s="429"/>
      <c r="W876" s="429"/>
      <c r="X876" s="429"/>
      <c r="Y876" s="430"/>
      <c r="Z876" s="435"/>
      <c r="AA876" s="436"/>
    </row>
    <row r="877" spans="1:27" s="300" customFormat="1" ht="12.75" customHeight="1">
      <c r="A877" s="220"/>
      <c r="B877" s="485" t="s">
        <v>99</v>
      </c>
      <c r="C877" s="422" t="s">
        <v>865</v>
      </c>
      <c r="D877" s="423"/>
      <c r="E877" s="423"/>
      <c r="F877" s="423"/>
      <c r="G877" s="423"/>
      <c r="H877" s="423"/>
      <c r="I877" s="423"/>
      <c r="J877" s="423"/>
      <c r="K877" s="423"/>
      <c r="L877" s="423"/>
      <c r="M877" s="423"/>
      <c r="N877" s="423"/>
      <c r="O877" s="423"/>
      <c r="P877" s="423"/>
      <c r="Q877" s="423"/>
      <c r="R877" s="423"/>
      <c r="S877" s="423"/>
      <c r="T877" s="423"/>
      <c r="U877" s="423"/>
      <c r="V877" s="423"/>
      <c r="W877" s="423"/>
      <c r="X877" s="423"/>
      <c r="Y877" s="423"/>
      <c r="Z877" s="418"/>
      <c r="AA877" s="418"/>
    </row>
    <row r="878" spans="1:27" s="300" customFormat="1" ht="12.75" customHeight="1">
      <c r="A878" s="220"/>
      <c r="B878" s="485"/>
      <c r="C878" s="425"/>
      <c r="D878" s="426"/>
      <c r="E878" s="426"/>
      <c r="F878" s="426"/>
      <c r="G878" s="426"/>
      <c r="H878" s="426"/>
      <c r="I878" s="426"/>
      <c r="J878" s="426"/>
      <c r="K878" s="426"/>
      <c r="L878" s="426"/>
      <c r="M878" s="426"/>
      <c r="N878" s="426"/>
      <c r="O878" s="426"/>
      <c r="P878" s="426"/>
      <c r="Q878" s="426"/>
      <c r="R878" s="426"/>
      <c r="S878" s="426"/>
      <c r="T878" s="426"/>
      <c r="U878" s="426"/>
      <c r="V878" s="426"/>
      <c r="W878" s="426"/>
      <c r="X878" s="426"/>
      <c r="Y878" s="426"/>
      <c r="Z878" s="418"/>
      <c r="AA878" s="418"/>
    </row>
    <row r="879" spans="1:27" s="300" customFormat="1" ht="12.75" customHeight="1">
      <c r="A879" s="220"/>
      <c r="B879" s="485"/>
      <c r="C879" s="425"/>
      <c r="D879" s="426"/>
      <c r="E879" s="426"/>
      <c r="F879" s="426"/>
      <c r="G879" s="426"/>
      <c r="H879" s="426"/>
      <c r="I879" s="426"/>
      <c r="J879" s="426"/>
      <c r="K879" s="426"/>
      <c r="L879" s="426"/>
      <c r="M879" s="426"/>
      <c r="N879" s="426"/>
      <c r="O879" s="426"/>
      <c r="P879" s="426"/>
      <c r="Q879" s="426"/>
      <c r="R879" s="426"/>
      <c r="S879" s="426"/>
      <c r="T879" s="426"/>
      <c r="U879" s="426"/>
      <c r="V879" s="426"/>
      <c r="W879" s="426"/>
      <c r="X879" s="426"/>
      <c r="Y879" s="426"/>
      <c r="Z879" s="418"/>
      <c r="AA879" s="418"/>
    </row>
    <row r="880" spans="1:27" s="300" customFormat="1" ht="12.75" customHeight="1">
      <c r="A880" s="220"/>
      <c r="B880" s="485"/>
      <c r="C880" s="229"/>
      <c r="D880" s="373" t="s">
        <v>394</v>
      </c>
      <c r="E880" s="419" t="s">
        <v>398</v>
      </c>
      <c r="F880" s="419"/>
      <c r="G880" s="419"/>
      <c r="H880" s="419"/>
      <c r="I880" s="419"/>
      <c r="J880" s="419"/>
      <c r="K880" s="419"/>
      <c r="L880" s="419"/>
      <c r="M880" s="419"/>
      <c r="N880" s="419"/>
      <c r="O880" s="419"/>
      <c r="P880" s="419"/>
      <c r="Q880" s="419"/>
      <c r="R880" s="419"/>
      <c r="S880" s="419"/>
      <c r="T880" s="419"/>
      <c r="U880" s="419"/>
      <c r="V880" s="419"/>
      <c r="W880" s="419"/>
      <c r="X880" s="419"/>
      <c r="Y880" s="419"/>
      <c r="Z880" s="418"/>
      <c r="AA880" s="418"/>
    </row>
    <row r="881" spans="1:27" s="300" customFormat="1" ht="12.75" customHeight="1">
      <c r="A881" s="220"/>
      <c r="B881" s="485"/>
      <c r="C881" s="229"/>
      <c r="D881" s="420" t="s">
        <v>395</v>
      </c>
      <c r="E881" s="419" t="s">
        <v>399</v>
      </c>
      <c r="F881" s="419"/>
      <c r="G881" s="419"/>
      <c r="H881" s="419"/>
      <c r="I881" s="419"/>
      <c r="J881" s="419"/>
      <c r="K881" s="419"/>
      <c r="L881" s="419"/>
      <c r="M881" s="419"/>
      <c r="N881" s="419"/>
      <c r="O881" s="419"/>
      <c r="P881" s="419"/>
      <c r="Q881" s="419"/>
      <c r="R881" s="419"/>
      <c r="S881" s="419"/>
      <c r="T881" s="419"/>
      <c r="U881" s="419"/>
      <c r="V881" s="419"/>
      <c r="W881" s="419"/>
      <c r="X881" s="419"/>
      <c r="Y881" s="419"/>
      <c r="Z881" s="418"/>
      <c r="AA881" s="418"/>
    </row>
    <row r="882" spans="1:27" s="300" customFormat="1" ht="12.75" customHeight="1">
      <c r="A882" s="220"/>
      <c r="B882" s="485"/>
      <c r="C882" s="229"/>
      <c r="D882" s="420"/>
      <c r="E882" s="419"/>
      <c r="F882" s="419"/>
      <c r="G882" s="419"/>
      <c r="H882" s="419"/>
      <c r="I882" s="419"/>
      <c r="J882" s="419"/>
      <c r="K882" s="419"/>
      <c r="L882" s="419"/>
      <c r="M882" s="419"/>
      <c r="N882" s="419"/>
      <c r="O882" s="419"/>
      <c r="P882" s="419"/>
      <c r="Q882" s="419"/>
      <c r="R882" s="419"/>
      <c r="S882" s="419"/>
      <c r="T882" s="419"/>
      <c r="U882" s="419"/>
      <c r="V882" s="419"/>
      <c r="W882" s="419"/>
      <c r="X882" s="419"/>
      <c r="Y882" s="419"/>
      <c r="Z882" s="418"/>
      <c r="AA882" s="418"/>
    </row>
    <row r="883" spans="1:27" s="300" customFormat="1" ht="12.75" customHeight="1">
      <c r="A883" s="220"/>
      <c r="B883" s="485"/>
      <c r="C883" s="229"/>
      <c r="D883" s="373" t="s">
        <v>396</v>
      </c>
      <c r="E883" s="419" t="s">
        <v>400</v>
      </c>
      <c r="F883" s="419"/>
      <c r="G883" s="419"/>
      <c r="H883" s="419"/>
      <c r="I883" s="419"/>
      <c r="J883" s="419"/>
      <c r="K883" s="419"/>
      <c r="L883" s="419"/>
      <c r="M883" s="419"/>
      <c r="N883" s="419"/>
      <c r="O883" s="419"/>
      <c r="P883" s="419"/>
      <c r="Q883" s="419"/>
      <c r="R883" s="419"/>
      <c r="S883" s="419"/>
      <c r="T883" s="419"/>
      <c r="U883" s="419"/>
      <c r="V883" s="419"/>
      <c r="W883" s="419"/>
      <c r="X883" s="419"/>
      <c r="Y883" s="419"/>
      <c r="Z883" s="418"/>
      <c r="AA883" s="418"/>
    </row>
    <row r="884" spans="1:27" s="300" customFormat="1" ht="12.75" customHeight="1">
      <c r="A884" s="220"/>
      <c r="B884" s="485"/>
      <c r="C884" s="233"/>
      <c r="D884" s="373" t="s">
        <v>397</v>
      </c>
      <c r="E884" s="421" t="s">
        <v>401</v>
      </c>
      <c r="F884" s="421"/>
      <c r="G884" s="421"/>
      <c r="H884" s="421"/>
      <c r="I884" s="421"/>
      <c r="J884" s="421"/>
      <c r="K884" s="421"/>
      <c r="L884" s="421"/>
      <c r="M884" s="421"/>
      <c r="N884" s="421"/>
      <c r="O884" s="421"/>
      <c r="P884" s="421"/>
      <c r="Q884" s="421"/>
      <c r="R884" s="421"/>
      <c r="S884" s="421"/>
      <c r="T884" s="421"/>
      <c r="U884" s="421"/>
      <c r="V884" s="421"/>
      <c r="W884" s="421"/>
      <c r="X884" s="421"/>
      <c r="Y884" s="421"/>
      <c r="Z884" s="418"/>
      <c r="AA884" s="418"/>
    </row>
    <row r="885" spans="1:27" s="387" customFormat="1" ht="12.75" customHeight="1">
      <c r="A885" s="383"/>
      <c r="B885" s="384" t="s">
        <v>908</v>
      </c>
      <c r="C885" s="385"/>
      <c r="D885" s="385"/>
      <c r="E885" s="385"/>
      <c r="F885" s="385"/>
      <c r="G885" s="385"/>
      <c r="H885" s="385"/>
      <c r="I885" s="385"/>
      <c r="J885" s="385"/>
      <c r="K885" s="385"/>
      <c r="L885" s="385"/>
      <c r="M885" s="385"/>
      <c r="N885" s="385"/>
      <c r="O885" s="385"/>
      <c r="P885" s="385"/>
      <c r="Q885" s="385"/>
      <c r="R885" s="385"/>
      <c r="S885" s="385"/>
      <c r="T885" s="385"/>
      <c r="U885" s="385"/>
      <c r="V885" s="385"/>
      <c r="W885" s="385"/>
      <c r="X885" s="385"/>
      <c r="Y885" s="385"/>
      <c r="Z885" s="386"/>
      <c r="AA885" s="386"/>
    </row>
    <row r="886" spans="1:27" s="300" customFormat="1" ht="12.75" customHeight="1">
      <c r="A886" s="220"/>
      <c r="B886" s="219"/>
      <c r="C886" s="302"/>
      <c r="D886" s="302"/>
      <c r="E886" s="302"/>
      <c r="F886" s="302"/>
      <c r="G886" s="302"/>
      <c r="H886" s="302"/>
      <c r="I886" s="302"/>
      <c r="J886" s="302"/>
      <c r="K886" s="302"/>
      <c r="L886" s="302"/>
      <c r="M886" s="302"/>
      <c r="N886" s="302"/>
      <c r="O886" s="302"/>
      <c r="P886" s="302"/>
      <c r="Q886" s="302"/>
      <c r="R886" s="302"/>
      <c r="S886" s="302"/>
      <c r="T886" s="302"/>
      <c r="U886" s="302"/>
      <c r="V886" s="302"/>
      <c r="W886" s="302"/>
      <c r="X886" s="302"/>
      <c r="Y886" s="282"/>
      <c r="Z886" s="282"/>
      <c r="AA886" s="282"/>
    </row>
    <row r="887" spans="1:27" s="256" customFormat="1" ht="12.75" customHeight="1">
      <c r="A887" s="256" t="s">
        <v>866</v>
      </c>
      <c r="Q887" s="288"/>
      <c r="R887" s="486"/>
      <c r="S887" s="486"/>
      <c r="T887" s="486"/>
      <c r="U887" s="486"/>
      <c r="V887" s="486"/>
      <c r="W887" s="486"/>
      <c r="X887" s="486"/>
      <c r="Y887" s="486"/>
      <c r="Z887" s="486"/>
      <c r="AA887" s="486"/>
    </row>
    <row r="888" spans="1:27" s="256" customFormat="1" ht="12.75" customHeight="1">
      <c r="B888" s="452" t="s">
        <v>160</v>
      </c>
      <c r="C888" s="437" t="s">
        <v>946</v>
      </c>
      <c r="D888" s="438"/>
      <c r="E888" s="438"/>
      <c r="F888" s="438"/>
      <c r="G888" s="438"/>
      <c r="H888" s="438"/>
      <c r="I888" s="438"/>
      <c r="J888" s="438"/>
      <c r="K888" s="438"/>
      <c r="L888" s="438"/>
      <c r="M888" s="438"/>
      <c r="N888" s="438"/>
      <c r="O888" s="438"/>
      <c r="P888" s="438"/>
      <c r="Q888" s="438"/>
      <c r="R888" s="438"/>
      <c r="S888" s="438"/>
      <c r="T888" s="438"/>
      <c r="U888" s="438"/>
      <c r="V888" s="438"/>
      <c r="W888" s="438"/>
      <c r="X888" s="438"/>
      <c r="Y888" s="471"/>
      <c r="Z888" s="418"/>
      <c r="AA888" s="418"/>
    </row>
    <row r="889" spans="1:27" s="256" customFormat="1" ht="12.75" customHeight="1">
      <c r="B889" s="453"/>
      <c r="C889" s="439"/>
      <c r="D889" s="440"/>
      <c r="E889" s="440"/>
      <c r="F889" s="440"/>
      <c r="G889" s="440"/>
      <c r="H889" s="440"/>
      <c r="I889" s="440"/>
      <c r="J889" s="440"/>
      <c r="K889" s="440"/>
      <c r="L889" s="440"/>
      <c r="M889" s="440"/>
      <c r="N889" s="440"/>
      <c r="O889" s="440"/>
      <c r="P889" s="440"/>
      <c r="Q889" s="440"/>
      <c r="R889" s="440"/>
      <c r="S889" s="440"/>
      <c r="T889" s="440"/>
      <c r="U889" s="440"/>
      <c r="V889" s="440"/>
      <c r="W889" s="440"/>
      <c r="X889" s="440"/>
      <c r="Y889" s="472"/>
      <c r="Z889" s="418"/>
      <c r="AA889" s="418"/>
    </row>
    <row r="890" spans="1:27" s="256" customFormat="1" ht="12.75" customHeight="1">
      <c r="B890" s="453"/>
      <c r="C890" s="439"/>
      <c r="D890" s="440"/>
      <c r="E890" s="440"/>
      <c r="F890" s="440"/>
      <c r="G890" s="440"/>
      <c r="H890" s="440"/>
      <c r="I890" s="440"/>
      <c r="J890" s="440"/>
      <c r="K890" s="440"/>
      <c r="L890" s="440"/>
      <c r="M890" s="440"/>
      <c r="N890" s="440"/>
      <c r="O890" s="440"/>
      <c r="P890" s="440"/>
      <c r="Q890" s="440"/>
      <c r="R890" s="440"/>
      <c r="S890" s="440"/>
      <c r="T890" s="440"/>
      <c r="U890" s="440"/>
      <c r="V890" s="440"/>
      <c r="W890" s="440"/>
      <c r="X890" s="440"/>
      <c r="Y890" s="472"/>
      <c r="Z890" s="418"/>
      <c r="AA890" s="418"/>
    </row>
    <row r="891" spans="1:27" s="256" customFormat="1" ht="12.75" customHeight="1">
      <c r="B891" s="453"/>
      <c r="C891" s="439"/>
      <c r="D891" s="440"/>
      <c r="E891" s="440"/>
      <c r="F891" s="440"/>
      <c r="G891" s="440"/>
      <c r="H891" s="440"/>
      <c r="I891" s="440"/>
      <c r="J891" s="440"/>
      <c r="K891" s="440"/>
      <c r="L891" s="440"/>
      <c r="M891" s="440"/>
      <c r="N891" s="440"/>
      <c r="O891" s="440"/>
      <c r="P891" s="440"/>
      <c r="Q891" s="440"/>
      <c r="R891" s="440"/>
      <c r="S891" s="440"/>
      <c r="T891" s="440"/>
      <c r="U891" s="440"/>
      <c r="V891" s="440"/>
      <c r="W891" s="440"/>
      <c r="X891" s="440"/>
      <c r="Y891" s="472"/>
      <c r="Z891" s="418"/>
      <c r="AA891" s="418"/>
    </row>
    <row r="892" spans="1:27" s="256" customFormat="1" ht="12.75" customHeight="1">
      <c r="B892" s="453"/>
      <c r="C892" s="439"/>
      <c r="D892" s="440"/>
      <c r="E892" s="440"/>
      <c r="F892" s="440"/>
      <c r="G892" s="440"/>
      <c r="H892" s="440"/>
      <c r="I892" s="440"/>
      <c r="J892" s="440"/>
      <c r="K892" s="440"/>
      <c r="L892" s="440"/>
      <c r="M892" s="440"/>
      <c r="N892" s="440"/>
      <c r="O892" s="440"/>
      <c r="P892" s="440"/>
      <c r="Q892" s="440"/>
      <c r="R892" s="440"/>
      <c r="S892" s="440"/>
      <c r="T892" s="440"/>
      <c r="U892" s="440"/>
      <c r="V892" s="440"/>
      <c r="W892" s="440"/>
      <c r="X892" s="440"/>
      <c r="Y892" s="472"/>
      <c r="Z892" s="418"/>
      <c r="AA892" s="418"/>
    </row>
    <row r="893" spans="1:27" s="256" customFormat="1" ht="12.75" customHeight="1">
      <c r="B893" s="453"/>
      <c r="C893" s="439"/>
      <c r="D893" s="440"/>
      <c r="E893" s="440"/>
      <c r="F893" s="440"/>
      <c r="G893" s="440"/>
      <c r="H893" s="440"/>
      <c r="I893" s="440"/>
      <c r="J893" s="440"/>
      <c r="K893" s="440"/>
      <c r="L893" s="440"/>
      <c r="M893" s="440"/>
      <c r="N893" s="440"/>
      <c r="O893" s="440"/>
      <c r="P893" s="440"/>
      <c r="Q893" s="440"/>
      <c r="R893" s="440"/>
      <c r="S893" s="440"/>
      <c r="T893" s="440"/>
      <c r="U893" s="440"/>
      <c r="V893" s="440"/>
      <c r="W893" s="440"/>
      <c r="X893" s="440"/>
      <c r="Y893" s="472"/>
      <c r="Z893" s="418"/>
      <c r="AA893" s="418"/>
    </row>
    <row r="894" spans="1:27" s="256" customFormat="1" ht="12.75" customHeight="1">
      <c r="B894" s="453"/>
      <c r="C894" s="439"/>
      <c r="D894" s="440"/>
      <c r="E894" s="440"/>
      <c r="F894" s="440"/>
      <c r="G894" s="440"/>
      <c r="H894" s="440"/>
      <c r="I894" s="440"/>
      <c r="J894" s="440"/>
      <c r="K894" s="440"/>
      <c r="L894" s="440"/>
      <c r="M894" s="440"/>
      <c r="N894" s="440"/>
      <c r="O894" s="440"/>
      <c r="P894" s="440"/>
      <c r="Q894" s="440"/>
      <c r="R894" s="440"/>
      <c r="S894" s="440"/>
      <c r="T894" s="440"/>
      <c r="U894" s="440"/>
      <c r="V894" s="440"/>
      <c r="W894" s="440"/>
      <c r="X894" s="440"/>
      <c r="Y894" s="472"/>
      <c r="Z894" s="418"/>
      <c r="AA894" s="418"/>
    </row>
    <row r="895" spans="1:27" s="256" customFormat="1" ht="12.75" customHeight="1">
      <c r="B895" s="453"/>
      <c r="C895" s="439"/>
      <c r="D895" s="440"/>
      <c r="E895" s="440"/>
      <c r="F895" s="440"/>
      <c r="G895" s="440"/>
      <c r="H895" s="440"/>
      <c r="I895" s="440"/>
      <c r="J895" s="440"/>
      <c r="K895" s="440"/>
      <c r="L895" s="440"/>
      <c r="M895" s="440"/>
      <c r="N895" s="440"/>
      <c r="O895" s="440"/>
      <c r="P895" s="440"/>
      <c r="Q895" s="440"/>
      <c r="R895" s="440"/>
      <c r="S895" s="440"/>
      <c r="T895" s="440"/>
      <c r="U895" s="440"/>
      <c r="V895" s="440"/>
      <c r="W895" s="440"/>
      <c r="X895" s="440"/>
      <c r="Y895" s="472"/>
      <c r="Z895" s="418"/>
      <c r="AA895" s="418"/>
    </row>
    <row r="896" spans="1:27" s="256" customFormat="1" ht="12.75" customHeight="1">
      <c r="B896" s="453"/>
      <c r="C896" s="439"/>
      <c r="D896" s="440"/>
      <c r="E896" s="440"/>
      <c r="F896" s="440"/>
      <c r="G896" s="440"/>
      <c r="H896" s="440"/>
      <c r="I896" s="440"/>
      <c r="J896" s="440"/>
      <c r="K896" s="440"/>
      <c r="L896" s="440"/>
      <c r="M896" s="440"/>
      <c r="N896" s="440"/>
      <c r="O896" s="440"/>
      <c r="P896" s="440"/>
      <c r="Q896" s="440"/>
      <c r="R896" s="440"/>
      <c r="S896" s="440"/>
      <c r="T896" s="440"/>
      <c r="U896" s="440"/>
      <c r="V896" s="440"/>
      <c r="W896" s="440"/>
      <c r="X896" s="440"/>
      <c r="Y896" s="472"/>
      <c r="Z896" s="418"/>
      <c r="AA896" s="418"/>
    </row>
    <row r="897" spans="2:27" s="256" customFormat="1" ht="12.75" customHeight="1">
      <c r="B897" s="452" t="s">
        <v>161</v>
      </c>
      <c r="C897" s="437" t="s">
        <v>875</v>
      </c>
      <c r="D897" s="438"/>
      <c r="E897" s="438"/>
      <c r="F897" s="438"/>
      <c r="G897" s="438"/>
      <c r="H897" s="438"/>
      <c r="I897" s="438"/>
      <c r="J897" s="438"/>
      <c r="K897" s="438"/>
      <c r="L897" s="438"/>
      <c r="M897" s="438"/>
      <c r="N897" s="438"/>
      <c r="O897" s="438"/>
      <c r="P897" s="438"/>
      <c r="Q897" s="438"/>
      <c r="R897" s="438"/>
      <c r="S897" s="438"/>
      <c r="T897" s="438"/>
      <c r="U897" s="438"/>
      <c r="V897" s="438"/>
      <c r="W897" s="438"/>
      <c r="X897" s="438"/>
      <c r="Y897" s="438"/>
      <c r="Z897" s="418"/>
      <c r="AA897" s="418"/>
    </row>
    <row r="898" spans="2:27" s="256" customFormat="1" ht="12.75" customHeight="1">
      <c r="B898" s="453"/>
      <c r="C898" s="439"/>
      <c r="D898" s="440"/>
      <c r="E898" s="440"/>
      <c r="F898" s="440"/>
      <c r="G898" s="440"/>
      <c r="H898" s="440"/>
      <c r="I898" s="440"/>
      <c r="J898" s="440"/>
      <c r="K898" s="440"/>
      <c r="L898" s="440"/>
      <c r="M898" s="440"/>
      <c r="N898" s="440"/>
      <c r="O898" s="440"/>
      <c r="P898" s="440"/>
      <c r="Q898" s="440"/>
      <c r="R898" s="440"/>
      <c r="S898" s="440"/>
      <c r="T898" s="440"/>
      <c r="U898" s="440"/>
      <c r="V898" s="440"/>
      <c r="W898" s="440"/>
      <c r="X898" s="440"/>
      <c r="Y898" s="440"/>
      <c r="Z898" s="418"/>
      <c r="AA898" s="418"/>
    </row>
    <row r="899" spans="2:27" s="256" customFormat="1" ht="12.75" customHeight="1">
      <c r="B899" s="453"/>
      <c r="C899" s="439"/>
      <c r="D899" s="440"/>
      <c r="E899" s="440"/>
      <c r="F899" s="440"/>
      <c r="G899" s="440"/>
      <c r="H899" s="440"/>
      <c r="I899" s="440"/>
      <c r="J899" s="440"/>
      <c r="K899" s="440"/>
      <c r="L899" s="440"/>
      <c r="M899" s="440"/>
      <c r="N899" s="440"/>
      <c r="O899" s="440"/>
      <c r="P899" s="440"/>
      <c r="Q899" s="440"/>
      <c r="R899" s="440"/>
      <c r="S899" s="440"/>
      <c r="T899" s="440"/>
      <c r="U899" s="440"/>
      <c r="V899" s="440"/>
      <c r="W899" s="440"/>
      <c r="X899" s="440"/>
      <c r="Y899" s="440"/>
      <c r="Z899" s="418"/>
      <c r="AA899" s="418"/>
    </row>
    <row r="900" spans="2:27" s="256" customFormat="1" ht="12.75" customHeight="1">
      <c r="B900" s="453"/>
      <c r="C900" s="439"/>
      <c r="D900" s="440"/>
      <c r="E900" s="440"/>
      <c r="F900" s="440"/>
      <c r="G900" s="440"/>
      <c r="H900" s="440"/>
      <c r="I900" s="440"/>
      <c r="J900" s="440"/>
      <c r="K900" s="440"/>
      <c r="L900" s="440"/>
      <c r="M900" s="440"/>
      <c r="N900" s="440"/>
      <c r="O900" s="440"/>
      <c r="P900" s="440"/>
      <c r="Q900" s="440"/>
      <c r="R900" s="440"/>
      <c r="S900" s="440"/>
      <c r="T900" s="440"/>
      <c r="U900" s="440"/>
      <c r="V900" s="440"/>
      <c r="W900" s="440"/>
      <c r="X900" s="440"/>
      <c r="Y900" s="440"/>
      <c r="Z900" s="418"/>
      <c r="AA900" s="418"/>
    </row>
    <row r="901" spans="2:27" s="256" customFormat="1" ht="12.75" customHeight="1">
      <c r="B901" s="453"/>
      <c r="C901" s="361"/>
      <c r="D901" s="363" t="s">
        <v>867</v>
      </c>
      <c r="E901" s="448" t="s">
        <v>871</v>
      </c>
      <c r="F901" s="448"/>
      <c r="G901" s="448"/>
      <c r="H901" s="448"/>
      <c r="I901" s="448"/>
      <c r="J901" s="448"/>
      <c r="K901" s="448"/>
      <c r="L901" s="448"/>
      <c r="M901" s="448"/>
      <c r="N901" s="448"/>
      <c r="O901" s="448"/>
      <c r="P901" s="448"/>
      <c r="Q901" s="448"/>
      <c r="R901" s="448"/>
      <c r="S901" s="448"/>
      <c r="T901" s="448"/>
      <c r="U901" s="448"/>
      <c r="V901" s="448"/>
      <c r="W901" s="448"/>
      <c r="X901" s="448"/>
      <c r="Y901" s="448"/>
      <c r="Z901" s="418"/>
      <c r="AA901" s="418"/>
    </row>
    <row r="902" spans="2:27" s="256" customFormat="1" ht="12.75" customHeight="1">
      <c r="B902" s="453"/>
      <c r="C902" s="361"/>
      <c r="D902" s="363" t="s">
        <v>868</v>
      </c>
      <c r="E902" s="448" t="s">
        <v>872</v>
      </c>
      <c r="F902" s="448"/>
      <c r="G902" s="448"/>
      <c r="H902" s="448"/>
      <c r="I902" s="448"/>
      <c r="J902" s="448"/>
      <c r="K902" s="448"/>
      <c r="L902" s="448"/>
      <c r="M902" s="448"/>
      <c r="N902" s="448"/>
      <c r="O902" s="448"/>
      <c r="P902" s="448"/>
      <c r="Q902" s="448"/>
      <c r="R902" s="448"/>
      <c r="S902" s="448"/>
      <c r="T902" s="448"/>
      <c r="U902" s="448"/>
      <c r="V902" s="448"/>
      <c r="W902" s="448"/>
      <c r="X902" s="448"/>
      <c r="Y902" s="448"/>
      <c r="Z902" s="418"/>
      <c r="AA902" s="418"/>
    </row>
    <row r="903" spans="2:27" s="256" customFormat="1" ht="12.75" customHeight="1">
      <c r="B903" s="453"/>
      <c r="C903" s="361"/>
      <c r="D903" s="363" t="s">
        <v>869</v>
      </c>
      <c r="E903" s="448" t="s">
        <v>873</v>
      </c>
      <c r="F903" s="448"/>
      <c r="G903" s="448"/>
      <c r="H903" s="448"/>
      <c r="I903" s="448"/>
      <c r="J903" s="448"/>
      <c r="K903" s="448"/>
      <c r="L903" s="448"/>
      <c r="M903" s="448"/>
      <c r="N903" s="448"/>
      <c r="O903" s="448"/>
      <c r="P903" s="448"/>
      <c r="Q903" s="448"/>
      <c r="R903" s="448"/>
      <c r="S903" s="448"/>
      <c r="T903" s="448"/>
      <c r="U903" s="448"/>
      <c r="V903" s="448"/>
      <c r="W903" s="448"/>
      <c r="X903" s="448"/>
      <c r="Y903" s="448"/>
      <c r="Z903" s="418"/>
      <c r="AA903" s="418"/>
    </row>
    <row r="904" spans="2:27" s="256" customFormat="1" ht="12.75" customHeight="1">
      <c r="B904" s="454"/>
      <c r="C904" s="361"/>
      <c r="D904" s="363" t="s">
        <v>870</v>
      </c>
      <c r="E904" s="448" t="s">
        <v>874</v>
      </c>
      <c r="F904" s="448"/>
      <c r="G904" s="448"/>
      <c r="H904" s="448"/>
      <c r="I904" s="448"/>
      <c r="J904" s="448"/>
      <c r="K904" s="448"/>
      <c r="L904" s="448"/>
      <c r="M904" s="448"/>
      <c r="N904" s="448"/>
      <c r="O904" s="448"/>
      <c r="P904" s="448"/>
      <c r="Q904" s="448"/>
      <c r="R904" s="448"/>
      <c r="S904" s="448"/>
      <c r="T904" s="448"/>
      <c r="U904" s="448"/>
      <c r="V904" s="448"/>
      <c r="W904" s="448"/>
      <c r="X904" s="448"/>
      <c r="Y904" s="448"/>
      <c r="Z904" s="418"/>
      <c r="AA904" s="418"/>
    </row>
    <row r="905" spans="2:27" s="256" customFormat="1" ht="12.75" customHeight="1">
      <c r="B905" s="418" t="s">
        <v>162</v>
      </c>
      <c r="C905" s="464" t="s">
        <v>876</v>
      </c>
      <c r="D905" s="464"/>
      <c r="E905" s="464"/>
      <c r="F905" s="464"/>
      <c r="G905" s="464"/>
      <c r="H905" s="464"/>
      <c r="I905" s="464"/>
      <c r="J905" s="464"/>
      <c r="K905" s="464"/>
      <c r="L905" s="464"/>
      <c r="M905" s="464"/>
      <c r="N905" s="464"/>
      <c r="O905" s="464"/>
      <c r="P905" s="464"/>
      <c r="Q905" s="464"/>
      <c r="R905" s="464"/>
      <c r="S905" s="464"/>
      <c r="T905" s="464"/>
      <c r="U905" s="464"/>
      <c r="V905" s="464"/>
      <c r="W905" s="464"/>
      <c r="X905" s="464"/>
      <c r="Y905" s="464"/>
      <c r="Z905" s="418"/>
      <c r="AA905" s="418"/>
    </row>
    <row r="906" spans="2:27" s="256" customFormat="1" ht="12.75" customHeight="1">
      <c r="B906" s="418"/>
      <c r="C906" s="464"/>
      <c r="D906" s="464"/>
      <c r="E906" s="464"/>
      <c r="F906" s="464"/>
      <c r="G906" s="464"/>
      <c r="H906" s="464"/>
      <c r="I906" s="464"/>
      <c r="J906" s="464"/>
      <c r="K906" s="464"/>
      <c r="L906" s="464"/>
      <c r="M906" s="464"/>
      <c r="N906" s="464"/>
      <c r="O906" s="464"/>
      <c r="P906" s="464"/>
      <c r="Q906" s="464"/>
      <c r="R906" s="464"/>
      <c r="S906" s="464"/>
      <c r="T906" s="464"/>
      <c r="U906" s="464"/>
      <c r="V906" s="464"/>
      <c r="W906" s="464"/>
      <c r="X906" s="464"/>
      <c r="Y906" s="464"/>
      <c r="Z906" s="418"/>
      <c r="AA906" s="418"/>
    </row>
    <row r="907" spans="2:27" s="256" customFormat="1" ht="12.75" customHeight="1">
      <c r="B907" s="418"/>
      <c r="C907" s="464"/>
      <c r="D907" s="464"/>
      <c r="E907" s="464"/>
      <c r="F907" s="464"/>
      <c r="G907" s="464"/>
      <c r="H907" s="464"/>
      <c r="I907" s="464"/>
      <c r="J907" s="464"/>
      <c r="K907" s="464"/>
      <c r="L907" s="464"/>
      <c r="M907" s="464"/>
      <c r="N907" s="464"/>
      <c r="O907" s="464"/>
      <c r="P907" s="464"/>
      <c r="Q907" s="464"/>
      <c r="R907" s="464"/>
      <c r="S907" s="464"/>
      <c r="T907" s="464"/>
      <c r="U907" s="464"/>
      <c r="V907" s="464"/>
      <c r="W907" s="464"/>
      <c r="X907" s="464"/>
      <c r="Y907" s="464"/>
      <c r="Z907" s="418"/>
      <c r="AA907" s="418"/>
    </row>
    <row r="908" spans="2:27" s="256" customFormat="1" ht="12.75" customHeight="1">
      <c r="B908" s="418"/>
      <c r="C908" s="464"/>
      <c r="D908" s="464"/>
      <c r="E908" s="464"/>
      <c r="F908" s="464"/>
      <c r="G908" s="464"/>
      <c r="H908" s="464"/>
      <c r="I908" s="464"/>
      <c r="J908" s="464"/>
      <c r="K908" s="464"/>
      <c r="L908" s="464"/>
      <c r="M908" s="464"/>
      <c r="N908" s="464"/>
      <c r="O908" s="464"/>
      <c r="P908" s="464"/>
      <c r="Q908" s="464"/>
      <c r="R908" s="464"/>
      <c r="S908" s="464"/>
      <c r="T908" s="464"/>
      <c r="U908" s="464"/>
      <c r="V908" s="464"/>
      <c r="W908" s="464"/>
      <c r="X908" s="464"/>
      <c r="Y908" s="464"/>
      <c r="Z908" s="418"/>
      <c r="AA908" s="418"/>
    </row>
    <row r="909" spans="2:27" s="256" customFormat="1" ht="12.75" customHeight="1">
      <c r="B909" s="418"/>
      <c r="C909" s="464"/>
      <c r="D909" s="464"/>
      <c r="E909" s="464"/>
      <c r="F909" s="464"/>
      <c r="G909" s="464"/>
      <c r="H909" s="464"/>
      <c r="I909" s="464"/>
      <c r="J909" s="464"/>
      <c r="K909" s="464"/>
      <c r="L909" s="464"/>
      <c r="M909" s="464"/>
      <c r="N909" s="464"/>
      <c r="O909" s="464"/>
      <c r="P909" s="464"/>
      <c r="Q909" s="464"/>
      <c r="R909" s="464"/>
      <c r="S909" s="464"/>
      <c r="T909" s="464"/>
      <c r="U909" s="464"/>
      <c r="V909" s="464"/>
      <c r="W909" s="464"/>
      <c r="X909" s="464"/>
      <c r="Y909" s="464"/>
      <c r="Z909" s="418"/>
      <c r="AA909" s="418"/>
    </row>
    <row r="910" spans="2:27" s="256" customFormat="1" ht="12.75" customHeight="1">
      <c r="B910" s="418"/>
      <c r="C910" s="464"/>
      <c r="D910" s="464"/>
      <c r="E910" s="464"/>
      <c r="F910" s="464"/>
      <c r="G910" s="464"/>
      <c r="H910" s="464"/>
      <c r="I910" s="464"/>
      <c r="J910" s="464"/>
      <c r="K910" s="464"/>
      <c r="L910" s="464"/>
      <c r="M910" s="464"/>
      <c r="N910" s="464"/>
      <c r="O910" s="464"/>
      <c r="P910" s="464"/>
      <c r="Q910" s="464"/>
      <c r="R910" s="464"/>
      <c r="S910" s="464"/>
      <c r="T910" s="464"/>
      <c r="U910" s="464"/>
      <c r="V910" s="464"/>
      <c r="W910" s="464"/>
      <c r="X910" s="464"/>
      <c r="Y910" s="464"/>
      <c r="Z910" s="418"/>
      <c r="AA910" s="418"/>
    </row>
    <row r="911" spans="2:27" s="256" customFormat="1" ht="12.75" customHeight="1">
      <c r="B911" s="418"/>
      <c r="C911" s="464"/>
      <c r="D911" s="464"/>
      <c r="E911" s="464"/>
      <c r="F911" s="464"/>
      <c r="G911" s="464"/>
      <c r="H911" s="464"/>
      <c r="I911" s="464"/>
      <c r="J911" s="464"/>
      <c r="K911" s="464"/>
      <c r="L911" s="464"/>
      <c r="M911" s="464"/>
      <c r="N911" s="464"/>
      <c r="O911" s="464"/>
      <c r="P911" s="464"/>
      <c r="Q911" s="464"/>
      <c r="R911" s="464"/>
      <c r="S911" s="464"/>
      <c r="T911" s="464"/>
      <c r="U911" s="464"/>
      <c r="V911" s="464"/>
      <c r="W911" s="464"/>
      <c r="X911" s="464"/>
      <c r="Y911" s="464"/>
      <c r="Z911" s="418"/>
      <c r="AA911" s="418"/>
    </row>
    <row r="912" spans="2:27" s="256" customFormat="1" ht="12.75" customHeight="1">
      <c r="B912" s="418" t="s">
        <v>163</v>
      </c>
      <c r="C912" s="437" t="s">
        <v>947</v>
      </c>
      <c r="D912" s="438"/>
      <c r="E912" s="438"/>
      <c r="F912" s="438"/>
      <c r="G912" s="438"/>
      <c r="H912" s="438"/>
      <c r="I912" s="438"/>
      <c r="J912" s="438"/>
      <c r="K912" s="438"/>
      <c r="L912" s="438"/>
      <c r="M912" s="438"/>
      <c r="N912" s="438"/>
      <c r="O912" s="438"/>
      <c r="P912" s="438"/>
      <c r="Q912" s="438"/>
      <c r="R912" s="438"/>
      <c r="S912" s="438"/>
      <c r="T912" s="438"/>
      <c r="U912" s="438"/>
      <c r="V912" s="438"/>
      <c r="W912" s="438"/>
      <c r="X912" s="438"/>
      <c r="Y912" s="471"/>
      <c r="Z912" s="418"/>
      <c r="AA912" s="418"/>
    </row>
    <row r="913" spans="2:27" s="256" customFormat="1" ht="12.75" customHeight="1">
      <c r="B913" s="418"/>
      <c r="C913" s="439"/>
      <c r="D913" s="440"/>
      <c r="E913" s="440"/>
      <c r="F913" s="440"/>
      <c r="G913" s="440"/>
      <c r="H913" s="440"/>
      <c r="I913" s="440"/>
      <c r="J913" s="440"/>
      <c r="K913" s="440"/>
      <c r="L913" s="440"/>
      <c r="M913" s="440"/>
      <c r="N913" s="440"/>
      <c r="O913" s="440"/>
      <c r="P913" s="440"/>
      <c r="Q913" s="440"/>
      <c r="R913" s="440"/>
      <c r="S913" s="440"/>
      <c r="T913" s="440"/>
      <c r="U913" s="440"/>
      <c r="V913" s="440"/>
      <c r="W913" s="440"/>
      <c r="X913" s="440"/>
      <c r="Y913" s="472"/>
      <c r="Z913" s="418"/>
      <c r="AA913" s="418"/>
    </row>
    <row r="914" spans="2:27" s="256" customFormat="1" ht="12.75" customHeight="1">
      <c r="B914" s="418"/>
      <c r="C914" s="439"/>
      <c r="D914" s="440"/>
      <c r="E914" s="440"/>
      <c r="F914" s="440"/>
      <c r="G914" s="440"/>
      <c r="H914" s="440"/>
      <c r="I914" s="440"/>
      <c r="J914" s="440"/>
      <c r="K914" s="440"/>
      <c r="L914" s="440"/>
      <c r="M914" s="440"/>
      <c r="N914" s="440"/>
      <c r="O914" s="440"/>
      <c r="P914" s="440"/>
      <c r="Q914" s="440"/>
      <c r="R914" s="440"/>
      <c r="S914" s="440"/>
      <c r="T914" s="440"/>
      <c r="U914" s="440"/>
      <c r="V914" s="440"/>
      <c r="W914" s="440"/>
      <c r="X914" s="440"/>
      <c r="Y914" s="472"/>
      <c r="Z914" s="418"/>
      <c r="AA914" s="418"/>
    </row>
    <row r="915" spans="2:27" s="256" customFormat="1" ht="12.75" customHeight="1">
      <c r="B915" s="418"/>
      <c r="C915" s="439"/>
      <c r="D915" s="440"/>
      <c r="E915" s="440"/>
      <c r="F915" s="440"/>
      <c r="G915" s="440"/>
      <c r="H915" s="440"/>
      <c r="I915" s="440"/>
      <c r="J915" s="440"/>
      <c r="K915" s="440"/>
      <c r="L915" s="440"/>
      <c r="M915" s="440"/>
      <c r="N915" s="440"/>
      <c r="O915" s="440"/>
      <c r="P915" s="440"/>
      <c r="Q915" s="440"/>
      <c r="R915" s="440"/>
      <c r="S915" s="440"/>
      <c r="T915" s="440"/>
      <c r="U915" s="440"/>
      <c r="V915" s="440"/>
      <c r="W915" s="440"/>
      <c r="X915" s="440"/>
      <c r="Y915" s="472"/>
      <c r="Z915" s="418"/>
      <c r="AA915" s="418"/>
    </row>
    <row r="916" spans="2:27" s="256" customFormat="1" ht="12.75" customHeight="1">
      <c r="B916" s="418"/>
      <c r="C916" s="439"/>
      <c r="D916" s="440"/>
      <c r="E916" s="440"/>
      <c r="F916" s="440"/>
      <c r="G916" s="440"/>
      <c r="H916" s="440"/>
      <c r="I916" s="440"/>
      <c r="J916" s="440"/>
      <c r="K916" s="440"/>
      <c r="L916" s="440"/>
      <c r="M916" s="440"/>
      <c r="N916" s="440"/>
      <c r="O916" s="440"/>
      <c r="P916" s="440"/>
      <c r="Q916" s="440"/>
      <c r="R916" s="440"/>
      <c r="S916" s="440"/>
      <c r="T916" s="440"/>
      <c r="U916" s="440"/>
      <c r="V916" s="440"/>
      <c r="W916" s="440"/>
      <c r="X916" s="440"/>
      <c r="Y916" s="472"/>
      <c r="Z916" s="418"/>
      <c r="AA916" s="418"/>
    </row>
    <row r="917" spans="2:27" s="256" customFormat="1" ht="12.75" customHeight="1">
      <c r="B917" s="418"/>
      <c r="C917" s="439"/>
      <c r="D917" s="440"/>
      <c r="E917" s="440"/>
      <c r="F917" s="440"/>
      <c r="G917" s="440"/>
      <c r="H917" s="440"/>
      <c r="I917" s="440"/>
      <c r="J917" s="440"/>
      <c r="K917" s="440"/>
      <c r="L917" s="440"/>
      <c r="M917" s="440"/>
      <c r="N917" s="440"/>
      <c r="O917" s="440"/>
      <c r="P917" s="440"/>
      <c r="Q917" s="440"/>
      <c r="R917" s="440"/>
      <c r="S917" s="440"/>
      <c r="T917" s="440"/>
      <c r="U917" s="440"/>
      <c r="V917" s="440"/>
      <c r="W917" s="440"/>
      <c r="X917" s="440"/>
      <c r="Y917" s="472"/>
      <c r="Z917" s="418"/>
      <c r="AA917" s="418"/>
    </row>
    <row r="918" spans="2:27" s="256" customFormat="1" ht="12.75" customHeight="1">
      <c r="B918" s="418"/>
      <c r="C918" s="439"/>
      <c r="D918" s="440"/>
      <c r="E918" s="440"/>
      <c r="F918" s="440"/>
      <c r="G918" s="440"/>
      <c r="H918" s="440"/>
      <c r="I918" s="440"/>
      <c r="J918" s="440"/>
      <c r="K918" s="440"/>
      <c r="L918" s="440"/>
      <c r="M918" s="440"/>
      <c r="N918" s="440"/>
      <c r="O918" s="440"/>
      <c r="P918" s="440"/>
      <c r="Q918" s="440"/>
      <c r="R918" s="440"/>
      <c r="S918" s="440"/>
      <c r="T918" s="440"/>
      <c r="U918" s="440"/>
      <c r="V918" s="440"/>
      <c r="W918" s="440"/>
      <c r="X918" s="440"/>
      <c r="Y918" s="472"/>
      <c r="Z918" s="418"/>
      <c r="AA918" s="418"/>
    </row>
    <row r="919" spans="2:27" s="256" customFormat="1" ht="12.75" customHeight="1">
      <c r="B919" s="418"/>
      <c r="C919" s="439"/>
      <c r="D919" s="440"/>
      <c r="E919" s="440"/>
      <c r="F919" s="440"/>
      <c r="G919" s="440"/>
      <c r="H919" s="440"/>
      <c r="I919" s="440"/>
      <c r="J919" s="440"/>
      <c r="K919" s="440"/>
      <c r="L919" s="440"/>
      <c r="M919" s="440"/>
      <c r="N919" s="440"/>
      <c r="O919" s="440"/>
      <c r="P919" s="440"/>
      <c r="Q919" s="440"/>
      <c r="R919" s="440"/>
      <c r="S919" s="440"/>
      <c r="T919" s="440"/>
      <c r="U919" s="440"/>
      <c r="V919" s="440"/>
      <c r="W919" s="440"/>
      <c r="X919" s="440"/>
      <c r="Y919" s="472"/>
      <c r="Z919" s="418"/>
      <c r="AA919" s="418"/>
    </row>
    <row r="920" spans="2:27" s="256" customFormat="1" ht="12.75" customHeight="1">
      <c r="B920" s="418"/>
      <c r="C920" s="439"/>
      <c r="D920" s="440"/>
      <c r="E920" s="440"/>
      <c r="F920" s="440"/>
      <c r="G920" s="440"/>
      <c r="H920" s="440"/>
      <c r="I920" s="440"/>
      <c r="J920" s="440"/>
      <c r="K920" s="440"/>
      <c r="L920" s="440"/>
      <c r="M920" s="440"/>
      <c r="N920" s="440"/>
      <c r="O920" s="440"/>
      <c r="P920" s="440"/>
      <c r="Q920" s="440"/>
      <c r="R920" s="440"/>
      <c r="S920" s="440"/>
      <c r="T920" s="440"/>
      <c r="U920" s="440"/>
      <c r="V920" s="440"/>
      <c r="W920" s="440"/>
      <c r="X920" s="440"/>
      <c r="Y920" s="472"/>
      <c r="Z920" s="418"/>
      <c r="AA920" s="418"/>
    </row>
    <row r="921" spans="2:27" s="256" customFormat="1" ht="12.75" customHeight="1">
      <c r="B921" s="418"/>
      <c r="C921" s="439"/>
      <c r="D921" s="440"/>
      <c r="E921" s="440"/>
      <c r="F921" s="440"/>
      <c r="G921" s="440"/>
      <c r="H921" s="440"/>
      <c r="I921" s="440"/>
      <c r="J921" s="440"/>
      <c r="K921" s="440"/>
      <c r="L921" s="440"/>
      <c r="M921" s="440"/>
      <c r="N921" s="440"/>
      <c r="O921" s="440"/>
      <c r="P921" s="440"/>
      <c r="Q921" s="440"/>
      <c r="R921" s="440"/>
      <c r="S921" s="440"/>
      <c r="T921" s="440"/>
      <c r="U921" s="440"/>
      <c r="V921" s="440"/>
      <c r="W921" s="440"/>
      <c r="X921" s="440"/>
      <c r="Y921" s="472"/>
      <c r="Z921" s="418"/>
      <c r="AA921" s="418"/>
    </row>
    <row r="922" spans="2:27" s="256" customFormat="1" ht="12.75" customHeight="1">
      <c r="B922" s="418"/>
      <c r="C922" s="439"/>
      <c r="D922" s="440"/>
      <c r="E922" s="440"/>
      <c r="F922" s="440"/>
      <c r="G922" s="440"/>
      <c r="H922" s="440"/>
      <c r="I922" s="440"/>
      <c r="J922" s="440"/>
      <c r="K922" s="440"/>
      <c r="L922" s="440"/>
      <c r="M922" s="440"/>
      <c r="N922" s="440"/>
      <c r="O922" s="440"/>
      <c r="P922" s="440"/>
      <c r="Q922" s="440"/>
      <c r="R922" s="440"/>
      <c r="S922" s="440"/>
      <c r="T922" s="440"/>
      <c r="U922" s="440"/>
      <c r="V922" s="440"/>
      <c r="W922" s="440"/>
      <c r="X922" s="440"/>
      <c r="Y922" s="472"/>
      <c r="Z922" s="418"/>
      <c r="AA922" s="418"/>
    </row>
    <row r="923" spans="2:27" s="256" customFormat="1" ht="12.75" customHeight="1">
      <c r="B923" s="418"/>
      <c r="C923" s="439"/>
      <c r="D923" s="440"/>
      <c r="E923" s="440"/>
      <c r="F923" s="440"/>
      <c r="G923" s="440"/>
      <c r="H923" s="440"/>
      <c r="I923" s="440"/>
      <c r="J923" s="440"/>
      <c r="K923" s="440"/>
      <c r="L923" s="440"/>
      <c r="M923" s="440"/>
      <c r="N923" s="440"/>
      <c r="O923" s="440"/>
      <c r="P923" s="440"/>
      <c r="Q923" s="440"/>
      <c r="R923" s="440"/>
      <c r="S923" s="440"/>
      <c r="T923" s="440"/>
      <c r="U923" s="440"/>
      <c r="V923" s="440"/>
      <c r="W923" s="440"/>
      <c r="X923" s="440"/>
      <c r="Y923" s="472"/>
      <c r="Z923" s="418"/>
      <c r="AA923" s="418"/>
    </row>
    <row r="924" spans="2:27" s="256" customFormat="1" ht="12.75" customHeight="1">
      <c r="B924" s="418"/>
      <c r="C924" s="448" t="s">
        <v>148</v>
      </c>
      <c r="D924" s="448"/>
      <c r="E924" s="448"/>
      <c r="F924" s="448"/>
      <c r="G924" s="448"/>
      <c r="H924" s="448"/>
      <c r="I924" s="448"/>
      <c r="J924" s="448"/>
      <c r="K924" s="448"/>
      <c r="L924" s="448"/>
      <c r="M924" s="448"/>
      <c r="N924" s="448"/>
      <c r="O924" s="448"/>
      <c r="P924" s="448"/>
      <c r="Q924" s="448"/>
      <c r="R924" s="448"/>
      <c r="S924" s="448"/>
      <c r="T924" s="448"/>
      <c r="U924" s="448"/>
      <c r="V924" s="448"/>
      <c r="W924" s="448"/>
      <c r="X924" s="448"/>
      <c r="Y924" s="448"/>
      <c r="Z924" s="332"/>
      <c r="AA924" s="374"/>
    </row>
    <row r="925" spans="2:27" s="256" customFormat="1" ht="12.75" customHeight="1">
      <c r="B925" s="418"/>
      <c r="C925" s="376"/>
      <c r="D925" s="673" t="s">
        <v>140</v>
      </c>
      <c r="E925" s="663" t="s">
        <v>141</v>
      </c>
      <c r="F925" s="663"/>
      <c r="G925" s="663"/>
      <c r="H925" s="663"/>
      <c r="I925" s="663"/>
      <c r="J925" s="663"/>
      <c r="K925" s="663"/>
      <c r="L925" s="663"/>
      <c r="M925" s="663"/>
      <c r="N925" s="663"/>
      <c r="O925" s="663"/>
      <c r="P925" s="663"/>
      <c r="Q925" s="663"/>
      <c r="R925" s="663"/>
      <c r="S925" s="663"/>
      <c r="T925" s="663"/>
      <c r="U925" s="663"/>
      <c r="V925" s="663"/>
      <c r="W925" s="663"/>
      <c r="X925" s="663"/>
      <c r="Y925" s="663"/>
      <c r="Z925" s="418"/>
      <c r="AA925" s="418"/>
    </row>
    <row r="926" spans="2:27" s="256" customFormat="1" ht="12.75" customHeight="1">
      <c r="B926" s="418"/>
      <c r="C926" s="376"/>
      <c r="D926" s="674"/>
      <c r="E926" s="663"/>
      <c r="F926" s="663"/>
      <c r="G926" s="663"/>
      <c r="H926" s="663"/>
      <c r="I926" s="663"/>
      <c r="J926" s="663"/>
      <c r="K926" s="663"/>
      <c r="L926" s="663"/>
      <c r="M926" s="663"/>
      <c r="N926" s="663"/>
      <c r="O926" s="663"/>
      <c r="P926" s="663"/>
      <c r="Q926" s="663"/>
      <c r="R926" s="663"/>
      <c r="S926" s="663"/>
      <c r="T926" s="663"/>
      <c r="U926" s="663"/>
      <c r="V926" s="663"/>
      <c r="W926" s="663"/>
      <c r="X926" s="663"/>
      <c r="Y926" s="663"/>
      <c r="Z926" s="418"/>
      <c r="AA926" s="418"/>
    </row>
    <row r="927" spans="2:27" s="256" customFormat="1" ht="12.75" customHeight="1">
      <c r="B927" s="418"/>
      <c r="C927" s="376"/>
      <c r="D927" s="674"/>
      <c r="E927" s="663"/>
      <c r="F927" s="663"/>
      <c r="G927" s="663"/>
      <c r="H927" s="663"/>
      <c r="I927" s="663"/>
      <c r="J927" s="663"/>
      <c r="K927" s="663"/>
      <c r="L927" s="663"/>
      <c r="M927" s="663"/>
      <c r="N927" s="663"/>
      <c r="O927" s="663"/>
      <c r="P927" s="663"/>
      <c r="Q927" s="663"/>
      <c r="R927" s="663"/>
      <c r="S927" s="663"/>
      <c r="T927" s="663"/>
      <c r="U927" s="663"/>
      <c r="V927" s="663"/>
      <c r="W927" s="663"/>
      <c r="X927" s="663"/>
      <c r="Y927" s="663"/>
      <c r="Z927" s="418"/>
      <c r="AA927" s="418"/>
    </row>
    <row r="928" spans="2:27" s="256" customFormat="1" ht="12.75" customHeight="1">
      <c r="B928" s="418"/>
      <c r="C928" s="376"/>
      <c r="D928" s="674"/>
      <c r="E928" s="663"/>
      <c r="F928" s="663"/>
      <c r="G928" s="663"/>
      <c r="H928" s="663"/>
      <c r="I928" s="663"/>
      <c r="J928" s="663"/>
      <c r="K928" s="663"/>
      <c r="L928" s="663"/>
      <c r="M928" s="663"/>
      <c r="N928" s="663"/>
      <c r="O928" s="663"/>
      <c r="P928" s="663"/>
      <c r="Q928" s="663"/>
      <c r="R928" s="663"/>
      <c r="S928" s="663"/>
      <c r="T928" s="663"/>
      <c r="U928" s="663"/>
      <c r="V928" s="663"/>
      <c r="W928" s="663"/>
      <c r="X928" s="663"/>
      <c r="Y928" s="663"/>
      <c r="Z928" s="418"/>
      <c r="AA928" s="418"/>
    </row>
    <row r="929" spans="2:27" s="256" customFormat="1" ht="12.75" customHeight="1">
      <c r="B929" s="418"/>
      <c r="C929" s="376"/>
      <c r="D929" s="675"/>
      <c r="E929" s="663"/>
      <c r="F929" s="663"/>
      <c r="G929" s="663"/>
      <c r="H929" s="663"/>
      <c r="I929" s="663"/>
      <c r="J929" s="663"/>
      <c r="K929" s="663"/>
      <c r="L929" s="663"/>
      <c r="M929" s="663"/>
      <c r="N929" s="663"/>
      <c r="O929" s="663"/>
      <c r="P929" s="663"/>
      <c r="Q929" s="663"/>
      <c r="R929" s="663"/>
      <c r="S929" s="663"/>
      <c r="T929" s="663"/>
      <c r="U929" s="663"/>
      <c r="V929" s="663"/>
      <c r="W929" s="663"/>
      <c r="X929" s="663"/>
      <c r="Y929" s="663"/>
      <c r="Z929" s="418"/>
      <c r="AA929" s="418"/>
    </row>
    <row r="930" spans="2:27" s="256" customFormat="1" ht="12.75" customHeight="1">
      <c r="B930" s="418"/>
      <c r="C930" s="376"/>
      <c r="D930" s="673" t="s">
        <v>146</v>
      </c>
      <c r="E930" s="449" t="s">
        <v>142</v>
      </c>
      <c r="F930" s="448"/>
      <c r="G930" s="448"/>
      <c r="H930" s="448"/>
      <c r="I930" s="448"/>
      <c r="J930" s="448"/>
      <c r="K930" s="448"/>
      <c r="L930" s="448"/>
      <c r="M930" s="448"/>
      <c r="N930" s="448"/>
      <c r="O930" s="448"/>
      <c r="P930" s="448"/>
      <c r="Q930" s="448"/>
      <c r="R930" s="448"/>
      <c r="S930" s="448"/>
      <c r="T930" s="448"/>
      <c r="U930" s="448"/>
      <c r="V930" s="448"/>
      <c r="W930" s="448"/>
      <c r="X930" s="448"/>
      <c r="Y930" s="448"/>
      <c r="Z930" s="418"/>
      <c r="AA930" s="418"/>
    </row>
    <row r="931" spans="2:27" s="256" customFormat="1" ht="12.75" customHeight="1">
      <c r="B931" s="418"/>
      <c r="C931" s="376"/>
      <c r="D931" s="674"/>
      <c r="E931" s="449"/>
      <c r="F931" s="448"/>
      <c r="G931" s="448"/>
      <c r="H931" s="448"/>
      <c r="I931" s="448"/>
      <c r="J931" s="448"/>
      <c r="K931" s="448"/>
      <c r="L931" s="448"/>
      <c r="M931" s="448"/>
      <c r="N931" s="448"/>
      <c r="O931" s="448"/>
      <c r="P931" s="448"/>
      <c r="Q931" s="448"/>
      <c r="R931" s="448"/>
      <c r="S931" s="448"/>
      <c r="T931" s="448"/>
      <c r="U931" s="448"/>
      <c r="V931" s="448"/>
      <c r="W931" s="448"/>
      <c r="X931" s="448"/>
      <c r="Y931" s="448"/>
      <c r="Z931" s="418"/>
      <c r="AA931" s="418"/>
    </row>
    <row r="932" spans="2:27" s="256" customFormat="1" ht="12.75" customHeight="1">
      <c r="B932" s="418"/>
      <c r="C932" s="376"/>
      <c r="D932" s="675"/>
      <c r="E932" s="449"/>
      <c r="F932" s="448"/>
      <c r="G932" s="448"/>
      <c r="H932" s="448"/>
      <c r="I932" s="448"/>
      <c r="J932" s="448"/>
      <c r="K932" s="448"/>
      <c r="L932" s="448"/>
      <c r="M932" s="448"/>
      <c r="N932" s="448"/>
      <c r="O932" s="448"/>
      <c r="P932" s="448"/>
      <c r="Q932" s="448"/>
      <c r="R932" s="448"/>
      <c r="S932" s="448"/>
      <c r="T932" s="448"/>
      <c r="U932" s="448"/>
      <c r="V932" s="448"/>
      <c r="W932" s="448"/>
      <c r="X932" s="448"/>
      <c r="Y932" s="448"/>
      <c r="Z932" s="418"/>
      <c r="AA932" s="418"/>
    </row>
    <row r="933" spans="2:27" s="256" customFormat="1" ht="12.75" customHeight="1">
      <c r="B933" s="418"/>
      <c r="C933" s="376"/>
      <c r="D933" s="673" t="s">
        <v>143</v>
      </c>
      <c r="E933" s="468" t="s">
        <v>147</v>
      </c>
      <c r="F933" s="469"/>
      <c r="G933" s="469"/>
      <c r="H933" s="469"/>
      <c r="I933" s="469"/>
      <c r="J933" s="469"/>
      <c r="K933" s="469"/>
      <c r="L933" s="469"/>
      <c r="M933" s="469"/>
      <c r="N933" s="469"/>
      <c r="O933" s="469"/>
      <c r="P933" s="469"/>
      <c r="Q933" s="469"/>
      <c r="R933" s="469"/>
      <c r="S933" s="469"/>
      <c r="T933" s="469"/>
      <c r="U933" s="469"/>
      <c r="V933" s="469"/>
      <c r="W933" s="469"/>
      <c r="X933" s="469"/>
      <c r="Y933" s="594"/>
      <c r="Z933" s="431"/>
      <c r="AA933" s="432"/>
    </row>
    <row r="934" spans="2:27" s="256" customFormat="1" ht="12.75" customHeight="1">
      <c r="B934" s="418"/>
      <c r="C934" s="376"/>
      <c r="D934" s="674"/>
      <c r="E934" s="449"/>
      <c r="F934" s="448"/>
      <c r="G934" s="448"/>
      <c r="H934" s="448"/>
      <c r="I934" s="448"/>
      <c r="J934" s="448"/>
      <c r="K934" s="448"/>
      <c r="L934" s="448"/>
      <c r="M934" s="448"/>
      <c r="N934" s="448"/>
      <c r="O934" s="448"/>
      <c r="P934" s="448"/>
      <c r="Q934" s="448"/>
      <c r="R934" s="448"/>
      <c r="S934" s="448"/>
      <c r="T934" s="448"/>
      <c r="U934" s="448"/>
      <c r="V934" s="448"/>
      <c r="W934" s="448"/>
      <c r="X934" s="448"/>
      <c r="Y934" s="484"/>
      <c r="Z934" s="433"/>
      <c r="AA934" s="434"/>
    </row>
    <row r="935" spans="2:27" s="256" customFormat="1" ht="12.75" customHeight="1">
      <c r="B935" s="418"/>
      <c r="C935" s="376"/>
      <c r="D935" s="675"/>
      <c r="E935" s="450"/>
      <c r="F935" s="451"/>
      <c r="G935" s="451"/>
      <c r="H935" s="451"/>
      <c r="I935" s="451"/>
      <c r="J935" s="451"/>
      <c r="K935" s="451"/>
      <c r="L935" s="451"/>
      <c r="M935" s="451"/>
      <c r="N935" s="451"/>
      <c r="O935" s="451"/>
      <c r="P935" s="451"/>
      <c r="Q935" s="451"/>
      <c r="R935" s="451"/>
      <c r="S935" s="451"/>
      <c r="T935" s="451"/>
      <c r="U935" s="451"/>
      <c r="V935" s="451"/>
      <c r="W935" s="451"/>
      <c r="X935" s="451"/>
      <c r="Y935" s="629"/>
      <c r="Z935" s="435"/>
      <c r="AA935" s="436"/>
    </row>
    <row r="936" spans="2:27" s="256" customFormat="1" ht="12.75" customHeight="1">
      <c r="B936" s="418"/>
      <c r="C936" s="376"/>
      <c r="D936" s="673" t="s">
        <v>144</v>
      </c>
      <c r="E936" s="468" t="s">
        <v>948</v>
      </c>
      <c r="F936" s="469"/>
      <c r="G936" s="469"/>
      <c r="H936" s="469"/>
      <c r="I936" s="469"/>
      <c r="J936" s="469"/>
      <c r="K936" s="469"/>
      <c r="L936" s="469"/>
      <c r="M936" s="469"/>
      <c r="N936" s="469"/>
      <c r="O936" s="469"/>
      <c r="P936" s="469"/>
      <c r="Q936" s="469"/>
      <c r="R936" s="469"/>
      <c r="S936" s="469"/>
      <c r="T936" s="469"/>
      <c r="U936" s="469"/>
      <c r="V936" s="469"/>
      <c r="W936" s="469"/>
      <c r="X936" s="469"/>
      <c r="Y936" s="594"/>
      <c r="Z936" s="431"/>
      <c r="AA936" s="432"/>
    </row>
    <row r="937" spans="2:27" s="256" customFormat="1" ht="12.75" customHeight="1">
      <c r="B937" s="418"/>
      <c r="C937" s="376"/>
      <c r="D937" s="674"/>
      <c r="E937" s="449"/>
      <c r="F937" s="448"/>
      <c r="G937" s="448"/>
      <c r="H937" s="448"/>
      <c r="I937" s="448"/>
      <c r="J937" s="448"/>
      <c r="K937" s="448"/>
      <c r="L937" s="448"/>
      <c r="M937" s="448"/>
      <c r="N937" s="448"/>
      <c r="O937" s="448"/>
      <c r="P937" s="448"/>
      <c r="Q937" s="448"/>
      <c r="R937" s="448"/>
      <c r="S937" s="448"/>
      <c r="T937" s="448"/>
      <c r="U937" s="448"/>
      <c r="V937" s="448"/>
      <c r="W937" s="448"/>
      <c r="X937" s="448"/>
      <c r="Y937" s="484"/>
      <c r="Z937" s="433"/>
      <c r="AA937" s="434"/>
    </row>
    <row r="938" spans="2:27" s="256" customFormat="1" ht="12.75" customHeight="1">
      <c r="B938" s="418"/>
      <c r="C938" s="376"/>
      <c r="D938" s="674"/>
      <c r="E938" s="449"/>
      <c r="F938" s="448"/>
      <c r="G938" s="448"/>
      <c r="H938" s="448"/>
      <c r="I938" s="448"/>
      <c r="J938" s="448"/>
      <c r="K938" s="448"/>
      <c r="L938" s="448"/>
      <c r="M938" s="448"/>
      <c r="N938" s="448"/>
      <c r="O938" s="448"/>
      <c r="P938" s="448"/>
      <c r="Q938" s="448"/>
      <c r="R938" s="448"/>
      <c r="S938" s="448"/>
      <c r="T938" s="448"/>
      <c r="U938" s="448"/>
      <c r="V938" s="448"/>
      <c r="W938" s="448"/>
      <c r="X938" s="448"/>
      <c r="Y938" s="484"/>
      <c r="Z938" s="433"/>
      <c r="AA938" s="434"/>
    </row>
    <row r="939" spans="2:27" s="256" customFormat="1" ht="12.75" customHeight="1">
      <c r="B939" s="418"/>
      <c r="C939" s="376"/>
      <c r="D939" s="674"/>
      <c r="E939" s="449"/>
      <c r="F939" s="448"/>
      <c r="G939" s="448"/>
      <c r="H939" s="448"/>
      <c r="I939" s="448"/>
      <c r="J939" s="448"/>
      <c r="K939" s="448"/>
      <c r="L939" s="448"/>
      <c r="M939" s="448"/>
      <c r="N939" s="448"/>
      <c r="O939" s="448"/>
      <c r="P939" s="448"/>
      <c r="Q939" s="448"/>
      <c r="R939" s="448"/>
      <c r="S939" s="448"/>
      <c r="T939" s="448"/>
      <c r="U939" s="448"/>
      <c r="V939" s="448"/>
      <c r="W939" s="448"/>
      <c r="X939" s="448"/>
      <c r="Y939" s="484"/>
      <c r="Z939" s="433"/>
      <c r="AA939" s="434"/>
    </row>
    <row r="940" spans="2:27" s="256" customFormat="1" ht="12.75" customHeight="1">
      <c r="B940" s="418"/>
      <c r="C940" s="376"/>
      <c r="D940" s="674"/>
      <c r="E940" s="449"/>
      <c r="F940" s="448"/>
      <c r="G940" s="448"/>
      <c r="H940" s="448"/>
      <c r="I940" s="448"/>
      <c r="J940" s="448"/>
      <c r="K940" s="448"/>
      <c r="L940" s="448"/>
      <c r="M940" s="448"/>
      <c r="N940" s="448"/>
      <c r="O940" s="448"/>
      <c r="P940" s="448"/>
      <c r="Q940" s="448"/>
      <c r="R940" s="448"/>
      <c r="S940" s="448"/>
      <c r="T940" s="448"/>
      <c r="U940" s="448"/>
      <c r="V940" s="448"/>
      <c r="W940" s="448"/>
      <c r="X940" s="448"/>
      <c r="Y940" s="484"/>
      <c r="Z940" s="433"/>
      <c r="AA940" s="434"/>
    </row>
    <row r="941" spans="2:27" s="256" customFormat="1" ht="12.75" customHeight="1">
      <c r="B941" s="418"/>
      <c r="C941" s="376"/>
      <c r="D941" s="675"/>
      <c r="E941" s="449"/>
      <c r="F941" s="448"/>
      <c r="G941" s="448"/>
      <c r="H941" s="448"/>
      <c r="I941" s="448"/>
      <c r="J941" s="448"/>
      <c r="K941" s="448"/>
      <c r="L941" s="448"/>
      <c r="M941" s="448"/>
      <c r="N941" s="448"/>
      <c r="O941" s="448"/>
      <c r="P941" s="448"/>
      <c r="Q941" s="448"/>
      <c r="R941" s="448"/>
      <c r="S941" s="448"/>
      <c r="T941" s="448"/>
      <c r="U941" s="448"/>
      <c r="V941" s="448"/>
      <c r="W941" s="448"/>
      <c r="X941" s="448"/>
      <c r="Y941" s="484"/>
      <c r="Z941" s="435"/>
      <c r="AA941" s="436"/>
    </row>
    <row r="942" spans="2:27" s="256" customFormat="1" ht="12.75" customHeight="1">
      <c r="B942" s="418"/>
      <c r="C942" s="284"/>
      <c r="D942" s="663" t="s">
        <v>145</v>
      </c>
      <c r="E942" s="663" t="s">
        <v>949</v>
      </c>
      <c r="F942" s="663"/>
      <c r="G942" s="663"/>
      <c r="H942" s="663"/>
      <c r="I942" s="663"/>
      <c r="J942" s="663"/>
      <c r="K942" s="663"/>
      <c r="L942" s="663"/>
      <c r="M942" s="663"/>
      <c r="N942" s="663"/>
      <c r="O942" s="663"/>
      <c r="P942" s="663"/>
      <c r="Q942" s="663"/>
      <c r="R942" s="663"/>
      <c r="S942" s="663"/>
      <c r="T942" s="663"/>
      <c r="U942" s="663"/>
      <c r="V942" s="663"/>
      <c r="W942" s="663"/>
      <c r="X942" s="663"/>
      <c r="Y942" s="663"/>
      <c r="Z942" s="418"/>
      <c r="AA942" s="418"/>
    </row>
    <row r="943" spans="2:27" s="256" customFormat="1" ht="12.75" customHeight="1">
      <c r="B943" s="418"/>
      <c r="C943" s="284"/>
      <c r="D943" s="663"/>
      <c r="E943" s="663"/>
      <c r="F943" s="663"/>
      <c r="G943" s="663"/>
      <c r="H943" s="663"/>
      <c r="I943" s="663"/>
      <c r="J943" s="663"/>
      <c r="K943" s="663"/>
      <c r="L943" s="663"/>
      <c r="M943" s="663"/>
      <c r="N943" s="663"/>
      <c r="O943" s="663"/>
      <c r="P943" s="663"/>
      <c r="Q943" s="663"/>
      <c r="R943" s="663"/>
      <c r="S943" s="663"/>
      <c r="T943" s="663"/>
      <c r="U943" s="663"/>
      <c r="V943" s="663"/>
      <c r="W943" s="663"/>
      <c r="X943" s="663"/>
      <c r="Y943" s="663"/>
      <c r="Z943" s="418"/>
      <c r="AA943" s="418"/>
    </row>
    <row r="944" spans="2:27" s="256" customFormat="1" ht="12.75" customHeight="1">
      <c r="B944" s="418"/>
      <c r="C944" s="284"/>
      <c r="D944" s="663"/>
      <c r="E944" s="663"/>
      <c r="F944" s="663"/>
      <c r="G944" s="663"/>
      <c r="H944" s="663"/>
      <c r="I944" s="663"/>
      <c r="J944" s="663"/>
      <c r="K944" s="663"/>
      <c r="L944" s="663"/>
      <c r="M944" s="663"/>
      <c r="N944" s="663"/>
      <c r="O944" s="663"/>
      <c r="P944" s="663"/>
      <c r="Q944" s="663"/>
      <c r="R944" s="663"/>
      <c r="S944" s="663"/>
      <c r="T944" s="663"/>
      <c r="U944" s="663"/>
      <c r="V944" s="663"/>
      <c r="W944" s="663"/>
      <c r="X944" s="663"/>
      <c r="Y944" s="663"/>
      <c r="Z944" s="418"/>
      <c r="AA944" s="418"/>
    </row>
    <row r="945" spans="2:27" s="256" customFormat="1" ht="12.75" customHeight="1">
      <c r="B945" s="418"/>
      <c r="C945" s="296"/>
      <c r="D945" s="663"/>
      <c r="E945" s="663"/>
      <c r="F945" s="663"/>
      <c r="G945" s="663"/>
      <c r="H945" s="663"/>
      <c r="I945" s="663"/>
      <c r="J945" s="663"/>
      <c r="K945" s="663"/>
      <c r="L945" s="663"/>
      <c r="M945" s="663"/>
      <c r="N945" s="663"/>
      <c r="O945" s="663"/>
      <c r="P945" s="663"/>
      <c r="Q945" s="663"/>
      <c r="R945" s="663"/>
      <c r="S945" s="663"/>
      <c r="T945" s="663"/>
      <c r="U945" s="663"/>
      <c r="V945" s="663"/>
      <c r="W945" s="663"/>
      <c r="X945" s="663"/>
      <c r="Y945" s="663"/>
      <c r="Z945" s="418"/>
      <c r="AA945" s="418"/>
    </row>
    <row r="946" spans="2:27" s="256" customFormat="1" ht="12.75" customHeight="1">
      <c r="B946" s="418" t="s">
        <v>164</v>
      </c>
      <c r="C946" s="437" t="s">
        <v>877</v>
      </c>
      <c r="D946" s="438"/>
      <c r="E946" s="438"/>
      <c r="F946" s="438"/>
      <c r="G946" s="438"/>
      <c r="H946" s="438"/>
      <c r="I946" s="438"/>
      <c r="J946" s="438"/>
      <c r="K946" s="438"/>
      <c r="L946" s="438"/>
      <c r="M946" s="438"/>
      <c r="N946" s="438"/>
      <c r="O946" s="438"/>
      <c r="P946" s="438"/>
      <c r="Q946" s="438"/>
      <c r="R946" s="438"/>
      <c r="S946" s="438"/>
      <c r="T946" s="438"/>
      <c r="U946" s="438"/>
      <c r="V946" s="438"/>
      <c r="W946" s="438"/>
      <c r="X946" s="438"/>
      <c r="Y946" s="438"/>
      <c r="Z946" s="418"/>
      <c r="AA946" s="418"/>
    </row>
    <row r="947" spans="2:27" s="256" customFormat="1" ht="12.75" customHeight="1">
      <c r="B947" s="418"/>
      <c r="C947" s="439"/>
      <c r="D947" s="440"/>
      <c r="E947" s="440"/>
      <c r="F947" s="440"/>
      <c r="G947" s="440"/>
      <c r="H947" s="440"/>
      <c r="I947" s="440"/>
      <c r="J947" s="440"/>
      <c r="K947" s="440"/>
      <c r="L947" s="440"/>
      <c r="M947" s="440"/>
      <c r="N947" s="440"/>
      <c r="O947" s="440"/>
      <c r="P947" s="440"/>
      <c r="Q947" s="440"/>
      <c r="R947" s="440"/>
      <c r="S947" s="440"/>
      <c r="T947" s="440"/>
      <c r="U947" s="440"/>
      <c r="V947" s="440"/>
      <c r="W947" s="440"/>
      <c r="X947" s="440"/>
      <c r="Y947" s="440"/>
      <c r="Z947" s="418"/>
      <c r="AA947" s="418"/>
    </row>
    <row r="948" spans="2:27" s="256" customFormat="1" ht="12.75" customHeight="1">
      <c r="B948" s="418"/>
      <c r="C948" s="439"/>
      <c r="D948" s="440"/>
      <c r="E948" s="440"/>
      <c r="F948" s="440"/>
      <c r="G948" s="440"/>
      <c r="H948" s="440"/>
      <c r="I948" s="440"/>
      <c r="J948" s="440"/>
      <c r="K948" s="440"/>
      <c r="L948" s="440"/>
      <c r="M948" s="440"/>
      <c r="N948" s="440"/>
      <c r="O948" s="440"/>
      <c r="P948" s="440"/>
      <c r="Q948" s="440"/>
      <c r="R948" s="440"/>
      <c r="S948" s="440"/>
      <c r="T948" s="440"/>
      <c r="U948" s="440"/>
      <c r="V948" s="440"/>
      <c r="W948" s="440"/>
      <c r="X948" s="440"/>
      <c r="Y948" s="440"/>
      <c r="Z948" s="418"/>
      <c r="AA948" s="418"/>
    </row>
    <row r="949" spans="2:27" s="256" customFormat="1" ht="12.75" customHeight="1">
      <c r="B949" s="418"/>
      <c r="C949" s="439"/>
      <c r="D949" s="440"/>
      <c r="E949" s="440"/>
      <c r="F949" s="440"/>
      <c r="G949" s="440"/>
      <c r="H949" s="440"/>
      <c r="I949" s="440"/>
      <c r="J949" s="440"/>
      <c r="K949" s="440"/>
      <c r="L949" s="440"/>
      <c r="M949" s="440"/>
      <c r="N949" s="440"/>
      <c r="O949" s="440"/>
      <c r="P949" s="440"/>
      <c r="Q949" s="440"/>
      <c r="R949" s="440"/>
      <c r="S949" s="440"/>
      <c r="T949" s="440"/>
      <c r="U949" s="440"/>
      <c r="V949" s="440"/>
      <c r="W949" s="440"/>
      <c r="X949" s="440"/>
      <c r="Y949" s="440"/>
      <c r="Z949" s="418"/>
      <c r="AA949" s="418"/>
    </row>
    <row r="950" spans="2:27" s="256" customFormat="1" ht="12.75" customHeight="1">
      <c r="B950" s="418"/>
      <c r="C950" s="439"/>
      <c r="D950" s="440"/>
      <c r="E950" s="440"/>
      <c r="F950" s="440"/>
      <c r="G950" s="440"/>
      <c r="H950" s="440"/>
      <c r="I950" s="440"/>
      <c r="J950" s="440"/>
      <c r="K950" s="440"/>
      <c r="L950" s="440"/>
      <c r="M950" s="440"/>
      <c r="N950" s="440"/>
      <c r="O950" s="440"/>
      <c r="P950" s="440"/>
      <c r="Q950" s="440"/>
      <c r="R950" s="440"/>
      <c r="S950" s="440"/>
      <c r="T950" s="440"/>
      <c r="U950" s="440"/>
      <c r="V950" s="440"/>
      <c r="W950" s="440"/>
      <c r="X950" s="440"/>
      <c r="Y950" s="440"/>
      <c r="Z950" s="418"/>
      <c r="AA950" s="418"/>
    </row>
    <row r="951" spans="2:27" s="256" customFormat="1" ht="12.75" customHeight="1">
      <c r="B951" s="418"/>
      <c r="C951" s="439"/>
      <c r="D951" s="440"/>
      <c r="E951" s="440"/>
      <c r="F951" s="440"/>
      <c r="G951" s="440"/>
      <c r="H951" s="440"/>
      <c r="I951" s="440"/>
      <c r="J951" s="440"/>
      <c r="K951" s="440"/>
      <c r="L951" s="440"/>
      <c r="M951" s="440"/>
      <c r="N951" s="440"/>
      <c r="O951" s="440"/>
      <c r="P951" s="440"/>
      <c r="Q951" s="440"/>
      <c r="R951" s="440"/>
      <c r="S951" s="440"/>
      <c r="T951" s="440"/>
      <c r="U951" s="440"/>
      <c r="V951" s="440"/>
      <c r="W951" s="440"/>
      <c r="X951" s="440"/>
      <c r="Y951" s="440"/>
      <c r="Z951" s="418"/>
      <c r="AA951" s="418"/>
    </row>
    <row r="952" spans="2:27" s="256" customFormat="1" ht="12.75" customHeight="1">
      <c r="B952" s="418"/>
      <c r="C952" s="439"/>
      <c r="D952" s="440"/>
      <c r="E952" s="440"/>
      <c r="F952" s="440"/>
      <c r="G952" s="440"/>
      <c r="H952" s="440"/>
      <c r="I952" s="440"/>
      <c r="J952" s="440"/>
      <c r="K952" s="440"/>
      <c r="L952" s="440"/>
      <c r="M952" s="440"/>
      <c r="N952" s="440"/>
      <c r="O952" s="440"/>
      <c r="P952" s="440"/>
      <c r="Q952" s="440"/>
      <c r="R952" s="440"/>
      <c r="S952" s="440"/>
      <c r="T952" s="440"/>
      <c r="U952" s="440"/>
      <c r="V952" s="440"/>
      <c r="W952" s="440"/>
      <c r="X952" s="440"/>
      <c r="Y952" s="440"/>
      <c r="Z952" s="418"/>
      <c r="AA952" s="418"/>
    </row>
    <row r="953" spans="2:27" s="256" customFormat="1" ht="12.75" customHeight="1">
      <c r="B953" s="418"/>
      <c r="C953" s="439"/>
      <c r="D953" s="440"/>
      <c r="E953" s="440"/>
      <c r="F953" s="440"/>
      <c r="G953" s="440"/>
      <c r="H953" s="440"/>
      <c r="I953" s="440"/>
      <c r="J953" s="440"/>
      <c r="K953" s="440"/>
      <c r="L953" s="440"/>
      <c r="M953" s="440"/>
      <c r="N953" s="440"/>
      <c r="O953" s="440"/>
      <c r="P953" s="440"/>
      <c r="Q953" s="440"/>
      <c r="R953" s="440"/>
      <c r="S953" s="440"/>
      <c r="T953" s="440"/>
      <c r="U953" s="440"/>
      <c r="V953" s="440"/>
      <c r="W953" s="440"/>
      <c r="X953" s="440"/>
      <c r="Y953" s="440"/>
      <c r="Z953" s="418"/>
      <c r="AA953" s="418"/>
    </row>
    <row r="954" spans="2:27" s="256" customFormat="1" ht="12.75" customHeight="1">
      <c r="B954" s="418"/>
      <c r="C954" s="439"/>
      <c r="D954" s="440"/>
      <c r="E954" s="440"/>
      <c r="F954" s="440"/>
      <c r="G954" s="440"/>
      <c r="H954" s="440"/>
      <c r="I954" s="440"/>
      <c r="J954" s="440"/>
      <c r="K954" s="440"/>
      <c r="L954" s="440"/>
      <c r="M954" s="440"/>
      <c r="N954" s="440"/>
      <c r="O954" s="440"/>
      <c r="P954" s="440"/>
      <c r="Q954" s="440"/>
      <c r="R954" s="440"/>
      <c r="S954" s="440"/>
      <c r="T954" s="440"/>
      <c r="U954" s="440"/>
      <c r="V954" s="440"/>
      <c r="W954" s="440"/>
      <c r="X954" s="440"/>
      <c r="Y954" s="440"/>
      <c r="Z954" s="418"/>
      <c r="AA954" s="418"/>
    </row>
    <row r="955" spans="2:27" s="256" customFormat="1" ht="12.75" customHeight="1">
      <c r="B955" s="418"/>
      <c r="C955" s="487" t="s">
        <v>148</v>
      </c>
      <c r="D955" s="488"/>
      <c r="E955" s="488"/>
      <c r="F955" s="488"/>
      <c r="G955" s="488"/>
      <c r="H955" s="488"/>
      <c r="I955" s="488"/>
      <c r="J955" s="488"/>
      <c r="K955" s="488"/>
      <c r="L955" s="488"/>
      <c r="M955" s="488"/>
      <c r="N955" s="488"/>
      <c r="O955" s="488"/>
      <c r="P955" s="488"/>
      <c r="Q955" s="488"/>
      <c r="R955" s="488"/>
      <c r="S955" s="488"/>
      <c r="T955" s="488"/>
      <c r="U955" s="488"/>
      <c r="V955" s="488"/>
      <c r="W955" s="488"/>
      <c r="X955" s="488"/>
      <c r="Y955" s="283"/>
      <c r="Z955" s="332"/>
      <c r="AA955" s="374"/>
    </row>
    <row r="956" spans="2:27" s="256" customFormat="1" ht="12.75" customHeight="1">
      <c r="B956" s="418"/>
      <c r="C956" s="277"/>
      <c r="D956" s="673" t="s">
        <v>140</v>
      </c>
      <c r="E956" s="468" t="s">
        <v>348</v>
      </c>
      <c r="F956" s="469"/>
      <c r="G956" s="469"/>
      <c r="H956" s="469"/>
      <c r="I956" s="469"/>
      <c r="J956" s="469"/>
      <c r="K956" s="469"/>
      <c r="L956" s="469"/>
      <c r="M956" s="469"/>
      <c r="N956" s="469"/>
      <c r="O956" s="469"/>
      <c r="P956" s="469"/>
      <c r="Q956" s="469"/>
      <c r="R956" s="469"/>
      <c r="S956" s="469"/>
      <c r="T956" s="469"/>
      <c r="U956" s="469"/>
      <c r="V956" s="469"/>
      <c r="W956" s="469"/>
      <c r="X956" s="469"/>
      <c r="Y956" s="469"/>
      <c r="Z956" s="418"/>
      <c r="AA956" s="418"/>
    </row>
    <row r="957" spans="2:27" s="256" customFormat="1" ht="12.75" customHeight="1">
      <c r="B957" s="418"/>
      <c r="C957" s="277"/>
      <c r="D957" s="674"/>
      <c r="E957" s="449"/>
      <c r="F957" s="448"/>
      <c r="G957" s="448"/>
      <c r="H957" s="448"/>
      <c r="I957" s="448"/>
      <c r="J957" s="448"/>
      <c r="K957" s="448"/>
      <c r="L957" s="448"/>
      <c r="M957" s="448"/>
      <c r="N957" s="448"/>
      <c r="O957" s="448"/>
      <c r="P957" s="448"/>
      <c r="Q957" s="448"/>
      <c r="R957" s="448"/>
      <c r="S957" s="448"/>
      <c r="T957" s="448"/>
      <c r="U957" s="448"/>
      <c r="V957" s="448"/>
      <c r="W957" s="448"/>
      <c r="X957" s="448"/>
      <c r="Y957" s="448"/>
      <c r="Z957" s="418"/>
      <c r="AA957" s="418"/>
    </row>
    <row r="958" spans="2:27" s="256" customFormat="1" ht="12.75" customHeight="1">
      <c r="B958" s="418"/>
      <c r="C958" s="277"/>
      <c r="D958" s="674"/>
      <c r="E958" s="449"/>
      <c r="F958" s="448"/>
      <c r="G958" s="448"/>
      <c r="H958" s="448"/>
      <c r="I958" s="448"/>
      <c r="J958" s="448"/>
      <c r="K958" s="448"/>
      <c r="L958" s="448"/>
      <c r="M958" s="448"/>
      <c r="N958" s="448"/>
      <c r="O958" s="448"/>
      <c r="P958" s="448"/>
      <c r="Q958" s="448"/>
      <c r="R958" s="448"/>
      <c r="S958" s="448"/>
      <c r="T958" s="448"/>
      <c r="U958" s="448"/>
      <c r="V958" s="448"/>
      <c r="W958" s="448"/>
      <c r="X958" s="448"/>
      <c r="Y958" s="448"/>
      <c r="Z958" s="418"/>
      <c r="AA958" s="418"/>
    </row>
    <row r="959" spans="2:27" s="256" customFormat="1" ht="12.75" customHeight="1">
      <c r="B959" s="418"/>
      <c r="C959" s="277"/>
      <c r="D959" s="674"/>
      <c r="E959" s="449"/>
      <c r="F959" s="448"/>
      <c r="G959" s="448"/>
      <c r="H959" s="448"/>
      <c r="I959" s="448"/>
      <c r="J959" s="448"/>
      <c r="K959" s="448"/>
      <c r="L959" s="448"/>
      <c r="M959" s="448"/>
      <c r="N959" s="448"/>
      <c r="O959" s="448"/>
      <c r="P959" s="448"/>
      <c r="Q959" s="448"/>
      <c r="R959" s="448"/>
      <c r="S959" s="448"/>
      <c r="T959" s="448"/>
      <c r="U959" s="448"/>
      <c r="V959" s="448"/>
      <c r="W959" s="448"/>
      <c r="X959" s="448"/>
      <c r="Y959" s="448"/>
      <c r="Z959" s="418"/>
      <c r="AA959" s="418"/>
    </row>
    <row r="960" spans="2:27" s="256" customFormat="1" ht="12.75" customHeight="1">
      <c r="B960" s="418"/>
      <c r="C960" s="277"/>
      <c r="D960" s="674"/>
      <c r="E960" s="449"/>
      <c r="F960" s="448"/>
      <c r="G960" s="448"/>
      <c r="H960" s="448"/>
      <c r="I960" s="448"/>
      <c r="J960" s="448"/>
      <c r="K960" s="448"/>
      <c r="L960" s="448"/>
      <c r="M960" s="448"/>
      <c r="N960" s="448"/>
      <c r="O960" s="448"/>
      <c r="P960" s="448"/>
      <c r="Q960" s="448"/>
      <c r="R960" s="448"/>
      <c r="S960" s="448"/>
      <c r="T960" s="448"/>
      <c r="U960" s="448"/>
      <c r="V960" s="448"/>
      <c r="W960" s="448"/>
      <c r="X960" s="448"/>
      <c r="Y960" s="448"/>
      <c r="Z960" s="418"/>
      <c r="AA960" s="418"/>
    </row>
    <row r="961" spans="1:27" s="256" customFormat="1" ht="12.75" customHeight="1">
      <c r="B961" s="418"/>
      <c r="C961" s="277"/>
      <c r="D961" s="674"/>
      <c r="E961" s="449"/>
      <c r="F961" s="448"/>
      <c r="G961" s="448"/>
      <c r="H961" s="448"/>
      <c r="I961" s="448"/>
      <c r="J961" s="448"/>
      <c r="K961" s="448"/>
      <c r="L961" s="448"/>
      <c r="M961" s="448"/>
      <c r="N961" s="448"/>
      <c r="O961" s="448"/>
      <c r="P961" s="448"/>
      <c r="Q961" s="448"/>
      <c r="R961" s="448"/>
      <c r="S961" s="448"/>
      <c r="T961" s="448"/>
      <c r="U961" s="448"/>
      <c r="V961" s="448"/>
      <c r="W961" s="448"/>
      <c r="X961" s="448"/>
      <c r="Y961" s="448"/>
      <c r="Z961" s="418"/>
      <c r="AA961" s="418"/>
    </row>
    <row r="962" spans="1:27" s="256" customFormat="1" ht="12.75" customHeight="1">
      <c r="B962" s="418"/>
      <c r="C962" s="277"/>
      <c r="D962" s="675"/>
      <c r="E962" s="449"/>
      <c r="F962" s="448"/>
      <c r="G962" s="448"/>
      <c r="H962" s="448"/>
      <c r="I962" s="448"/>
      <c r="J962" s="448"/>
      <c r="K962" s="448"/>
      <c r="L962" s="448"/>
      <c r="M962" s="448"/>
      <c r="N962" s="448"/>
      <c r="O962" s="448"/>
      <c r="P962" s="448"/>
      <c r="Q962" s="448"/>
      <c r="R962" s="448"/>
      <c r="S962" s="448"/>
      <c r="T962" s="448"/>
      <c r="U962" s="448"/>
      <c r="V962" s="448"/>
      <c r="W962" s="448"/>
      <c r="X962" s="448"/>
      <c r="Y962" s="448"/>
      <c r="Z962" s="418"/>
      <c r="AA962" s="418"/>
    </row>
    <row r="963" spans="1:27" s="256" customFormat="1" ht="12.75" customHeight="1">
      <c r="B963" s="418"/>
      <c r="C963" s="277"/>
      <c r="D963" s="673" t="s">
        <v>146</v>
      </c>
      <c r="E963" s="468" t="s">
        <v>950</v>
      </c>
      <c r="F963" s="469"/>
      <c r="G963" s="469"/>
      <c r="H963" s="469"/>
      <c r="I963" s="469"/>
      <c r="J963" s="469"/>
      <c r="K963" s="469"/>
      <c r="L963" s="469"/>
      <c r="M963" s="469"/>
      <c r="N963" s="469"/>
      <c r="O963" s="469"/>
      <c r="P963" s="469"/>
      <c r="Q963" s="469"/>
      <c r="R963" s="469"/>
      <c r="S963" s="469"/>
      <c r="T963" s="469"/>
      <c r="U963" s="469"/>
      <c r="V963" s="469"/>
      <c r="W963" s="469"/>
      <c r="X963" s="469"/>
      <c r="Y963" s="469"/>
      <c r="Z963" s="418"/>
      <c r="AA963" s="418"/>
    </row>
    <row r="964" spans="1:27" s="256" customFormat="1" ht="12.75" customHeight="1">
      <c r="B964" s="418"/>
      <c r="C964" s="277"/>
      <c r="D964" s="674"/>
      <c r="E964" s="449"/>
      <c r="F964" s="448"/>
      <c r="G964" s="448"/>
      <c r="H964" s="448"/>
      <c r="I964" s="448"/>
      <c r="J964" s="448"/>
      <c r="K964" s="448"/>
      <c r="L964" s="448"/>
      <c r="M964" s="448"/>
      <c r="N964" s="448"/>
      <c r="O964" s="448"/>
      <c r="P964" s="448"/>
      <c r="Q964" s="448"/>
      <c r="R964" s="448"/>
      <c r="S964" s="448"/>
      <c r="T964" s="448"/>
      <c r="U964" s="448"/>
      <c r="V964" s="448"/>
      <c r="W964" s="448"/>
      <c r="X964" s="448"/>
      <c r="Y964" s="448"/>
      <c r="Z964" s="418"/>
      <c r="AA964" s="418"/>
    </row>
    <row r="965" spans="1:27" s="256" customFormat="1" ht="12.75" customHeight="1">
      <c r="B965" s="418"/>
      <c r="C965" s="277"/>
      <c r="D965" s="674"/>
      <c r="E965" s="449"/>
      <c r="F965" s="448"/>
      <c r="G965" s="448"/>
      <c r="H965" s="448"/>
      <c r="I965" s="448"/>
      <c r="J965" s="448"/>
      <c r="K965" s="448"/>
      <c r="L965" s="448"/>
      <c r="M965" s="448"/>
      <c r="N965" s="448"/>
      <c r="O965" s="448"/>
      <c r="P965" s="448"/>
      <c r="Q965" s="448"/>
      <c r="R965" s="448"/>
      <c r="S965" s="448"/>
      <c r="T965" s="448"/>
      <c r="U965" s="448"/>
      <c r="V965" s="448"/>
      <c r="W965" s="448"/>
      <c r="X965" s="448"/>
      <c r="Y965" s="448"/>
      <c r="Z965" s="418"/>
      <c r="AA965" s="418"/>
    </row>
    <row r="966" spans="1:27" s="256" customFormat="1" ht="12.75" customHeight="1">
      <c r="B966" s="418"/>
      <c r="C966" s="277"/>
      <c r="D966" s="674"/>
      <c r="E966" s="449"/>
      <c r="F966" s="448"/>
      <c r="G966" s="448"/>
      <c r="H966" s="448"/>
      <c r="I966" s="448"/>
      <c r="J966" s="448"/>
      <c r="K966" s="448"/>
      <c r="L966" s="448"/>
      <c r="M966" s="448"/>
      <c r="N966" s="448"/>
      <c r="O966" s="448"/>
      <c r="P966" s="448"/>
      <c r="Q966" s="448"/>
      <c r="R966" s="448"/>
      <c r="S966" s="448"/>
      <c r="T966" s="448"/>
      <c r="U966" s="448"/>
      <c r="V966" s="448"/>
      <c r="W966" s="448"/>
      <c r="X966" s="448"/>
      <c r="Y966" s="448"/>
      <c r="Z966" s="418"/>
      <c r="AA966" s="418"/>
    </row>
    <row r="967" spans="1:27" s="256" customFormat="1" ht="12.75" customHeight="1">
      <c r="B967" s="418"/>
      <c r="C967" s="277"/>
      <c r="D967" s="674"/>
      <c r="E967" s="449"/>
      <c r="F967" s="448"/>
      <c r="G967" s="448"/>
      <c r="H967" s="448"/>
      <c r="I967" s="448"/>
      <c r="J967" s="448"/>
      <c r="K967" s="448"/>
      <c r="L967" s="448"/>
      <c r="M967" s="448"/>
      <c r="N967" s="448"/>
      <c r="O967" s="448"/>
      <c r="P967" s="448"/>
      <c r="Q967" s="448"/>
      <c r="R967" s="448"/>
      <c r="S967" s="448"/>
      <c r="T967" s="448"/>
      <c r="U967" s="448"/>
      <c r="V967" s="448"/>
      <c r="W967" s="448"/>
      <c r="X967" s="448"/>
      <c r="Y967" s="448"/>
      <c r="Z967" s="418"/>
      <c r="AA967" s="418"/>
    </row>
    <row r="968" spans="1:27" s="256" customFormat="1" ht="12.75" customHeight="1">
      <c r="B968" s="418"/>
      <c r="C968" s="277"/>
      <c r="D968" s="674"/>
      <c r="E968" s="449"/>
      <c r="F968" s="448"/>
      <c r="G968" s="448"/>
      <c r="H968" s="448"/>
      <c r="I968" s="448"/>
      <c r="J968" s="448"/>
      <c r="K968" s="448"/>
      <c r="L968" s="448"/>
      <c r="M968" s="448"/>
      <c r="N968" s="448"/>
      <c r="O968" s="448"/>
      <c r="P968" s="448"/>
      <c r="Q968" s="448"/>
      <c r="R968" s="448"/>
      <c r="S968" s="448"/>
      <c r="T968" s="448"/>
      <c r="U968" s="448"/>
      <c r="V968" s="448"/>
      <c r="W968" s="448"/>
      <c r="X968" s="448"/>
      <c r="Y968" s="448"/>
      <c r="Z968" s="418"/>
      <c r="AA968" s="418"/>
    </row>
    <row r="969" spans="1:27" s="256" customFormat="1" ht="12.75" customHeight="1">
      <c r="B969" s="418"/>
      <c r="C969" s="277"/>
      <c r="D969" s="674"/>
      <c r="E969" s="449"/>
      <c r="F969" s="448"/>
      <c r="G969" s="448"/>
      <c r="H969" s="448"/>
      <c r="I969" s="448"/>
      <c r="J969" s="448"/>
      <c r="K969" s="448"/>
      <c r="L969" s="448"/>
      <c r="M969" s="448"/>
      <c r="N969" s="448"/>
      <c r="O969" s="448"/>
      <c r="P969" s="448"/>
      <c r="Q969" s="448"/>
      <c r="R969" s="448"/>
      <c r="S969" s="448"/>
      <c r="T969" s="448"/>
      <c r="U969" s="448"/>
      <c r="V969" s="448"/>
      <c r="W969" s="448"/>
      <c r="X969" s="448"/>
      <c r="Y969" s="448"/>
      <c r="Z969" s="418"/>
      <c r="AA969" s="418"/>
    </row>
    <row r="970" spans="1:27" s="256" customFormat="1" ht="12.75" customHeight="1">
      <c r="B970" s="418"/>
      <c r="C970" s="277"/>
      <c r="D970" s="675"/>
      <c r="E970" s="449"/>
      <c r="F970" s="448"/>
      <c r="G970" s="448"/>
      <c r="H970" s="448"/>
      <c r="I970" s="448"/>
      <c r="J970" s="448"/>
      <c r="K970" s="448"/>
      <c r="L970" s="448"/>
      <c r="M970" s="448"/>
      <c r="N970" s="448"/>
      <c r="O970" s="448"/>
      <c r="P970" s="448"/>
      <c r="Q970" s="448"/>
      <c r="R970" s="448"/>
      <c r="S970" s="448"/>
      <c r="T970" s="448"/>
      <c r="U970" s="448"/>
      <c r="V970" s="448"/>
      <c r="W970" s="448"/>
      <c r="X970" s="448"/>
      <c r="Y970" s="448"/>
      <c r="Z970" s="418"/>
      <c r="AA970" s="418"/>
    </row>
    <row r="971" spans="1:27" s="256" customFormat="1" ht="12.75" customHeight="1">
      <c r="B971" s="418"/>
      <c r="C971" s="277"/>
      <c r="D971" s="663" t="s">
        <v>143</v>
      </c>
      <c r="E971" s="663" t="s">
        <v>149</v>
      </c>
      <c r="F971" s="663"/>
      <c r="G971" s="663"/>
      <c r="H971" s="663"/>
      <c r="I971" s="663"/>
      <c r="J971" s="663"/>
      <c r="K971" s="663"/>
      <c r="L971" s="663"/>
      <c r="M971" s="663"/>
      <c r="N971" s="663"/>
      <c r="O971" s="663"/>
      <c r="P971" s="663"/>
      <c r="Q971" s="663"/>
      <c r="R971" s="663"/>
      <c r="S971" s="663"/>
      <c r="T971" s="663"/>
      <c r="U971" s="663"/>
      <c r="V971" s="663"/>
      <c r="W971" s="663"/>
      <c r="X971" s="663"/>
      <c r="Y971" s="663"/>
      <c r="Z971" s="418"/>
      <c r="AA971" s="418"/>
    </row>
    <row r="972" spans="1:27" s="256" customFormat="1" ht="12.75" customHeight="1">
      <c r="B972" s="418"/>
      <c r="C972" s="277"/>
      <c r="D972" s="663"/>
      <c r="E972" s="663"/>
      <c r="F972" s="663"/>
      <c r="G972" s="663"/>
      <c r="H972" s="663"/>
      <c r="I972" s="663"/>
      <c r="J972" s="663"/>
      <c r="K972" s="663"/>
      <c r="L972" s="663"/>
      <c r="M972" s="663"/>
      <c r="N972" s="663"/>
      <c r="O972" s="663"/>
      <c r="P972" s="663"/>
      <c r="Q972" s="663"/>
      <c r="R972" s="663"/>
      <c r="S972" s="663"/>
      <c r="T972" s="663"/>
      <c r="U972" s="663"/>
      <c r="V972" s="663"/>
      <c r="W972" s="663"/>
      <c r="X972" s="663"/>
      <c r="Y972" s="663"/>
      <c r="Z972" s="418"/>
      <c r="AA972" s="418"/>
    </row>
    <row r="973" spans="1:27" s="256" customFormat="1" ht="12.75" customHeight="1">
      <c r="B973" s="418"/>
      <c r="C973" s="277"/>
      <c r="D973" s="663"/>
      <c r="E973" s="663"/>
      <c r="F973" s="663"/>
      <c r="G973" s="663"/>
      <c r="H973" s="663"/>
      <c r="I973" s="663"/>
      <c r="J973" s="663"/>
      <c r="K973" s="663"/>
      <c r="L973" s="663"/>
      <c r="M973" s="663"/>
      <c r="N973" s="663"/>
      <c r="O973" s="663"/>
      <c r="P973" s="663"/>
      <c r="Q973" s="663"/>
      <c r="R973" s="663"/>
      <c r="S973" s="663"/>
      <c r="T973" s="663"/>
      <c r="U973" s="663"/>
      <c r="V973" s="663"/>
      <c r="W973" s="663"/>
      <c r="X973" s="663"/>
      <c r="Y973" s="663"/>
      <c r="Z973" s="418"/>
      <c r="AA973" s="418"/>
    </row>
    <row r="974" spans="1:27" s="256" customFormat="1" ht="12.75" customHeight="1">
      <c r="B974" s="418"/>
      <c r="C974" s="296"/>
      <c r="D974" s="663"/>
      <c r="E974" s="663"/>
      <c r="F974" s="663"/>
      <c r="G974" s="663"/>
      <c r="H974" s="663"/>
      <c r="I974" s="663"/>
      <c r="J974" s="663"/>
      <c r="K974" s="663"/>
      <c r="L974" s="663"/>
      <c r="M974" s="663"/>
      <c r="N974" s="663"/>
      <c r="O974" s="663"/>
      <c r="P974" s="663"/>
      <c r="Q974" s="663"/>
      <c r="R974" s="663"/>
      <c r="S974" s="663"/>
      <c r="T974" s="663"/>
      <c r="U974" s="663"/>
      <c r="V974" s="663"/>
      <c r="W974" s="663"/>
      <c r="X974" s="663"/>
      <c r="Y974" s="663"/>
      <c r="Z974" s="418"/>
      <c r="AA974" s="418"/>
    </row>
    <row r="975" spans="1:27" s="387" customFormat="1" ht="12.75" customHeight="1">
      <c r="A975" s="383"/>
      <c r="B975" s="384" t="s">
        <v>908</v>
      </c>
      <c r="C975" s="385"/>
      <c r="D975" s="385"/>
      <c r="E975" s="385"/>
      <c r="F975" s="385"/>
      <c r="G975" s="385"/>
      <c r="H975" s="385"/>
      <c r="I975" s="385"/>
      <c r="J975" s="385"/>
      <c r="K975" s="385"/>
      <c r="L975" s="385"/>
      <c r="M975" s="385"/>
      <c r="N975" s="385"/>
      <c r="O975" s="385"/>
      <c r="P975" s="385"/>
      <c r="Q975" s="385"/>
      <c r="R975" s="410"/>
      <c r="S975" s="410"/>
      <c r="T975" s="410"/>
      <c r="U975" s="410"/>
      <c r="V975" s="410"/>
      <c r="W975" s="410"/>
      <c r="X975" s="410"/>
      <c r="Y975" s="410"/>
      <c r="Z975" s="411"/>
      <c r="AA975" s="411"/>
    </row>
    <row r="976" spans="1:27" s="256" customFormat="1" ht="12.75" customHeight="1">
      <c r="B976" s="282"/>
      <c r="C976" s="284"/>
      <c r="D976" s="297"/>
      <c r="E976" s="268"/>
      <c r="F976" s="268"/>
      <c r="G976" s="268"/>
      <c r="H976" s="268"/>
      <c r="I976" s="268"/>
      <c r="J976" s="268"/>
      <c r="K976" s="268"/>
      <c r="L976" s="268"/>
      <c r="M976" s="268"/>
      <c r="N976" s="268"/>
      <c r="O976" s="268"/>
      <c r="P976" s="268"/>
      <c r="Q976" s="268"/>
      <c r="R976" s="368"/>
      <c r="S976" s="368"/>
      <c r="T976" s="368"/>
      <c r="U976" s="368"/>
      <c r="V976" s="368"/>
      <c r="W976" s="368"/>
      <c r="X976" s="368"/>
      <c r="Y976" s="366"/>
      <c r="Z976" s="366"/>
      <c r="AA976" s="366"/>
    </row>
    <row r="977" spans="1:27" s="300" customFormat="1" ht="12.75" customHeight="1">
      <c r="A977" s="220" t="s">
        <v>878</v>
      </c>
      <c r="B977" s="219"/>
      <c r="C977" s="302"/>
      <c r="D977" s="302"/>
      <c r="E977" s="302"/>
      <c r="F977" s="302"/>
      <c r="G977" s="302"/>
      <c r="H977" s="302"/>
      <c r="I977" s="302"/>
      <c r="J977" s="302"/>
      <c r="K977" s="302"/>
      <c r="L977" s="302"/>
      <c r="M977" s="302"/>
      <c r="N977" s="302"/>
      <c r="O977" s="302"/>
      <c r="P977" s="302"/>
      <c r="Q977" s="302"/>
      <c r="R977" s="367"/>
      <c r="S977" s="367"/>
      <c r="T977" s="367"/>
      <c r="U977" s="367"/>
      <c r="V977" s="367"/>
      <c r="W977" s="367"/>
      <c r="X977" s="367"/>
      <c r="Y977" s="365"/>
      <c r="Z977" s="365"/>
      <c r="AA977" s="365"/>
    </row>
    <row r="978" spans="1:27" s="300" customFormat="1" ht="12.75" customHeight="1">
      <c r="A978" s="220"/>
      <c r="B978" s="489" t="s">
        <v>160</v>
      </c>
      <c r="C978" s="676" t="s">
        <v>934</v>
      </c>
      <c r="D978" s="677"/>
      <c r="E978" s="677"/>
      <c r="F978" s="677"/>
      <c r="G978" s="677"/>
      <c r="H978" s="677"/>
      <c r="I978" s="677"/>
      <c r="J978" s="677"/>
      <c r="K978" s="677"/>
      <c r="L978" s="677"/>
      <c r="M978" s="677"/>
      <c r="N978" s="677"/>
      <c r="O978" s="677"/>
      <c r="P978" s="677"/>
      <c r="Q978" s="677"/>
      <c r="R978" s="677"/>
      <c r="S978" s="677"/>
      <c r="T978" s="677"/>
      <c r="U978" s="677"/>
      <c r="V978" s="677"/>
      <c r="W978" s="677"/>
      <c r="X978" s="677"/>
      <c r="Y978" s="678"/>
      <c r="Z978" s="418"/>
      <c r="AA978" s="418"/>
    </row>
    <row r="979" spans="1:27" s="300" customFormat="1" ht="12.75" customHeight="1">
      <c r="A979" s="220"/>
      <c r="B979" s="490"/>
      <c r="C979" s="679"/>
      <c r="D979" s="680"/>
      <c r="E979" s="680"/>
      <c r="F979" s="680"/>
      <c r="G979" s="680"/>
      <c r="H979" s="680"/>
      <c r="I979" s="680"/>
      <c r="J979" s="680"/>
      <c r="K979" s="680"/>
      <c r="L979" s="680"/>
      <c r="M979" s="680"/>
      <c r="N979" s="680"/>
      <c r="O979" s="680"/>
      <c r="P979" s="680"/>
      <c r="Q979" s="680"/>
      <c r="R979" s="680"/>
      <c r="S979" s="680"/>
      <c r="T979" s="680"/>
      <c r="U979" s="680"/>
      <c r="V979" s="680"/>
      <c r="W979" s="680"/>
      <c r="X979" s="680"/>
      <c r="Y979" s="681"/>
      <c r="Z979" s="418"/>
      <c r="AA979" s="418"/>
    </row>
    <row r="980" spans="1:27" s="300" customFormat="1" ht="12.75" customHeight="1">
      <c r="A980" s="220"/>
      <c r="B980" s="490"/>
      <c r="C980" s="679"/>
      <c r="D980" s="680"/>
      <c r="E980" s="680"/>
      <c r="F980" s="680"/>
      <c r="G980" s="680"/>
      <c r="H980" s="680"/>
      <c r="I980" s="680"/>
      <c r="J980" s="680"/>
      <c r="K980" s="680"/>
      <c r="L980" s="680"/>
      <c r="M980" s="680"/>
      <c r="N980" s="680"/>
      <c r="O980" s="680"/>
      <c r="P980" s="680"/>
      <c r="Q980" s="680"/>
      <c r="R980" s="680"/>
      <c r="S980" s="680"/>
      <c r="T980" s="680"/>
      <c r="U980" s="680"/>
      <c r="V980" s="680"/>
      <c r="W980" s="680"/>
      <c r="X980" s="680"/>
      <c r="Y980" s="681"/>
      <c r="Z980" s="418"/>
      <c r="AA980" s="418"/>
    </row>
    <row r="981" spans="1:27" s="300" customFormat="1" ht="12.75" customHeight="1">
      <c r="A981" s="220"/>
      <c r="B981" s="490"/>
      <c r="C981" s="679"/>
      <c r="D981" s="680"/>
      <c r="E981" s="680"/>
      <c r="F981" s="680"/>
      <c r="G981" s="680"/>
      <c r="H981" s="680"/>
      <c r="I981" s="680"/>
      <c r="J981" s="680"/>
      <c r="K981" s="680"/>
      <c r="L981" s="680"/>
      <c r="M981" s="680"/>
      <c r="N981" s="680"/>
      <c r="O981" s="680"/>
      <c r="P981" s="680"/>
      <c r="Q981" s="680"/>
      <c r="R981" s="680"/>
      <c r="S981" s="680"/>
      <c r="T981" s="680"/>
      <c r="U981" s="680"/>
      <c r="V981" s="680"/>
      <c r="W981" s="680"/>
      <c r="X981" s="680"/>
      <c r="Y981" s="681"/>
      <c r="Z981" s="418"/>
      <c r="AA981" s="418"/>
    </row>
    <row r="982" spans="1:27" s="300" customFormat="1" ht="12.75" customHeight="1">
      <c r="A982" s="220"/>
      <c r="B982" s="490"/>
      <c r="C982" s="679"/>
      <c r="D982" s="680"/>
      <c r="E982" s="680"/>
      <c r="F982" s="680"/>
      <c r="G982" s="680"/>
      <c r="H982" s="680"/>
      <c r="I982" s="680"/>
      <c r="J982" s="680"/>
      <c r="K982" s="680"/>
      <c r="L982" s="680"/>
      <c r="M982" s="680"/>
      <c r="N982" s="680"/>
      <c r="O982" s="680"/>
      <c r="P982" s="680"/>
      <c r="Q982" s="680"/>
      <c r="R982" s="680"/>
      <c r="S982" s="680"/>
      <c r="T982" s="680"/>
      <c r="U982" s="680"/>
      <c r="V982" s="680"/>
      <c r="W982" s="680"/>
      <c r="X982" s="680"/>
      <c r="Y982" s="681"/>
      <c r="Z982" s="418"/>
      <c r="AA982" s="418"/>
    </row>
    <row r="983" spans="1:27" s="300" customFormat="1" ht="12.75" customHeight="1">
      <c r="A983" s="220"/>
      <c r="B983" s="491"/>
      <c r="C983" s="682"/>
      <c r="D983" s="683"/>
      <c r="E983" s="683"/>
      <c r="F983" s="683"/>
      <c r="G983" s="683"/>
      <c r="H983" s="683"/>
      <c r="I983" s="683"/>
      <c r="J983" s="683"/>
      <c r="K983" s="683"/>
      <c r="L983" s="683"/>
      <c r="M983" s="683"/>
      <c r="N983" s="683"/>
      <c r="O983" s="683"/>
      <c r="P983" s="683"/>
      <c r="Q983" s="683"/>
      <c r="R983" s="683"/>
      <c r="S983" s="683"/>
      <c r="T983" s="683"/>
      <c r="U983" s="683"/>
      <c r="V983" s="683"/>
      <c r="W983" s="683"/>
      <c r="X983" s="683"/>
      <c r="Y983" s="684"/>
      <c r="Z983" s="418"/>
      <c r="AA983" s="418"/>
    </row>
    <row r="984" spans="1:27" s="300" customFormat="1" ht="12.75" customHeight="1">
      <c r="A984" s="220"/>
      <c r="B984" s="489" t="s">
        <v>161</v>
      </c>
      <c r="C984" s="422" t="s">
        <v>879</v>
      </c>
      <c r="D984" s="423"/>
      <c r="E984" s="423"/>
      <c r="F984" s="423"/>
      <c r="G984" s="423"/>
      <c r="H984" s="423"/>
      <c r="I984" s="423"/>
      <c r="J984" s="423"/>
      <c r="K984" s="423"/>
      <c r="L984" s="423"/>
      <c r="M984" s="423"/>
      <c r="N984" s="423"/>
      <c r="O984" s="423"/>
      <c r="P984" s="423"/>
      <c r="Q984" s="423"/>
      <c r="R984" s="423"/>
      <c r="S984" s="423"/>
      <c r="T984" s="423"/>
      <c r="U984" s="423"/>
      <c r="V984" s="423"/>
      <c r="W984" s="423"/>
      <c r="X984" s="423"/>
      <c r="Y984" s="423"/>
      <c r="Z984" s="418"/>
      <c r="AA984" s="418"/>
    </row>
    <row r="985" spans="1:27" s="300" customFormat="1" ht="12.75" customHeight="1">
      <c r="A985" s="220"/>
      <c r="B985" s="490"/>
      <c r="C985" s="425"/>
      <c r="D985" s="426"/>
      <c r="E985" s="426"/>
      <c r="F985" s="426"/>
      <c r="G985" s="426"/>
      <c r="H985" s="426"/>
      <c r="I985" s="426"/>
      <c r="J985" s="426"/>
      <c r="K985" s="426"/>
      <c r="L985" s="426"/>
      <c r="M985" s="426"/>
      <c r="N985" s="426"/>
      <c r="O985" s="426"/>
      <c r="P985" s="426"/>
      <c r="Q985" s="426"/>
      <c r="R985" s="426"/>
      <c r="S985" s="426"/>
      <c r="T985" s="426"/>
      <c r="U985" s="426"/>
      <c r="V985" s="426"/>
      <c r="W985" s="426"/>
      <c r="X985" s="426"/>
      <c r="Y985" s="426"/>
      <c r="Z985" s="418"/>
      <c r="AA985" s="418"/>
    </row>
    <row r="986" spans="1:27" s="300" customFormat="1" ht="12.75" customHeight="1">
      <c r="A986" s="220"/>
      <c r="B986" s="490"/>
      <c r="C986" s="425"/>
      <c r="D986" s="426"/>
      <c r="E986" s="426"/>
      <c r="F986" s="426"/>
      <c r="G986" s="426"/>
      <c r="H986" s="426"/>
      <c r="I986" s="426"/>
      <c r="J986" s="426"/>
      <c r="K986" s="426"/>
      <c r="L986" s="426"/>
      <c r="M986" s="426"/>
      <c r="N986" s="426"/>
      <c r="O986" s="426"/>
      <c r="P986" s="426"/>
      <c r="Q986" s="426"/>
      <c r="R986" s="426"/>
      <c r="S986" s="426"/>
      <c r="T986" s="426"/>
      <c r="U986" s="426"/>
      <c r="V986" s="426"/>
      <c r="W986" s="426"/>
      <c r="X986" s="426"/>
      <c r="Y986" s="426"/>
      <c r="Z986" s="418"/>
      <c r="AA986" s="418"/>
    </row>
    <row r="987" spans="1:27" s="300" customFormat="1" ht="12.75" customHeight="1">
      <c r="A987" s="220"/>
      <c r="B987" s="491"/>
      <c r="C987" s="428"/>
      <c r="D987" s="429"/>
      <c r="E987" s="429"/>
      <c r="F987" s="429"/>
      <c r="G987" s="429"/>
      <c r="H987" s="429"/>
      <c r="I987" s="429"/>
      <c r="J987" s="429"/>
      <c r="K987" s="429"/>
      <c r="L987" s="429"/>
      <c r="M987" s="429"/>
      <c r="N987" s="429"/>
      <c r="O987" s="429"/>
      <c r="P987" s="429"/>
      <c r="Q987" s="429"/>
      <c r="R987" s="429"/>
      <c r="S987" s="429"/>
      <c r="T987" s="429"/>
      <c r="U987" s="429"/>
      <c r="V987" s="429"/>
      <c r="W987" s="429"/>
      <c r="X987" s="429"/>
      <c r="Y987" s="429"/>
      <c r="Z987" s="418"/>
      <c r="AA987" s="418"/>
    </row>
    <row r="988" spans="1:27" s="300" customFormat="1" ht="12.75" customHeight="1">
      <c r="A988" s="220"/>
      <c r="B988" s="489" t="s">
        <v>162</v>
      </c>
      <c r="C988" s="422" t="s">
        <v>880</v>
      </c>
      <c r="D988" s="423"/>
      <c r="E988" s="423"/>
      <c r="F988" s="423"/>
      <c r="G988" s="423"/>
      <c r="H988" s="423"/>
      <c r="I988" s="423"/>
      <c r="J988" s="423"/>
      <c r="K988" s="423"/>
      <c r="L988" s="423"/>
      <c r="M988" s="423"/>
      <c r="N988" s="423"/>
      <c r="O988" s="423"/>
      <c r="P988" s="423"/>
      <c r="Q988" s="423"/>
      <c r="R988" s="423"/>
      <c r="S988" s="423"/>
      <c r="T988" s="423"/>
      <c r="U988" s="423"/>
      <c r="V988" s="423"/>
      <c r="W988" s="423"/>
      <c r="X988" s="423"/>
      <c r="Y988" s="423"/>
      <c r="Z988" s="418"/>
      <c r="AA988" s="418"/>
    </row>
    <row r="989" spans="1:27" s="300" customFormat="1" ht="12.75" customHeight="1">
      <c r="A989" s="220"/>
      <c r="B989" s="490"/>
      <c r="C989" s="425"/>
      <c r="D989" s="426"/>
      <c r="E989" s="426"/>
      <c r="F989" s="426"/>
      <c r="G989" s="426"/>
      <c r="H989" s="426"/>
      <c r="I989" s="426"/>
      <c r="J989" s="426"/>
      <c r="K989" s="426"/>
      <c r="L989" s="426"/>
      <c r="M989" s="426"/>
      <c r="N989" s="426"/>
      <c r="O989" s="426"/>
      <c r="P989" s="426"/>
      <c r="Q989" s="426"/>
      <c r="R989" s="426"/>
      <c r="S989" s="426"/>
      <c r="T989" s="426"/>
      <c r="U989" s="426"/>
      <c r="V989" s="426"/>
      <c r="W989" s="426"/>
      <c r="X989" s="426"/>
      <c r="Y989" s="426"/>
      <c r="Z989" s="418"/>
      <c r="AA989" s="418"/>
    </row>
    <row r="990" spans="1:27" s="300" customFormat="1" ht="12.75" customHeight="1">
      <c r="A990" s="220"/>
      <c r="B990" s="490"/>
      <c r="C990" s="425"/>
      <c r="D990" s="426"/>
      <c r="E990" s="426"/>
      <c r="F990" s="426"/>
      <c r="G990" s="426"/>
      <c r="H990" s="426"/>
      <c r="I990" s="426"/>
      <c r="J990" s="426"/>
      <c r="K990" s="426"/>
      <c r="L990" s="426"/>
      <c r="M990" s="426"/>
      <c r="N990" s="426"/>
      <c r="O990" s="426"/>
      <c r="P990" s="426"/>
      <c r="Q990" s="426"/>
      <c r="R990" s="426"/>
      <c r="S990" s="426"/>
      <c r="T990" s="426"/>
      <c r="U990" s="426"/>
      <c r="V990" s="426"/>
      <c r="W990" s="426"/>
      <c r="X990" s="426"/>
      <c r="Y990" s="426"/>
      <c r="Z990" s="418"/>
      <c r="AA990" s="418"/>
    </row>
    <row r="991" spans="1:27" s="300" customFormat="1" ht="12.75" customHeight="1">
      <c r="A991" s="220"/>
      <c r="B991" s="490"/>
      <c r="C991" s="425"/>
      <c r="D991" s="426"/>
      <c r="E991" s="426"/>
      <c r="F991" s="426"/>
      <c r="G991" s="426"/>
      <c r="H991" s="426"/>
      <c r="I991" s="426"/>
      <c r="J991" s="426"/>
      <c r="K991" s="426"/>
      <c r="L991" s="426"/>
      <c r="M991" s="426"/>
      <c r="N991" s="426"/>
      <c r="O991" s="426"/>
      <c r="P991" s="426"/>
      <c r="Q991" s="426"/>
      <c r="R991" s="426"/>
      <c r="S991" s="426"/>
      <c r="T991" s="426"/>
      <c r="U991" s="426"/>
      <c r="V991" s="426"/>
      <c r="W991" s="426"/>
      <c r="X991" s="426"/>
      <c r="Y991" s="426"/>
      <c r="Z991" s="418"/>
      <c r="AA991" s="418"/>
    </row>
    <row r="992" spans="1:27" s="300" customFormat="1" ht="12.75" customHeight="1">
      <c r="A992" s="220"/>
      <c r="B992" s="490"/>
      <c r="C992" s="425"/>
      <c r="D992" s="426"/>
      <c r="E992" s="426"/>
      <c r="F992" s="426"/>
      <c r="G992" s="426"/>
      <c r="H992" s="426"/>
      <c r="I992" s="426"/>
      <c r="J992" s="426"/>
      <c r="K992" s="426"/>
      <c r="L992" s="426"/>
      <c r="M992" s="426"/>
      <c r="N992" s="426"/>
      <c r="O992" s="426"/>
      <c r="P992" s="426"/>
      <c r="Q992" s="426"/>
      <c r="R992" s="426"/>
      <c r="S992" s="426"/>
      <c r="T992" s="426"/>
      <c r="U992" s="426"/>
      <c r="V992" s="426"/>
      <c r="W992" s="426"/>
      <c r="X992" s="426"/>
      <c r="Y992" s="426"/>
      <c r="Z992" s="418"/>
      <c r="AA992" s="418"/>
    </row>
    <row r="993" spans="1:27" s="300" customFormat="1" ht="12.75" customHeight="1">
      <c r="A993" s="220"/>
      <c r="B993" s="491"/>
      <c r="C993" s="428"/>
      <c r="D993" s="429"/>
      <c r="E993" s="429"/>
      <c r="F993" s="429"/>
      <c r="G993" s="429"/>
      <c r="H993" s="429"/>
      <c r="I993" s="429"/>
      <c r="J993" s="429"/>
      <c r="K993" s="429"/>
      <c r="L993" s="429"/>
      <c r="M993" s="429"/>
      <c r="N993" s="429"/>
      <c r="O993" s="429"/>
      <c r="P993" s="429"/>
      <c r="Q993" s="429"/>
      <c r="R993" s="429"/>
      <c r="S993" s="429"/>
      <c r="T993" s="429"/>
      <c r="U993" s="429"/>
      <c r="V993" s="429"/>
      <c r="W993" s="429"/>
      <c r="X993" s="429"/>
      <c r="Y993" s="429"/>
      <c r="Z993" s="418"/>
      <c r="AA993" s="418"/>
    </row>
    <row r="994" spans="1:27" s="300" customFormat="1" ht="12.75" customHeight="1">
      <c r="A994" s="220"/>
      <c r="B994" s="489" t="s">
        <v>163</v>
      </c>
      <c r="C994" s="422" t="s">
        <v>881</v>
      </c>
      <c r="D994" s="423"/>
      <c r="E994" s="423"/>
      <c r="F994" s="423"/>
      <c r="G994" s="423"/>
      <c r="H994" s="423"/>
      <c r="I994" s="423"/>
      <c r="J994" s="423"/>
      <c r="K994" s="423"/>
      <c r="L994" s="423"/>
      <c r="M994" s="423"/>
      <c r="N994" s="423"/>
      <c r="O994" s="423"/>
      <c r="P994" s="423"/>
      <c r="Q994" s="423"/>
      <c r="R994" s="423"/>
      <c r="S994" s="423"/>
      <c r="T994" s="423"/>
      <c r="U994" s="423"/>
      <c r="V994" s="423"/>
      <c r="W994" s="423"/>
      <c r="X994" s="423"/>
      <c r="Y994" s="423"/>
      <c r="Z994" s="418"/>
      <c r="AA994" s="418"/>
    </row>
    <row r="995" spans="1:27" s="300" customFormat="1" ht="12.75" customHeight="1">
      <c r="A995" s="220"/>
      <c r="B995" s="490"/>
      <c r="C995" s="425"/>
      <c r="D995" s="426"/>
      <c r="E995" s="426"/>
      <c r="F995" s="426"/>
      <c r="G995" s="426"/>
      <c r="H995" s="426"/>
      <c r="I995" s="426"/>
      <c r="J995" s="426"/>
      <c r="K995" s="426"/>
      <c r="L995" s="426"/>
      <c r="M995" s="426"/>
      <c r="N995" s="426"/>
      <c r="O995" s="426"/>
      <c r="P995" s="426"/>
      <c r="Q995" s="426"/>
      <c r="R995" s="426"/>
      <c r="S995" s="426"/>
      <c r="T995" s="426"/>
      <c r="U995" s="426"/>
      <c r="V995" s="426"/>
      <c r="W995" s="426"/>
      <c r="X995" s="426"/>
      <c r="Y995" s="426"/>
      <c r="Z995" s="418"/>
      <c r="AA995" s="418"/>
    </row>
    <row r="996" spans="1:27" s="300" customFormat="1" ht="12.75" customHeight="1">
      <c r="A996" s="220"/>
      <c r="B996" s="490"/>
      <c r="C996" s="425"/>
      <c r="D996" s="426"/>
      <c r="E996" s="426"/>
      <c r="F996" s="426"/>
      <c r="G996" s="426"/>
      <c r="H996" s="426"/>
      <c r="I996" s="426"/>
      <c r="J996" s="426"/>
      <c r="K996" s="426"/>
      <c r="L996" s="426"/>
      <c r="M996" s="426"/>
      <c r="N996" s="426"/>
      <c r="O996" s="426"/>
      <c r="P996" s="426"/>
      <c r="Q996" s="426"/>
      <c r="R996" s="426"/>
      <c r="S996" s="426"/>
      <c r="T996" s="426"/>
      <c r="U996" s="426"/>
      <c r="V996" s="426"/>
      <c r="W996" s="426"/>
      <c r="X996" s="426"/>
      <c r="Y996" s="426"/>
      <c r="Z996" s="418"/>
      <c r="AA996" s="418"/>
    </row>
    <row r="997" spans="1:27" s="300" customFormat="1" ht="12.75" customHeight="1">
      <c r="A997" s="220"/>
      <c r="B997" s="490"/>
      <c r="C997" s="425"/>
      <c r="D997" s="426"/>
      <c r="E997" s="426"/>
      <c r="F997" s="426"/>
      <c r="G997" s="426"/>
      <c r="H997" s="426"/>
      <c r="I997" s="426"/>
      <c r="J997" s="426"/>
      <c r="K997" s="426"/>
      <c r="L997" s="426"/>
      <c r="M997" s="426"/>
      <c r="N997" s="426"/>
      <c r="O997" s="426"/>
      <c r="P997" s="426"/>
      <c r="Q997" s="426"/>
      <c r="R997" s="426"/>
      <c r="S997" s="426"/>
      <c r="T997" s="426"/>
      <c r="U997" s="426"/>
      <c r="V997" s="426"/>
      <c r="W997" s="426"/>
      <c r="X997" s="426"/>
      <c r="Y997" s="426"/>
      <c r="Z997" s="418"/>
      <c r="AA997" s="418"/>
    </row>
    <row r="998" spans="1:27" s="300" customFormat="1" ht="12.75" customHeight="1">
      <c r="A998" s="220"/>
      <c r="B998" s="490"/>
      <c r="C998" s="425"/>
      <c r="D998" s="426"/>
      <c r="E998" s="426"/>
      <c r="F998" s="426"/>
      <c r="G998" s="426"/>
      <c r="H998" s="426"/>
      <c r="I998" s="426"/>
      <c r="J998" s="426"/>
      <c r="K998" s="426"/>
      <c r="L998" s="426"/>
      <c r="M998" s="426"/>
      <c r="N998" s="426"/>
      <c r="O998" s="426"/>
      <c r="P998" s="426"/>
      <c r="Q998" s="426"/>
      <c r="R998" s="426"/>
      <c r="S998" s="426"/>
      <c r="T998" s="426"/>
      <c r="U998" s="426"/>
      <c r="V998" s="426"/>
      <c r="W998" s="426"/>
      <c r="X998" s="426"/>
      <c r="Y998" s="426"/>
      <c r="Z998" s="418"/>
      <c r="AA998" s="418"/>
    </row>
    <row r="999" spans="1:27" s="300" customFormat="1" ht="12.75" customHeight="1">
      <c r="A999" s="220"/>
      <c r="B999" s="491"/>
      <c r="C999" s="428"/>
      <c r="D999" s="429"/>
      <c r="E999" s="429"/>
      <c r="F999" s="429"/>
      <c r="G999" s="429"/>
      <c r="H999" s="429"/>
      <c r="I999" s="429"/>
      <c r="J999" s="429"/>
      <c r="K999" s="429"/>
      <c r="L999" s="429"/>
      <c r="M999" s="429"/>
      <c r="N999" s="429"/>
      <c r="O999" s="429"/>
      <c r="P999" s="429"/>
      <c r="Q999" s="429"/>
      <c r="R999" s="429"/>
      <c r="S999" s="429"/>
      <c r="T999" s="429"/>
      <c r="U999" s="429"/>
      <c r="V999" s="429"/>
      <c r="W999" s="429"/>
      <c r="X999" s="429"/>
      <c r="Y999" s="429"/>
      <c r="Z999" s="418"/>
      <c r="AA999" s="418"/>
    </row>
    <row r="1000" spans="1:27" s="300" customFormat="1" ht="12.75" customHeight="1">
      <c r="A1000" s="220"/>
      <c r="B1000" s="489" t="s">
        <v>164</v>
      </c>
      <c r="C1000" s="422" t="s">
        <v>349</v>
      </c>
      <c r="D1000" s="423"/>
      <c r="E1000" s="423"/>
      <c r="F1000" s="423"/>
      <c r="G1000" s="423"/>
      <c r="H1000" s="423"/>
      <c r="I1000" s="423"/>
      <c r="J1000" s="423"/>
      <c r="K1000" s="423"/>
      <c r="L1000" s="423"/>
      <c r="M1000" s="423"/>
      <c r="N1000" s="423"/>
      <c r="O1000" s="423"/>
      <c r="P1000" s="423"/>
      <c r="Q1000" s="423"/>
      <c r="R1000" s="423"/>
      <c r="S1000" s="423"/>
      <c r="T1000" s="423"/>
      <c r="U1000" s="423"/>
      <c r="V1000" s="423"/>
      <c r="W1000" s="423"/>
      <c r="X1000" s="423"/>
      <c r="Y1000" s="423"/>
      <c r="Z1000" s="418"/>
      <c r="AA1000" s="418"/>
    </row>
    <row r="1001" spans="1:27" s="300" customFormat="1" ht="12.75" customHeight="1">
      <c r="A1001" s="220"/>
      <c r="B1001" s="490"/>
      <c r="C1001" s="425"/>
      <c r="D1001" s="426"/>
      <c r="E1001" s="426"/>
      <c r="F1001" s="426"/>
      <c r="G1001" s="426"/>
      <c r="H1001" s="426"/>
      <c r="I1001" s="426"/>
      <c r="J1001" s="426"/>
      <c r="K1001" s="426"/>
      <c r="L1001" s="426"/>
      <c r="M1001" s="426"/>
      <c r="N1001" s="426"/>
      <c r="O1001" s="426"/>
      <c r="P1001" s="426"/>
      <c r="Q1001" s="426"/>
      <c r="R1001" s="426"/>
      <c r="S1001" s="426"/>
      <c r="T1001" s="426"/>
      <c r="U1001" s="426"/>
      <c r="V1001" s="426"/>
      <c r="W1001" s="426"/>
      <c r="X1001" s="426"/>
      <c r="Y1001" s="426"/>
      <c r="Z1001" s="418"/>
      <c r="AA1001" s="418"/>
    </row>
    <row r="1002" spans="1:27" s="300" customFormat="1" ht="12.75" customHeight="1">
      <c r="A1002" s="220"/>
      <c r="B1002" s="490"/>
      <c r="C1002" s="425"/>
      <c r="D1002" s="426"/>
      <c r="E1002" s="426"/>
      <c r="F1002" s="426"/>
      <c r="G1002" s="426"/>
      <c r="H1002" s="426"/>
      <c r="I1002" s="426"/>
      <c r="J1002" s="426"/>
      <c r="K1002" s="426"/>
      <c r="L1002" s="426"/>
      <c r="M1002" s="426"/>
      <c r="N1002" s="426"/>
      <c r="O1002" s="426"/>
      <c r="P1002" s="426"/>
      <c r="Q1002" s="426"/>
      <c r="R1002" s="426"/>
      <c r="S1002" s="426"/>
      <c r="T1002" s="426"/>
      <c r="U1002" s="426"/>
      <c r="V1002" s="426"/>
      <c r="W1002" s="426"/>
      <c r="X1002" s="426"/>
      <c r="Y1002" s="426"/>
      <c r="Z1002" s="418"/>
      <c r="AA1002" s="418"/>
    </row>
    <row r="1003" spans="1:27" s="300" customFormat="1" ht="12.75" customHeight="1">
      <c r="A1003" s="220"/>
      <c r="B1003" s="490"/>
      <c r="C1003" s="425"/>
      <c r="D1003" s="426"/>
      <c r="E1003" s="426"/>
      <c r="F1003" s="426"/>
      <c r="G1003" s="426"/>
      <c r="H1003" s="426"/>
      <c r="I1003" s="426"/>
      <c r="J1003" s="426"/>
      <c r="K1003" s="426"/>
      <c r="L1003" s="426"/>
      <c r="M1003" s="426"/>
      <c r="N1003" s="426"/>
      <c r="O1003" s="426"/>
      <c r="P1003" s="426"/>
      <c r="Q1003" s="426"/>
      <c r="R1003" s="426"/>
      <c r="S1003" s="426"/>
      <c r="T1003" s="426"/>
      <c r="U1003" s="426"/>
      <c r="V1003" s="426"/>
      <c r="W1003" s="426"/>
      <c r="X1003" s="426"/>
      <c r="Y1003" s="426"/>
      <c r="Z1003" s="418"/>
      <c r="AA1003" s="418"/>
    </row>
    <row r="1004" spans="1:27" s="300" customFormat="1" ht="12.75" customHeight="1">
      <c r="A1004" s="220"/>
      <c r="B1004" s="489" t="s">
        <v>165</v>
      </c>
      <c r="C1004" s="422" t="s">
        <v>177</v>
      </c>
      <c r="D1004" s="423"/>
      <c r="E1004" s="423"/>
      <c r="F1004" s="423"/>
      <c r="G1004" s="423"/>
      <c r="H1004" s="423"/>
      <c r="I1004" s="423"/>
      <c r="J1004" s="423"/>
      <c r="K1004" s="423"/>
      <c r="L1004" s="423"/>
      <c r="M1004" s="423"/>
      <c r="N1004" s="423"/>
      <c r="O1004" s="423"/>
      <c r="P1004" s="423"/>
      <c r="Q1004" s="423"/>
      <c r="R1004" s="423"/>
      <c r="S1004" s="423"/>
      <c r="T1004" s="423"/>
      <c r="U1004" s="423"/>
      <c r="V1004" s="423"/>
      <c r="W1004" s="423"/>
      <c r="X1004" s="423"/>
      <c r="Y1004" s="423"/>
      <c r="Z1004" s="418"/>
      <c r="AA1004" s="418"/>
    </row>
    <row r="1005" spans="1:27" s="300" customFormat="1" ht="12.75" customHeight="1">
      <c r="A1005" s="220"/>
      <c r="B1005" s="490"/>
      <c r="C1005" s="425"/>
      <c r="D1005" s="426"/>
      <c r="E1005" s="426"/>
      <c r="F1005" s="426"/>
      <c r="G1005" s="426"/>
      <c r="H1005" s="426"/>
      <c r="I1005" s="426"/>
      <c r="J1005" s="426"/>
      <c r="K1005" s="426"/>
      <c r="L1005" s="426"/>
      <c r="M1005" s="426"/>
      <c r="N1005" s="426"/>
      <c r="O1005" s="426"/>
      <c r="P1005" s="426"/>
      <c r="Q1005" s="426"/>
      <c r="R1005" s="426"/>
      <c r="S1005" s="426"/>
      <c r="T1005" s="426"/>
      <c r="U1005" s="426"/>
      <c r="V1005" s="426"/>
      <c r="W1005" s="426"/>
      <c r="X1005" s="426"/>
      <c r="Y1005" s="426"/>
      <c r="Z1005" s="418"/>
      <c r="AA1005" s="418"/>
    </row>
    <row r="1006" spans="1:27" s="300" customFormat="1" ht="12.75" customHeight="1">
      <c r="A1006" s="220"/>
      <c r="B1006" s="490"/>
      <c r="C1006" s="425"/>
      <c r="D1006" s="426"/>
      <c r="E1006" s="426"/>
      <c r="F1006" s="426"/>
      <c r="G1006" s="426"/>
      <c r="H1006" s="426"/>
      <c r="I1006" s="426"/>
      <c r="J1006" s="426"/>
      <c r="K1006" s="426"/>
      <c r="L1006" s="426"/>
      <c r="M1006" s="426"/>
      <c r="N1006" s="426"/>
      <c r="O1006" s="426"/>
      <c r="P1006" s="426"/>
      <c r="Q1006" s="426"/>
      <c r="R1006" s="426"/>
      <c r="S1006" s="426"/>
      <c r="T1006" s="426"/>
      <c r="U1006" s="426"/>
      <c r="V1006" s="426"/>
      <c r="W1006" s="426"/>
      <c r="X1006" s="426"/>
      <c r="Y1006" s="426"/>
      <c r="Z1006" s="418"/>
      <c r="AA1006" s="418"/>
    </row>
    <row r="1007" spans="1:27" s="300" customFormat="1" ht="12.75" customHeight="1">
      <c r="A1007" s="220"/>
      <c r="B1007" s="491"/>
      <c r="C1007" s="428"/>
      <c r="D1007" s="429"/>
      <c r="E1007" s="429"/>
      <c r="F1007" s="429"/>
      <c r="G1007" s="429"/>
      <c r="H1007" s="429"/>
      <c r="I1007" s="429"/>
      <c r="J1007" s="429"/>
      <c r="K1007" s="429"/>
      <c r="L1007" s="429"/>
      <c r="M1007" s="429"/>
      <c r="N1007" s="429"/>
      <c r="O1007" s="429"/>
      <c r="P1007" s="429"/>
      <c r="Q1007" s="429"/>
      <c r="R1007" s="429"/>
      <c r="S1007" s="429"/>
      <c r="T1007" s="429"/>
      <c r="U1007" s="429"/>
      <c r="V1007" s="429"/>
      <c r="W1007" s="429"/>
      <c r="X1007" s="429"/>
      <c r="Y1007" s="429"/>
      <c r="Z1007" s="418"/>
      <c r="AA1007" s="418"/>
    </row>
    <row r="1008" spans="1:27" s="387" customFormat="1" ht="12.75" customHeight="1">
      <c r="A1008" s="383"/>
      <c r="B1008" s="384" t="s">
        <v>908</v>
      </c>
      <c r="C1008" s="385"/>
      <c r="D1008" s="385"/>
      <c r="E1008" s="385"/>
      <c r="F1008" s="385"/>
      <c r="G1008" s="385"/>
      <c r="H1008" s="385"/>
      <c r="I1008" s="385"/>
      <c r="J1008" s="385"/>
      <c r="K1008" s="385"/>
      <c r="L1008" s="385"/>
      <c r="M1008" s="385"/>
      <c r="N1008" s="385"/>
      <c r="O1008" s="385"/>
      <c r="P1008" s="385"/>
      <c r="Q1008" s="385"/>
      <c r="R1008" s="385"/>
      <c r="S1008" s="385"/>
      <c r="T1008" s="385"/>
      <c r="U1008" s="385"/>
      <c r="V1008" s="385"/>
      <c r="W1008" s="385"/>
      <c r="X1008" s="385"/>
      <c r="Y1008" s="385"/>
      <c r="Z1008" s="386"/>
      <c r="AA1008" s="386"/>
    </row>
    <row r="1009" spans="1:32" s="304" customFormat="1" ht="12.75" customHeight="1">
      <c r="A1009" s="274"/>
      <c r="B1009" s="303"/>
      <c r="C1009" s="303"/>
      <c r="AC1009" s="305"/>
      <c r="AD1009" s="305"/>
      <c r="AE1009" s="305"/>
      <c r="AF1009" s="306"/>
    </row>
    <row r="1010" spans="1:32" ht="12.75" customHeight="1">
      <c r="A1010" s="220" t="s">
        <v>882</v>
      </c>
      <c r="B1010" s="220"/>
      <c r="C1010" s="244"/>
      <c r="D1010" s="244"/>
      <c r="E1010" s="244"/>
      <c r="F1010" s="244"/>
      <c r="G1010" s="244"/>
      <c r="H1010" s="244"/>
      <c r="I1010" s="244"/>
      <c r="R1010" s="288"/>
      <c r="S1010" s="288"/>
      <c r="T1010" s="288"/>
      <c r="U1010" s="288"/>
      <c r="V1010" s="288"/>
      <c r="W1010" s="288"/>
      <c r="X1010" s="288"/>
      <c r="Y1010" s="288"/>
      <c r="Z1010" s="288"/>
      <c r="AA1010" s="288"/>
    </row>
    <row r="1011" spans="1:32" s="300" customFormat="1" ht="12.75" customHeight="1">
      <c r="A1011" s="220"/>
      <c r="B1011" s="489" t="s">
        <v>160</v>
      </c>
      <c r="C1011" s="685" t="s">
        <v>402</v>
      </c>
      <c r="D1011" s="686"/>
      <c r="E1011" s="686"/>
      <c r="F1011" s="686"/>
      <c r="G1011" s="686"/>
      <c r="H1011" s="686"/>
      <c r="I1011" s="686"/>
      <c r="J1011" s="686"/>
      <c r="K1011" s="686"/>
      <c r="L1011" s="686"/>
      <c r="M1011" s="686"/>
      <c r="N1011" s="686"/>
      <c r="O1011" s="686"/>
      <c r="P1011" s="686"/>
      <c r="Q1011" s="686"/>
      <c r="R1011" s="686"/>
      <c r="S1011" s="686"/>
      <c r="T1011" s="686"/>
      <c r="U1011" s="686"/>
      <c r="V1011" s="686"/>
      <c r="W1011" s="686"/>
      <c r="X1011" s="686"/>
      <c r="Y1011" s="686"/>
      <c r="Z1011" s="418"/>
      <c r="AA1011" s="418"/>
    </row>
    <row r="1012" spans="1:32" s="300" customFormat="1" ht="12.75" customHeight="1">
      <c r="A1012" s="220"/>
      <c r="B1012" s="490"/>
      <c r="C1012" s="687"/>
      <c r="D1012" s="688"/>
      <c r="E1012" s="688"/>
      <c r="F1012" s="688"/>
      <c r="G1012" s="688"/>
      <c r="H1012" s="688"/>
      <c r="I1012" s="688"/>
      <c r="J1012" s="688"/>
      <c r="K1012" s="688"/>
      <c r="L1012" s="688"/>
      <c r="M1012" s="688"/>
      <c r="N1012" s="688"/>
      <c r="O1012" s="688"/>
      <c r="P1012" s="688"/>
      <c r="Q1012" s="688"/>
      <c r="R1012" s="688"/>
      <c r="S1012" s="688"/>
      <c r="T1012" s="688"/>
      <c r="U1012" s="688"/>
      <c r="V1012" s="688"/>
      <c r="W1012" s="688"/>
      <c r="X1012" s="688"/>
      <c r="Y1012" s="688"/>
      <c r="Z1012" s="418"/>
      <c r="AA1012" s="418"/>
    </row>
    <row r="1013" spans="1:32" s="300" customFormat="1" ht="12.75" customHeight="1">
      <c r="A1013" s="220"/>
      <c r="B1013" s="490"/>
      <c r="C1013" s="687"/>
      <c r="D1013" s="688"/>
      <c r="E1013" s="688"/>
      <c r="F1013" s="688"/>
      <c r="G1013" s="688"/>
      <c r="H1013" s="688"/>
      <c r="I1013" s="688"/>
      <c r="J1013" s="688"/>
      <c r="K1013" s="688"/>
      <c r="L1013" s="688"/>
      <c r="M1013" s="688"/>
      <c r="N1013" s="688"/>
      <c r="O1013" s="688"/>
      <c r="P1013" s="688"/>
      <c r="Q1013" s="688"/>
      <c r="R1013" s="688"/>
      <c r="S1013" s="688"/>
      <c r="T1013" s="688"/>
      <c r="U1013" s="688"/>
      <c r="V1013" s="688"/>
      <c r="W1013" s="688"/>
      <c r="X1013" s="688"/>
      <c r="Y1013" s="688"/>
      <c r="Z1013" s="418"/>
      <c r="AA1013" s="418"/>
    </row>
    <row r="1014" spans="1:32" s="300" customFormat="1" ht="12.75" customHeight="1">
      <c r="A1014" s="220"/>
      <c r="B1014" s="491"/>
      <c r="C1014" s="689"/>
      <c r="D1014" s="690"/>
      <c r="E1014" s="690"/>
      <c r="F1014" s="690"/>
      <c r="G1014" s="690"/>
      <c r="H1014" s="690"/>
      <c r="I1014" s="690"/>
      <c r="J1014" s="690"/>
      <c r="K1014" s="690"/>
      <c r="L1014" s="690"/>
      <c r="M1014" s="690"/>
      <c r="N1014" s="690"/>
      <c r="O1014" s="690"/>
      <c r="P1014" s="690"/>
      <c r="Q1014" s="690"/>
      <c r="R1014" s="690"/>
      <c r="S1014" s="690"/>
      <c r="T1014" s="690"/>
      <c r="U1014" s="690"/>
      <c r="V1014" s="690"/>
      <c r="W1014" s="690"/>
      <c r="X1014" s="690"/>
      <c r="Y1014" s="690"/>
      <c r="Z1014" s="418"/>
      <c r="AA1014" s="418"/>
    </row>
    <row r="1015" spans="1:32" s="300" customFormat="1" ht="12.75" customHeight="1">
      <c r="A1015" s="220"/>
      <c r="B1015" s="489" t="s">
        <v>161</v>
      </c>
      <c r="C1015" s="685" t="s">
        <v>403</v>
      </c>
      <c r="D1015" s="686"/>
      <c r="E1015" s="686"/>
      <c r="F1015" s="686"/>
      <c r="G1015" s="686"/>
      <c r="H1015" s="686"/>
      <c r="I1015" s="686"/>
      <c r="J1015" s="686"/>
      <c r="K1015" s="686"/>
      <c r="L1015" s="686"/>
      <c r="M1015" s="686"/>
      <c r="N1015" s="686"/>
      <c r="O1015" s="686"/>
      <c r="P1015" s="686"/>
      <c r="Q1015" s="686"/>
      <c r="R1015" s="686"/>
      <c r="S1015" s="686"/>
      <c r="T1015" s="686"/>
      <c r="U1015" s="686"/>
      <c r="V1015" s="686"/>
      <c r="W1015" s="686"/>
      <c r="X1015" s="686"/>
      <c r="Y1015" s="686"/>
      <c r="Z1015" s="418"/>
      <c r="AA1015" s="418"/>
    </row>
    <row r="1016" spans="1:32" s="300" customFormat="1" ht="12.75" customHeight="1">
      <c r="A1016" s="220"/>
      <c r="B1016" s="490"/>
      <c r="C1016" s="687"/>
      <c r="D1016" s="688"/>
      <c r="E1016" s="688"/>
      <c r="F1016" s="688"/>
      <c r="G1016" s="688"/>
      <c r="H1016" s="688"/>
      <c r="I1016" s="688"/>
      <c r="J1016" s="688"/>
      <c r="K1016" s="688"/>
      <c r="L1016" s="688"/>
      <c r="M1016" s="688"/>
      <c r="N1016" s="688"/>
      <c r="O1016" s="688"/>
      <c r="P1016" s="688"/>
      <c r="Q1016" s="688"/>
      <c r="R1016" s="688"/>
      <c r="S1016" s="688"/>
      <c r="T1016" s="688"/>
      <c r="U1016" s="688"/>
      <c r="V1016" s="688"/>
      <c r="W1016" s="688"/>
      <c r="X1016" s="688"/>
      <c r="Y1016" s="688"/>
      <c r="Z1016" s="418"/>
      <c r="AA1016" s="418"/>
    </row>
    <row r="1017" spans="1:32" s="300" customFormat="1" ht="12.75" customHeight="1">
      <c r="A1017" s="220"/>
      <c r="B1017" s="490"/>
      <c r="C1017" s="687"/>
      <c r="D1017" s="688"/>
      <c r="E1017" s="688"/>
      <c r="F1017" s="688"/>
      <c r="G1017" s="688"/>
      <c r="H1017" s="688"/>
      <c r="I1017" s="688"/>
      <c r="J1017" s="688"/>
      <c r="K1017" s="688"/>
      <c r="L1017" s="688"/>
      <c r="M1017" s="688"/>
      <c r="N1017" s="688"/>
      <c r="O1017" s="688"/>
      <c r="P1017" s="688"/>
      <c r="Q1017" s="688"/>
      <c r="R1017" s="688"/>
      <c r="S1017" s="688"/>
      <c r="T1017" s="688"/>
      <c r="U1017" s="688"/>
      <c r="V1017" s="688"/>
      <c r="W1017" s="688"/>
      <c r="X1017" s="688"/>
      <c r="Y1017" s="688"/>
      <c r="Z1017" s="418"/>
      <c r="AA1017" s="418"/>
    </row>
    <row r="1018" spans="1:32" s="300" customFormat="1" ht="12.75" customHeight="1">
      <c r="A1018" s="220"/>
      <c r="B1018" s="491"/>
      <c r="C1018" s="689"/>
      <c r="D1018" s="690"/>
      <c r="E1018" s="690"/>
      <c r="F1018" s="690"/>
      <c r="G1018" s="690"/>
      <c r="H1018" s="690"/>
      <c r="I1018" s="690"/>
      <c r="J1018" s="690"/>
      <c r="K1018" s="690"/>
      <c r="L1018" s="690"/>
      <c r="M1018" s="690"/>
      <c r="N1018" s="690"/>
      <c r="O1018" s="690"/>
      <c r="P1018" s="690"/>
      <c r="Q1018" s="690"/>
      <c r="R1018" s="690"/>
      <c r="S1018" s="690"/>
      <c r="T1018" s="690"/>
      <c r="U1018" s="690"/>
      <c r="V1018" s="690"/>
      <c r="W1018" s="690"/>
      <c r="X1018" s="690"/>
      <c r="Y1018" s="690"/>
      <c r="Z1018" s="418"/>
      <c r="AA1018" s="418"/>
    </row>
    <row r="1019" spans="1:32" s="300" customFormat="1" ht="12.75" customHeight="1">
      <c r="A1019" s="220"/>
      <c r="B1019" s="489" t="s">
        <v>162</v>
      </c>
      <c r="C1019" s="685" t="s">
        <v>404</v>
      </c>
      <c r="D1019" s="686"/>
      <c r="E1019" s="686"/>
      <c r="F1019" s="686"/>
      <c r="G1019" s="686"/>
      <c r="H1019" s="686"/>
      <c r="I1019" s="686"/>
      <c r="J1019" s="686"/>
      <c r="K1019" s="686"/>
      <c r="L1019" s="686"/>
      <c r="M1019" s="686"/>
      <c r="N1019" s="686"/>
      <c r="O1019" s="686"/>
      <c r="P1019" s="686"/>
      <c r="Q1019" s="686"/>
      <c r="R1019" s="686"/>
      <c r="S1019" s="686"/>
      <c r="T1019" s="686"/>
      <c r="U1019" s="686"/>
      <c r="V1019" s="686"/>
      <c r="W1019" s="686"/>
      <c r="X1019" s="686"/>
      <c r="Y1019" s="686"/>
      <c r="Z1019" s="418"/>
      <c r="AA1019" s="418"/>
    </row>
    <row r="1020" spans="1:32" s="300" customFormat="1" ht="12.75" customHeight="1">
      <c r="A1020" s="220"/>
      <c r="B1020" s="490"/>
      <c r="C1020" s="687"/>
      <c r="D1020" s="688"/>
      <c r="E1020" s="688"/>
      <c r="F1020" s="688"/>
      <c r="G1020" s="688"/>
      <c r="H1020" s="688"/>
      <c r="I1020" s="688"/>
      <c r="J1020" s="688"/>
      <c r="K1020" s="688"/>
      <c r="L1020" s="688"/>
      <c r="M1020" s="688"/>
      <c r="N1020" s="688"/>
      <c r="O1020" s="688"/>
      <c r="P1020" s="688"/>
      <c r="Q1020" s="688"/>
      <c r="R1020" s="688"/>
      <c r="S1020" s="688"/>
      <c r="T1020" s="688"/>
      <c r="U1020" s="688"/>
      <c r="V1020" s="688"/>
      <c r="W1020" s="688"/>
      <c r="X1020" s="688"/>
      <c r="Y1020" s="688"/>
      <c r="Z1020" s="418"/>
      <c r="AA1020" s="418"/>
    </row>
    <row r="1021" spans="1:32" s="300" customFormat="1" ht="12.75" customHeight="1">
      <c r="A1021" s="220"/>
      <c r="B1021" s="491"/>
      <c r="C1021" s="689"/>
      <c r="D1021" s="690"/>
      <c r="E1021" s="690"/>
      <c r="F1021" s="690"/>
      <c r="G1021" s="690"/>
      <c r="H1021" s="690"/>
      <c r="I1021" s="690"/>
      <c r="J1021" s="690"/>
      <c r="K1021" s="690"/>
      <c r="L1021" s="690"/>
      <c r="M1021" s="690"/>
      <c r="N1021" s="690"/>
      <c r="O1021" s="690"/>
      <c r="P1021" s="690"/>
      <c r="Q1021" s="690"/>
      <c r="R1021" s="690"/>
      <c r="S1021" s="690"/>
      <c r="T1021" s="690"/>
      <c r="U1021" s="690"/>
      <c r="V1021" s="690"/>
      <c r="W1021" s="690"/>
      <c r="X1021" s="690"/>
      <c r="Y1021" s="690"/>
      <c r="Z1021" s="418"/>
      <c r="AA1021" s="418"/>
    </row>
    <row r="1022" spans="1:32" s="304" customFormat="1" ht="12.75" customHeight="1">
      <c r="A1022" s="274"/>
      <c r="B1022" s="303"/>
      <c r="C1022" s="303"/>
      <c r="AC1022" s="305"/>
      <c r="AD1022" s="305"/>
      <c r="AE1022" s="305"/>
      <c r="AF1022" s="306"/>
    </row>
    <row r="1023" spans="1:32" ht="12.75" customHeight="1">
      <c r="A1023" s="220" t="s">
        <v>883</v>
      </c>
      <c r="B1023" s="220"/>
      <c r="C1023" s="244"/>
      <c r="D1023" s="244"/>
      <c r="E1023" s="244"/>
      <c r="F1023" s="244"/>
      <c r="G1023" s="244"/>
      <c r="H1023" s="244"/>
      <c r="I1023" s="244"/>
      <c r="R1023" s="288"/>
      <c r="S1023" s="288"/>
      <c r="T1023" s="288"/>
      <c r="U1023" s="288"/>
      <c r="V1023" s="288"/>
      <c r="W1023" s="288"/>
      <c r="X1023" s="288"/>
      <c r="Y1023" s="288"/>
      <c r="Z1023" s="288"/>
      <c r="AA1023" s="288"/>
    </row>
    <row r="1024" spans="1:32" s="300" customFormat="1" ht="12.75" customHeight="1">
      <c r="A1024" s="220"/>
      <c r="B1024" s="492" t="s">
        <v>650</v>
      </c>
      <c r="C1024" s="437" t="s">
        <v>884</v>
      </c>
      <c r="D1024" s="438"/>
      <c r="E1024" s="438"/>
      <c r="F1024" s="438"/>
      <c r="G1024" s="438"/>
      <c r="H1024" s="438"/>
      <c r="I1024" s="438"/>
      <c r="J1024" s="438"/>
      <c r="K1024" s="438"/>
      <c r="L1024" s="438"/>
      <c r="M1024" s="438"/>
      <c r="N1024" s="438"/>
      <c r="O1024" s="438"/>
      <c r="P1024" s="438"/>
      <c r="Q1024" s="438"/>
      <c r="R1024" s="438"/>
      <c r="S1024" s="438"/>
      <c r="T1024" s="438"/>
      <c r="U1024" s="438"/>
      <c r="V1024" s="438"/>
      <c r="W1024" s="438"/>
      <c r="X1024" s="438"/>
      <c r="Y1024" s="438"/>
      <c r="Z1024" s="418"/>
      <c r="AA1024" s="418"/>
      <c r="AB1024" s="330"/>
    </row>
    <row r="1025" spans="1:29" s="300" customFormat="1" ht="12.75" customHeight="1">
      <c r="A1025" s="220"/>
      <c r="B1025" s="493"/>
      <c r="C1025" s="439"/>
      <c r="D1025" s="440"/>
      <c r="E1025" s="440"/>
      <c r="F1025" s="440"/>
      <c r="G1025" s="440"/>
      <c r="H1025" s="440"/>
      <c r="I1025" s="440"/>
      <c r="J1025" s="440"/>
      <c r="K1025" s="440"/>
      <c r="L1025" s="440"/>
      <c r="M1025" s="440"/>
      <c r="N1025" s="440"/>
      <c r="O1025" s="440"/>
      <c r="P1025" s="440"/>
      <c r="Q1025" s="440"/>
      <c r="R1025" s="440"/>
      <c r="S1025" s="440"/>
      <c r="T1025" s="440"/>
      <c r="U1025" s="440"/>
      <c r="V1025" s="440"/>
      <c r="W1025" s="440"/>
      <c r="X1025" s="440"/>
      <c r="Y1025" s="440"/>
      <c r="Z1025" s="418"/>
      <c r="AA1025" s="418"/>
      <c r="AB1025" s="330"/>
    </row>
    <row r="1026" spans="1:29" s="300" customFormat="1" ht="12.75" customHeight="1">
      <c r="A1026" s="220"/>
      <c r="B1026" s="493"/>
      <c r="C1026" s="439"/>
      <c r="D1026" s="440"/>
      <c r="E1026" s="440"/>
      <c r="F1026" s="440"/>
      <c r="G1026" s="440"/>
      <c r="H1026" s="440"/>
      <c r="I1026" s="440"/>
      <c r="J1026" s="440"/>
      <c r="K1026" s="440"/>
      <c r="L1026" s="440"/>
      <c r="M1026" s="440"/>
      <c r="N1026" s="440"/>
      <c r="O1026" s="440"/>
      <c r="P1026" s="440"/>
      <c r="Q1026" s="440"/>
      <c r="R1026" s="440"/>
      <c r="S1026" s="440"/>
      <c r="T1026" s="440"/>
      <c r="U1026" s="440"/>
      <c r="V1026" s="440"/>
      <c r="W1026" s="440"/>
      <c r="X1026" s="440"/>
      <c r="Y1026" s="440"/>
      <c r="Z1026" s="418"/>
      <c r="AA1026" s="418"/>
      <c r="AB1026" s="330"/>
    </row>
    <row r="1027" spans="1:29" s="300" customFormat="1" ht="12.75" customHeight="1">
      <c r="A1027" s="220"/>
      <c r="B1027" s="494"/>
      <c r="C1027" s="441"/>
      <c r="D1027" s="442"/>
      <c r="E1027" s="442"/>
      <c r="F1027" s="442"/>
      <c r="G1027" s="442"/>
      <c r="H1027" s="442"/>
      <c r="I1027" s="442"/>
      <c r="J1027" s="442"/>
      <c r="K1027" s="442"/>
      <c r="L1027" s="442"/>
      <c r="M1027" s="442"/>
      <c r="N1027" s="442"/>
      <c r="O1027" s="442"/>
      <c r="P1027" s="442"/>
      <c r="Q1027" s="442"/>
      <c r="R1027" s="442"/>
      <c r="S1027" s="442"/>
      <c r="T1027" s="442"/>
      <c r="U1027" s="442"/>
      <c r="V1027" s="442"/>
      <c r="W1027" s="442"/>
      <c r="X1027" s="442"/>
      <c r="Y1027" s="442"/>
      <c r="Z1027" s="418"/>
      <c r="AA1027" s="418"/>
    </row>
    <row r="1028" spans="1:29" s="300" customFormat="1" ht="12.75" customHeight="1">
      <c r="A1028" s="220"/>
      <c r="B1028" s="492" t="s">
        <v>651</v>
      </c>
      <c r="C1028" s="437" t="s">
        <v>885</v>
      </c>
      <c r="D1028" s="438"/>
      <c r="E1028" s="438"/>
      <c r="F1028" s="438"/>
      <c r="G1028" s="438"/>
      <c r="H1028" s="438"/>
      <c r="I1028" s="438"/>
      <c r="J1028" s="438"/>
      <c r="K1028" s="438"/>
      <c r="L1028" s="438"/>
      <c r="M1028" s="438"/>
      <c r="N1028" s="438"/>
      <c r="O1028" s="438"/>
      <c r="P1028" s="438"/>
      <c r="Q1028" s="438"/>
      <c r="R1028" s="438"/>
      <c r="S1028" s="438"/>
      <c r="T1028" s="438"/>
      <c r="U1028" s="438"/>
      <c r="V1028" s="438"/>
      <c r="W1028" s="438"/>
      <c r="X1028" s="438"/>
      <c r="Y1028" s="438"/>
      <c r="Z1028" s="418"/>
      <c r="AA1028" s="418"/>
      <c r="AB1028" s="330"/>
    </row>
    <row r="1029" spans="1:29" s="300" customFormat="1" ht="12.75" customHeight="1">
      <c r="A1029" s="220"/>
      <c r="B1029" s="493"/>
      <c r="C1029" s="439"/>
      <c r="D1029" s="440"/>
      <c r="E1029" s="440"/>
      <c r="F1029" s="440"/>
      <c r="G1029" s="440"/>
      <c r="H1029" s="440"/>
      <c r="I1029" s="440"/>
      <c r="J1029" s="440"/>
      <c r="K1029" s="440"/>
      <c r="L1029" s="440"/>
      <c r="M1029" s="440"/>
      <c r="N1029" s="440"/>
      <c r="O1029" s="440"/>
      <c r="P1029" s="440"/>
      <c r="Q1029" s="440"/>
      <c r="R1029" s="440"/>
      <c r="S1029" s="440"/>
      <c r="T1029" s="440"/>
      <c r="U1029" s="440"/>
      <c r="V1029" s="440"/>
      <c r="W1029" s="440"/>
      <c r="X1029" s="440"/>
      <c r="Y1029" s="440"/>
      <c r="Z1029" s="418"/>
      <c r="AA1029" s="418"/>
      <c r="AB1029" s="330"/>
    </row>
    <row r="1030" spans="1:29" s="300" customFormat="1" ht="12.75" customHeight="1">
      <c r="A1030" s="220"/>
      <c r="B1030" s="493"/>
      <c r="C1030" s="439"/>
      <c r="D1030" s="440"/>
      <c r="E1030" s="440"/>
      <c r="F1030" s="440"/>
      <c r="G1030" s="440"/>
      <c r="H1030" s="440"/>
      <c r="I1030" s="440"/>
      <c r="J1030" s="440"/>
      <c r="K1030" s="440"/>
      <c r="L1030" s="440"/>
      <c r="M1030" s="440"/>
      <c r="N1030" s="440"/>
      <c r="O1030" s="440"/>
      <c r="P1030" s="440"/>
      <c r="Q1030" s="440"/>
      <c r="R1030" s="440"/>
      <c r="S1030" s="440"/>
      <c r="T1030" s="440"/>
      <c r="U1030" s="440"/>
      <c r="V1030" s="440"/>
      <c r="W1030" s="440"/>
      <c r="X1030" s="440"/>
      <c r="Y1030" s="440"/>
      <c r="Z1030" s="418"/>
      <c r="AA1030" s="418"/>
      <c r="AB1030" s="330"/>
    </row>
    <row r="1031" spans="1:29" s="300" customFormat="1" ht="12.75" customHeight="1">
      <c r="A1031" s="220"/>
      <c r="B1031" s="493"/>
      <c r="C1031" s="439"/>
      <c r="D1031" s="440"/>
      <c r="E1031" s="440"/>
      <c r="F1031" s="440"/>
      <c r="G1031" s="440"/>
      <c r="H1031" s="440"/>
      <c r="I1031" s="440"/>
      <c r="J1031" s="440"/>
      <c r="K1031" s="440"/>
      <c r="L1031" s="440"/>
      <c r="M1031" s="440"/>
      <c r="N1031" s="440"/>
      <c r="O1031" s="440"/>
      <c r="P1031" s="440"/>
      <c r="Q1031" s="440"/>
      <c r="R1031" s="440"/>
      <c r="S1031" s="440"/>
      <c r="T1031" s="440"/>
      <c r="U1031" s="440"/>
      <c r="V1031" s="440"/>
      <c r="W1031" s="440"/>
      <c r="X1031" s="440"/>
      <c r="Y1031" s="440"/>
      <c r="Z1031" s="418"/>
      <c r="AA1031" s="418"/>
      <c r="AB1031" s="330"/>
    </row>
    <row r="1032" spans="1:29" s="300" customFormat="1" ht="12.75" customHeight="1">
      <c r="A1032" s="220"/>
      <c r="B1032" s="494"/>
      <c r="C1032" s="441"/>
      <c r="D1032" s="442"/>
      <c r="E1032" s="442"/>
      <c r="F1032" s="442"/>
      <c r="G1032" s="442"/>
      <c r="H1032" s="442"/>
      <c r="I1032" s="442"/>
      <c r="J1032" s="442"/>
      <c r="K1032" s="442"/>
      <c r="L1032" s="442"/>
      <c r="M1032" s="442"/>
      <c r="N1032" s="442"/>
      <c r="O1032" s="442"/>
      <c r="P1032" s="442"/>
      <c r="Q1032" s="442"/>
      <c r="R1032" s="442"/>
      <c r="S1032" s="442"/>
      <c r="T1032" s="442"/>
      <c r="U1032" s="442"/>
      <c r="V1032" s="442"/>
      <c r="W1032" s="442"/>
      <c r="X1032" s="442"/>
      <c r="Y1032" s="442"/>
      <c r="Z1032" s="418"/>
      <c r="AA1032" s="418"/>
    </row>
    <row r="1033" spans="1:29" s="300" customFormat="1" ht="12.75" customHeight="1">
      <c r="A1033" s="220"/>
      <c r="B1033" s="492" t="s">
        <v>652</v>
      </c>
      <c r="C1033" s="437" t="s">
        <v>886</v>
      </c>
      <c r="D1033" s="438"/>
      <c r="E1033" s="438"/>
      <c r="F1033" s="438"/>
      <c r="G1033" s="438"/>
      <c r="H1033" s="438"/>
      <c r="I1033" s="438"/>
      <c r="J1033" s="438"/>
      <c r="K1033" s="438"/>
      <c r="L1033" s="438"/>
      <c r="M1033" s="438"/>
      <c r="N1033" s="438"/>
      <c r="O1033" s="438"/>
      <c r="P1033" s="438"/>
      <c r="Q1033" s="438"/>
      <c r="R1033" s="438"/>
      <c r="S1033" s="438"/>
      <c r="T1033" s="438"/>
      <c r="U1033" s="438"/>
      <c r="V1033" s="438"/>
      <c r="W1033" s="438"/>
      <c r="X1033" s="438"/>
      <c r="Y1033" s="438"/>
      <c r="Z1033" s="418"/>
      <c r="AA1033" s="418"/>
      <c r="AB1033" s="330"/>
    </row>
    <row r="1034" spans="1:29" s="300" customFormat="1" ht="12.75" customHeight="1">
      <c r="A1034" s="220"/>
      <c r="B1034" s="493"/>
      <c r="C1034" s="439"/>
      <c r="D1034" s="440"/>
      <c r="E1034" s="440"/>
      <c r="F1034" s="440"/>
      <c r="G1034" s="440"/>
      <c r="H1034" s="440"/>
      <c r="I1034" s="440"/>
      <c r="J1034" s="440"/>
      <c r="K1034" s="440"/>
      <c r="L1034" s="440"/>
      <c r="M1034" s="440"/>
      <c r="N1034" s="440"/>
      <c r="O1034" s="440"/>
      <c r="P1034" s="440"/>
      <c r="Q1034" s="440"/>
      <c r="R1034" s="440"/>
      <c r="S1034" s="440"/>
      <c r="T1034" s="440"/>
      <c r="U1034" s="440"/>
      <c r="V1034" s="440"/>
      <c r="W1034" s="440"/>
      <c r="X1034" s="440"/>
      <c r="Y1034" s="440"/>
      <c r="Z1034" s="418"/>
      <c r="AA1034" s="418"/>
      <c r="AB1034" s="330"/>
    </row>
    <row r="1035" spans="1:29" s="300" customFormat="1" ht="12.75" customHeight="1">
      <c r="A1035" s="220"/>
      <c r="B1035" s="493"/>
      <c r="C1035" s="439"/>
      <c r="D1035" s="440"/>
      <c r="E1035" s="440"/>
      <c r="F1035" s="440"/>
      <c r="G1035" s="440"/>
      <c r="H1035" s="440"/>
      <c r="I1035" s="440"/>
      <c r="J1035" s="440"/>
      <c r="K1035" s="440"/>
      <c r="L1035" s="440"/>
      <c r="M1035" s="440"/>
      <c r="N1035" s="440"/>
      <c r="O1035" s="440"/>
      <c r="P1035" s="440"/>
      <c r="Q1035" s="440"/>
      <c r="R1035" s="440"/>
      <c r="S1035" s="440"/>
      <c r="T1035" s="440"/>
      <c r="U1035" s="440"/>
      <c r="V1035" s="440"/>
      <c r="W1035" s="440"/>
      <c r="X1035" s="440"/>
      <c r="Y1035" s="440"/>
      <c r="Z1035" s="418"/>
      <c r="AA1035" s="418"/>
      <c r="AB1035" s="330"/>
    </row>
    <row r="1036" spans="1:29" s="300" customFormat="1" ht="12.75" customHeight="1">
      <c r="A1036" s="220"/>
      <c r="B1036" s="494"/>
      <c r="C1036" s="441"/>
      <c r="D1036" s="442"/>
      <c r="E1036" s="442"/>
      <c r="F1036" s="442"/>
      <c r="G1036" s="442"/>
      <c r="H1036" s="442"/>
      <c r="I1036" s="442"/>
      <c r="J1036" s="442"/>
      <c r="K1036" s="442"/>
      <c r="L1036" s="442"/>
      <c r="M1036" s="442"/>
      <c r="N1036" s="442"/>
      <c r="O1036" s="442"/>
      <c r="P1036" s="442"/>
      <c r="Q1036" s="442"/>
      <c r="R1036" s="442"/>
      <c r="S1036" s="442"/>
      <c r="T1036" s="442"/>
      <c r="U1036" s="442"/>
      <c r="V1036" s="442"/>
      <c r="W1036" s="442"/>
      <c r="X1036" s="442"/>
      <c r="Y1036" s="442"/>
      <c r="Z1036" s="418"/>
      <c r="AA1036" s="418"/>
    </row>
    <row r="1037" spans="1:29" ht="12.75" customHeight="1">
      <c r="A1037" s="244"/>
      <c r="B1037" s="492" t="s">
        <v>653</v>
      </c>
      <c r="C1037" s="437" t="s">
        <v>887</v>
      </c>
      <c r="D1037" s="438"/>
      <c r="E1037" s="438"/>
      <c r="F1037" s="438"/>
      <c r="G1037" s="438"/>
      <c r="H1037" s="438"/>
      <c r="I1037" s="438"/>
      <c r="J1037" s="438"/>
      <c r="K1037" s="438"/>
      <c r="L1037" s="438"/>
      <c r="M1037" s="438"/>
      <c r="N1037" s="438"/>
      <c r="O1037" s="438"/>
      <c r="P1037" s="438"/>
      <c r="Q1037" s="438"/>
      <c r="R1037" s="438"/>
      <c r="S1037" s="438"/>
      <c r="T1037" s="438"/>
      <c r="U1037" s="438"/>
      <c r="V1037" s="438"/>
      <c r="W1037" s="438"/>
      <c r="X1037" s="438"/>
      <c r="Y1037" s="438"/>
      <c r="Z1037" s="470"/>
      <c r="AA1037" s="470"/>
      <c r="AB1037" s="330"/>
      <c r="AC1037" s="300"/>
    </row>
    <row r="1038" spans="1:29" ht="12.75" customHeight="1">
      <c r="A1038" s="244"/>
      <c r="B1038" s="493"/>
      <c r="C1038" s="439"/>
      <c r="D1038" s="440"/>
      <c r="E1038" s="440"/>
      <c r="F1038" s="440"/>
      <c r="G1038" s="440"/>
      <c r="H1038" s="440"/>
      <c r="I1038" s="440"/>
      <c r="J1038" s="440"/>
      <c r="K1038" s="440"/>
      <c r="L1038" s="440"/>
      <c r="M1038" s="440"/>
      <c r="N1038" s="440"/>
      <c r="O1038" s="440"/>
      <c r="P1038" s="440"/>
      <c r="Q1038" s="440"/>
      <c r="R1038" s="440"/>
      <c r="S1038" s="440"/>
      <c r="T1038" s="440"/>
      <c r="U1038" s="440"/>
      <c r="V1038" s="440"/>
      <c r="W1038" s="440"/>
      <c r="X1038" s="440"/>
      <c r="Y1038" s="440"/>
      <c r="Z1038" s="470"/>
      <c r="AA1038" s="470"/>
      <c r="AB1038" s="330"/>
      <c r="AC1038" s="300"/>
    </row>
    <row r="1039" spans="1:29" ht="12.75" customHeight="1">
      <c r="A1039" s="244"/>
      <c r="B1039" s="493"/>
      <c r="C1039" s="439"/>
      <c r="D1039" s="440"/>
      <c r="E1039" s="440"/>
      <c r="F1039" s="440"/>
      <c r="G1039" s="440"/>
      <c r="H1039" s="440"/>
      <c r="I1039" s="440"/>
      <c r="J1039" s="440"/>
      <c r="K1039" s="440"/>
      <c r="L1039" s="440"/>
      <c r="M1039" s="440"/>
      <c r="N1039" s="440"/>
      <c r="O1039" s="440"/>
      <c r="P1039" s="440"/>
      <c r="Q1039" s="440"/>
      <c r="R1039" s="440"/>
      <c r="S1039" s="440"/>
      <c r="T1039" s="440"/>
      <c r="U1039" s="440"/>
      <c r="V1039" s="440"/>
      <c r="W1039" s="440"/>
      <c r="X1039" s="440"/>
      <c r="Y1039" s="440"/>
      <c r="Z1039" s="470"/>
      <c r="AA1039" s="470"/>
      <c r="AB1039" s="330"/>
      <c r="AC1039" s="300"/>
    </row>
    <row r="1040" spans="1:29" ht="12.75" customHeight="1">
      <c r="A1040" s="244"/>
      <c r="B1040" s="494"/>
      <c r="C1040" s="441"/>
      <c r="D1040" s="442"/>
      <c r="E1040" s="442"/>
      <c r="F1040" s="442"/>
      <c r="G1040" s="442"/>
      <c r="H1040" s="442"/>
      <c r="I1040" s="442"/>
      <c r="J1040" s="442"/>
      <c r="K1040" s="442"/>
      <c r="L1040" s="442"/>
      <c r="M1040" s="442"/>
      <c r="N1040" s="442"/>
      <c r="O1040" s="442"/>
      <c r="P1040" s="442"/>
      <c r="Q1040" s="442"/>
      <c r="R1040" s="442"/>
      <c r="S1040" s="442"/>
      <c r="T1040" s="442"/>
      <c r="U1040" s="442"/>
      <c r="V1040" s="442"/>
      <c r="W1040" s="442"/>
      <c r="X1040" s="442"/>
      <c r="Y1040" s="442"/>
      <c r="Z1040" s="470"/>
      <c r="AA1040" s="470"/>
    </row>
    <row r="1041" spans="1:29" ht="12.75" customHeight="1">
      <c r="A1041" s="244"/>
      <c r="B1041" s="492" t="s">
        <v>654</v>
      </c>
      <c r="C1041" s="437" t="s">
        <v>951</v>
      </c>
      <c r="D1041" s="438"/>
      <c r="E1041" s="438"/>
      <c r="F1041" s="438"/>
      <c r="G1041" s="438"/>
      <c r="H1041" s="438"/>
      <c r="I1041" s="438"/>
      <c r="J1041" s="438"/>
      <c r="K1041" s="438"/>
      <c r="L1041" s="438"/>
      <c r="M1041" s="438"/>
      <c r="N1041" s="438"/>
      <c r="O1041" s="438"/>
      <c r="P1041" s="438"/>
      <c r="Q1041" s="438"/>
      <c r="R1041" s="438"/>
      <c r="S1041" s="438"/>
      <c r="T1041" s="438"/>
      <c r="U1041" s="438"/>
      <c r="V1041" s="438"/>
      <c r="W1041" s="438"/>
      <c r="X1041" s="438"/>
      <c r="Y1041" s="438"/>
      <c r="Z1041" s="470"/>
      <c r="AA1041" s="470"/>
      <c r="AB1041" s="330"/>
      <c r="AC1041" s="300"/>
    </row>
    <row r="1042" spans="1:29" ht="12.75" customHeight="1">
      <c r="A1042" s="244"/>
      <c r="B1042" s="493"/>
      <c r="C1042" s="439"/>
      <c r="D1042" s="440"/>
      <c r="E1042" s="440"/>
      <c r="F1042" s="440"/>
      <c r="G1042" s="440"/>
      <c r="H1042" s="440"/>
      <c r="I1042" s="440"/>
      <c r="J1042" s="440"/>
      <c r="K1042" s="440"/>
      <c r="L1042" s="440"/>
      <c r="M1042" s="440"/>
      <c r="N1042" s="440"/>
      <c r="O1042" s="440"/>
      <c r="P1042" s="440"/>
      <c r="Q1042" s="440"/>
      <c r="R1042" s="440"/>
      <c r="S1042" s="440"/>
      <c r="T1042" s="440"/>
      <c r="U1042" s="440"/>
      <c r="V1042" s="440"/>
      <c r="W1042" s="440"/>
      <c r="X1042" s="440"/>
      <c r="Y1042" s="440"/>
      <c r="Z1042" s="470"/>
      <c r="AA1042" s="470"/>
      <c r="AB1042" s="330"/>
      <c r="AC1042" s="300"/>
    </row>
    <row r="1043" spans="1:29" ht="12.75" customHeight="1">
      <c r="A1043" s="244"/>
      <c r="B1043" s="493"/>
      <c r="C1043" s="439"/>
      <c r="D1043" s="440"/>
      <c r="E1043" s="440"/>
      <c r="F1043" s="440"/>
      <c r="G1043" s="440"/>
      <c r="H1043" s="440"/>
      <c r="I1043" s="440"/>
      <c r="J1043" s="440"/>
      <c r="K1043" s="440"/>
      <c r="L1043" s="440"/>
      <c r="M1043" s="440"/>
      <c r="N1043" s="440"/>
      <c r="O1043" s="440"/>
      <c r="P1043" s="440"/>
      <c r="Q1043" s="440"/>
      <c r="R1043" s="440"/>
      <c r="S1043" s="440"/>
      <c r="T1043" s="440"/>
      <c r="U1043" s="440"/>
      <c r="V1043" s="440"/>
      <c r="W1043" s="440"/>
      <c r="X1043" s="440"/>
      <c r="Y1043" s="440"/>
      <c r="Z1043" s="470"/>
      <c r="AA1043" s="470"/>
      <c r="AB1043" s="330"/>
      <c r="AC1043" s="300"/>
    </row>
    <row r="1044" spans="1:29" ht="12.75" customHeight="1">
      <c r="A1044" s="244"/>
      <c r="B1044" s="493"/>
      <c r="C1044" s="439"/>
      <c r="D1044" s="440"/>
      <c r="E1044" s="440"/>
      <c r="F1044" s="440"/>
      <c r="G1044" s="440"/>
      <c r="H1044" s="440"/>
      <c r="I1044" s="440"/>
      <c r="J1044" s="440"/>
      <c r="K1044" s="440"/>
      <c r="L1044" s="440"/>
      <c r="M1044" s="440"/>
      <c r="N1044" s="440"/>
      <c r="O1044" s="440"/>
      <c r="P1044" s="440"/>
      <c r="Q1044" s="440"/>
      <c r="R1044" s="440"/>
      <c r="S1044" s="440"/>
      <c r="T1044" s="440"/>
      <c r="U1044" s="440"/>
      <c r="V1044" s="440"/>
      <c r="W1044" s="440"/>
      <c r="X1044" s="440"/>
      <c r="Y1044" s="440"/>
      <c r="Z1044" s="470"/>
      <c r="AA1044" s="470"/>
      <c r="AB1044" s="330"/>
      <c r="AC1044" s="300"/>
    </row>
    <row r="1045" spans="1:29" ht="12.75" customHeight="1">
      <c r="A1045" s="244"/>
      <c r="B1045" s="493"/>
      <c r="C1045" s="439"/>
      <c r="D1045" s="440"/>
      <c r="E1045" s="440"/>
      <c r="F1045" s="440"/>
      <c r="G1045" s="440"/>
      <c r="H1045" s="440"/>
      <c r="I1045" s="440"/>
      <c r="J1045" s="440"/>
      <c r="K1045" s="440"/>
      <c r="L1045" s="440"/>
      <c r="M1045" s="440"/>
      <c r="N1045" s="440"/>
      <c r="O1045" s="440"/>
      <c r="P1045" s="440"/>
      <c r="Q1045" s="440"/>
      <c r="R1045" s="440"/>
      <c r="S1045" s="440"/>
      <c r="T1045" s="440"/>
      <c r="U1045" s="440"/>
      <c r="V1045" s="440"/>
      <c r="W1045" s="440"/>
      <c r="X1045" s="440"/>
      <c r="Y1045" s="440"/>
      <c r="Z1045" s="470"/>
      <c r="AA1045" s="470"/>
      <c r="AB1045" s="330"/>
      <c r="AC1045" s="300"/>
    </row>
    <row r="1046" spans="1:29" ht="12.75" customHeight="1">
      <c r="A1046" s="244"/>
      <c r="B1046" s="493"/>
      <c r="C1046" s="439"/>
      <c r="D1046" s="440"/>
      <c r="E1046" s="440"/>
      <c r="F1046" s="440"/>
      <c r="G1046" s="440"/>
      <c r="H1046" s="440"/>
      <c r="I1046" s="440"/>
      <c r="J1046" s="440"/>
      <c r="K1046" s="440"/>
      <c r="L1046" s="440"/>
      <c r="M1046" s="440"/>
      <c r="N1046" s="440"/>
      <c r="O1046" s="440"/>
      <c r="P1046" s="440"/>
      <c r="Q1046" s="440"/>
      <c r="R1046" s="440"/>
      <c r="S1046" s="440"/>
      <c r="T1046" s="440"/>
      <c r="U1046" s="440"/>
      <c r="V1046" s="440"/>
      <c r="W1046" s="440"/>
      <c r="X1046" s="440"/>
      <c r="Y1046" s="440"/>
      <c r="Z1046" s="470"/>
      <c r="AA1046" s="470"/>
      <c r="AB1046" s="330"/>
      <c r="AC1046" s="300"/>
    </row>
    <row r="1047" spans="1:29" ht="12.75" customHeight="1">
      <c r="A1047" s="244"/>
      <c r="B1047" s="494"/>
      <c r="C1047" s="441"/>
      <c r="D1047" s="442"/>
      <c r="E1047" s="442"/>
      <c r="F1047" s="442"/>
      <c r="G1047" s="442"/>
      <c r="H1047" s="442"/>
      <c r="I1047" s="442"/>
      <c r="J1047" s="442"/>
      <c r="K1047" s="442"/>
      <c r="L1047" s="442"/>
      <c r="M1047" s="442"/>
      <c r="N1047" s="442"/>
      <c r="O1047" s="442"/>
      <c r="P1047" s="442"/>
      <c r="Q1047" s="442"/>
      <c r="R1047" s="442"/>
      <c r="S1047" s="442"/>
      <c r="T1047" s="442"/>
      <c r="U1047" s="442"/>
      <c r="V1047" s="442"/>
      <c r="W1047" s="442"/>
      <c r="X1047" s="442"/>
      <c r="Y1047" s="442"/>
      <c r="Z1047" s="470"/>
      <c r="AA1047" s="470"/>
    </row>
    <row r="1048" spans="1:29" s="295" customFormat="1" ht="12.75" customHeight="1">
      <c r="A1048" s="294"/>
      <c r="B1048" s="587" t="s">
        <v>655</v>
      </c>
      <c r="C1048" s="596" t="s">
        <v>888</v>
      </c>
      <c r="D1048" s="597"/>
      <c r="E1048" s="597"/>
      <c r="F1048" s="597"/>
      <c r="G1048" s="597"/>
      <c r="H1048" s="597"/>
      <c r="I1048" s="597"/>
      <c r="J1048" s="597"/>
      <c r="K1048" s="597"/>
      <c r="L1048" s="597"/>
      <c r="M1048" s="597"/>
      <c r="N1048" s="597"/>
      <c r="O1048" s="597"/>
      <c r="P1048" s="597"/>
      <c r="Q1048" s="597"/>
      <c r="R1048" s="597"/>
      <c r="S1048" s="597"/>
      <c r="T1048" s="597"/>
      <c r="U1048" s="597"/>
      <c r="V1048" s="597"/>
      <c r="W1048" s="597"/>
      <c r="X1048" s="597"/>
      <c r="Y1048" s="597"/>
      <c r="Z1048" s="593"/>
      <c r="AA1048" s="593"/>
    </row>
    <row r="1049" spans="1:29" s="295" customFormat="1" ht="12.75" customHeight="1">
      <c r="A1049" s="294"/>
      <c r="B1049" s="588"/>
      <c r="C1049" s="598"/>
      <c r="D1049" s="599"/>
      <c r="E1049" s="599"/>
      <c r="F1049" s="599"/>
      <c r="G1049" s="599"/>
      <c r="H1049" s="599"/>
      <c r="I1049" s="599"/>
      <c r="J1049" s="599"/>
      <c r="K1049" s="599"/>
      <c r="L1049" s="599"/>
      <c r="M1049" s="599"/>
      <c r="N1049" s="599"/>
      <c r="O1049" s="599"/>
      <c r="P1049" s="599"/>
      <c r="Q1049" s="599"/>
      <c r="R1049" s="599"/>
      <c r="S1049" s="599"/>
      <c r="T1049" s="599"/>
      <c r="U1049" s="599"/>
      <c r="V1049" s="599"/>
      <c r="W1049" s="599"/>
      <c r="X1049" s="599"/>
      <c r="Y1049" s="599"/>
      <c r="Z1049" s="593"/>
      <c r="AA1049" s="593"/>
    </row>
    <row r="1050" spans="1:29" s="295" customFormat="1" ht="12.75" customHeight="1">
      <c r="A1050" s="294"/>
      <c r="B1050" s="588"/>
      <c r="C1050" s="598"/>
      <c r="D1050" s="599"/>
      <c r="E1050" s="599"/>
      <c r="F1050" s="599"/>
      <c r="G1050" s="599"/>
      <c r="H1050" s="599"/>
      <c r="I1050" s="599"/>
      <c r="J1050" s="599"/>
      <c r="K1050" s="599"/>
      <c r="L1050" s="599"/>
      <c r="M1050" s="599"/>
      <c r="N1050" s="599"/>
      <c r="O1050" s="599"/>
      <c r="P1050" s="599"/>
      <c r="Q1050" s="599"/>
      <c r="R1050" s="599"/>
      <c r="S1050" s="599"/>
      <c r="T1050" s="599"/>
      <c r="U1050" s="599"/>
      <c r="V1050" s="599"/>
      <c r="W1050" s="599"/>
      <c r="X1050" s="599"/>
      <c r="Y1050" s="599"/>
      <c r="Z1050" s="593"/>
      <c r="AA1050" s="593"/>
    </row>
    <row r="1051" spans="1:29" ht="12.75" customHeight="1">
      <c r="A1051" s="244"/>
      <c r="B1051" s="588"/>
      <c r="C1051" s="691" t="s">
        <v>100</v>
      </c>
      <c r="D1051" s="469" t="s">
        <v>893</v>
      </c>
      <c r="E1051" s="469"/>
      <c r="F1051" s="469"/>
      <c r="G1051" s="469"/>
      <c r="H1051" s="469"/>
      <c r="I1051" s="469"/>
      <c r="J1051" s="469"/>
      <c r="K1051" s="469"/>
      <c r="L1051" s="469"/>
      <c r="M1051" s="469"/>
      <c r="N1051" s="469"/>
      <c r="O1051" s="469"/>
      <c r="P1051" s="469"/>
      <c r="Q1051" s="469"/>
      <c r="R1051" s="469"/>
      <c r="S1051" s="469"/>
      <c r="T1051" s="469"/>
      <c r="U1051" s="469"/>
      <c r="V1051" s="469"/>
      <c r="W1051" s="469"/>
      <c r="X1051" s="469"/>
      <c r="Y1051" s="594"/>
      <c r="Z1051" s="470"/>
      <c r="AA1051" s="470"/>
    </row>
    <row r="1052" spans="1:29" s="308" customFormat="1" ht="12.75" customHeight="1">
      <c r="A1052" s="307"/>
      <c r="B1052" s="588"/>
      <c r="C1052" s="459"/>
      <c r="D1052" s="461" t="s">
        <v>889</v>
      </c>
      <c r="E1052" s="461"/>
      <c r="F1052" s="461"/>
      <c r="G1052" s="461"/>
      <c r="H1052" s="461"/>
      <c r="I1052" s="461"/>
      <c r="J1052" s="461"/>
      <c r="K1052" s="461"/>
      <c r="L1052" s="461"/>
      <c r="M1052" s="461"/>
      <c r="N1052" s="461"/>
      <c r="O1052" s="461"/>
      <c r="P1052" s="461"/>
      <c r="Q1052" s="461"/>
      <c r="R1052" s="461"/>
      <c r="S1052" s="461"/>
      <c r="T1052" s="461"/>
      <c r="U1052" s="461"/>
      <c r="V1052" s="461"/>
      <c r="W1052" s="461"/>
      <c r="X1052" s="461"/>
      <c r="Y1052" s="595"/>
      <c r="Z1052" s="470"/>
      <c r="AA1052" s="470"/>
    </row>
    <row r="1053" spans="1:29" s="309" customFormat="1" ht="12.75" customHeight="1">
      <c r="A1053" s="220"/>
      <c r="B1053" s="588"/>
      <c r="C1053" s="460"/>
      <c r="D1053" s="364" t="s">
        <v>890</v>
      </c>
      <c r="E1053" s="600" t="s">
        <v>891</v>
      </c>
      <c r="F1053" s="600"/>
      <c r="G1053" s="600"/>
      <c r="H1053" s="600"/>
      <c r="I1053" s="600"/>
      <c r="J1053" s="600"/>
      <c r="K1053" s="600"/>
      <c r="L1053" s="600"/>
      <c r="M1053" s="600"/>
      <c r="N1053" s="600"/>
      <c r="O1053" s="600"/>
      <c r="P1053" s="600"/>
      <c r="Q1053" s="600"/>
      <c r="R1053" s="600"/>
      <c r="S1053" s="600"/>
      <c r="T1053" s="600"/>
      <c r="U1053" s="600"/>
      <c r="V1053" s="600"/>
      <c r="W1053" s="600"/>
      <c r="X1053" s="600"/>
      <c r="Y1053" s="601"/>
      <c r="Z1053" s="470"/>
      <c r="AA1053" s="470"/>
    </row>
    <row r="1054" spans="1:29" s="300" customFormat="1" ht="12.75" customHeight="1">
      <c r="A1054" s="220"/>
      <c r="B1054" s="588"/>
      <c r="C1054" s="692" t="s">
        <v>178</v>
      </c>
      <c r="D1054" s="448" t="s">
        <v>894</v>
      </c>
      <c r="E1054" s="448"/>
      <c r="F1054" s="448"/>
      <c r="G1054" s="448"/>
      <c r="H1054" s="448"/>
      <c r="I1054" s="448"/>
      <c r="J1054" s="448"/>
      <c r="K1054" s="448"/>
      <c r="L1054" s="448"/>
      <c r="M1054" s="448"/>
      <c r="N1054" s="448"/>
      <c r="O1054" s="448"/>
      <c r="P1054" s="448"/>
      <c r="Q1054" s="448"/>
      <c r="R1054" s="448"/>
      <c r="S1054" s="448"/>
      <c r="T1054" s="448"/>
      <c r="U1054" s="448"/>
      <c r="V1054" s="448"/>
      <c r="W1054" s="448"/>
      <c r="X1054" s="448"/>
      <c r="Y1054" s="448"/>
      <c r="Z1054" s="470"/>
      <c r="AA1054" s="470"/>
    </row>
    <row r="1055" spans="1:29" s="300" customFormat="1" ht="12.75" customHeight="1">
      <c r="A1055" s="220"/>
      <c r="B1055" s="588"/>
      <c r="C1055" s="693"/>
      <c r="D1055" s="448"/>
      <c r="E1055" s="448"/>
      <c r="F1055" s="448"/>
      <c r="G1055" s="448"/>
      <c r="H1055" s="448"/>
      <c r="I1055" s="448"/>
      <c r="J1055" s="448"/>
      <c r="K1055" s="448"/>
      <c r="L1055" s="448"/>
      <c r="M1055" s="448"/>
      <c r="N1055" s="448"/>
      <c r="O1055" s="448"/>
      <c r="P1055" s="448"/>
      <c r="Q1055" s="448"/>
      <c r="R1055" s="448"/>
      <c r="S1055" s="448"/>
      <c r="T1055" s="448"/>
      <c r="U1055" s="448"/>
      <c r="V1055" s="448"/>
      <c r="W1055" s="448"/>
      <c r="X1055" s="448"/>
      <c r="Y1055" s="448"/>
      <c r="Z1055" s="470"/>
      <c r="AA1055" s="470"/>
    </row>
    <row r="1056" spans="1:29" s="300" customFormat="1" ht="12.75" customHeight="1">
      <c r="A1056" s="220"/>
      <c r="B1056" s="588"/>
      <c r="C1056" s="693"/>
      <c r="D1056" s="461" t="s">
        <v>895</v>
      </c>
      <c r="E1056" s="461"/>
      <c r="F1056" s="461"/>
      <c r="G1056" s="461"/>
      <c r="H1056" s="461"/>
      <c r="I1056" s="461"/>
      <c r="J1056" s="461"/>
      <c r="K1056" s="461"/>
      <c r="L1056" s="461"/>
      <c r="M1056" s="461"/>
      <c r="N1056" s="461"/>
      <c r="O1056" s="461"/>
      <c r="P1056" s="461"/>
      <c r="Q1056" s="461"/>
      <c r="R1056" s="461"/>
      <c r="S1056" s="461"/>
      <c r="T1056" s="461"/>
      <c r="U1056" s="461"/>
      <c r="V1056" s="461"/>
      <c r="W1056" s="461"/>
      <c r="X1056" s="461"/>
      <c r="Y1056" s="461"/>
      <c r="Z1056" s="470"/>
      <c r="AA1056" s="470"/>
    </row>
    <row r="1057" spans="1:27" s="300" customFormat="1" ht="12.75" customHeight="1">
      <c r="A1057" s="220"/>
      <c r="B1057" s="589"/>
      <c r="C1057" s="694"/>
      <c r="D1057" s="377" t="s">
        <v>892</v>
      </c>
      <c r="E1057" s="600" t="s">
        <v>896</v>
      </c>
      <c r="F1057" s="600"/>
      <c r="G1057" s="600"/>
      <c r="H1057" s="600"/>
      <c r="I1057" s="600"/>
      <c r="J1057" s="600"/>
      <c r="K1057" s="600"/>
      <c r="L1057" s="600"/>
      <c r="M1057" s="600"/>
      <c r="N1057" s="600"/>
      <c r="O1057" s="600"/>
      <c r="P1057" s="600"/>
      <c r="Q1057" s="600"/>
      <c r="R1057" s="600"/>
      <c r="S1057" s="600"/>
      <c r="T1057" s="600"/>
      <c r="U1057" s="600"/>
      <c r="V1057" s="600"/>
      <c r="W1057" s="600"/>
      <c r="X1057" s="600"/>
      <c r="Y1057" s="600"/>
      <c r="Z1057" s="470"/>
      <c r="AA1057" s="470"/>
    </row>
    <row r="1058" spans="1:27" ht="12.75" customHeight="1">
      <c r="A1058" s="244"/>
      <c r="B1058" s="587" t="s">
        <v>707</v>
      </c>
      <c r="C1058" s="596" t="s">
        <v>900</v>
      </c>
      <c r="D1058" s="597"/>
      <c r="E1058" s="597"/>
      <c r="F1058" s="597"/>
      <c r="G1058" s="597"/>
      <c r="H1058" s="597"/>
      <c r="I1058" s="597"/>
      <c r="J1058" s="597"/>
      <c r="K1058" s="597"/>
      <c r="L1058" s="597"/>
      <c r="M1058" s="597"/>
      <c r="N1058" s="597"/>
      <c r="O1058" s="597"/>
      <c r="P1058" s="597"/>
      <c r="Q1058" s="597"/>
      <c r="R1058" s="597"/>
      <c r="S1058" s="597"/>
      <c r="T1058" s="597"/>
      <c r="U1058" s="597"/>
      <c r="V1058" s="597"/>
      <c r="W1058" s="597"/>
      <c r="X1058" s="597"/>
      <c r="Y1058" s="597"/>
      <c r="Z1058" s="470"/>
      <c r="AA1058" s="470"/>
    </row>
    <row r="1059" spans="1:27" ht="12.75" customHeight="1">
      <c r="A1059" s="244"/>
      <c r="B1059" s="588"/>
      <c r="C1059" s="598"/>
      <c r="D1059" s="599"/>
      <c r="E1059" s="599"/>
      <c r="F1059" s="599"/>
      <c r="G1059" s="599"/>
      <c r="H1059" s="599"/>
      <c r="I1059" s="599"/>
      <c r="J1059" s="599"/>
      <c r="K1059" s="599"/>
      <c r="L1059" s="599"/>
      <c r="M1059" s="599"/>
      <c r="N1059" s="599"/>
      <c r="O1059" s="599"/>
      <c r="P1059" s="599"/>
      <c r="Q1059" s="599"/>
      <c r="R1059" s="599"/>
      <c r="S1059" s="599"/>
      <c r="T1059" s="599"/>
      <c r="U1059" s="599"/>
      <c r="V1059" s="599"/>
      <c r="W1059" s="599"/>
      <c r="X1059" s="599"/>
      <c r="Y1059" s="599"/>
      <c r="Z1059" s="470"/>
      <c r="AA1059" s="470"/>
    </row>
    <row r="1060" spans="1:27" ht="12.75" customHeight="1">
      <c r="A1060" s="244"/>
      <c r="B1060" s="588"/>
      <c r="C1060" s="598"/>
      <c r="D1060" s="599"/>
      <c r="E1060" s="599"/>
      <c r="F1060" s="599"/>
      <c r="G1060" s="599"/>
      <c r="H1060" s="599"/>
      <c r="I1060" s="599"/>
      <c r="J1060" s="599"/>
      <c r="K1060" s="599"/>
      <c r="L1060" s="599"/>
      <c r="M1060" s="599"/>
      <c r="N1060" s="599"/>
      <c r="O1060" s="599"/>
      <c r="P1060" s="599"/>
      <c r="Q1060" s="599"/>
      <c r="R1060" s="599"/>
      <c r="S1060" s="599"/>
      <c r="T1060" s="599"/>
      <c r="U1060" s="599"/>
      <c r="V1060" s="599"/>
      <c r="W1060" s="599"/>
      <c r="X1060" s="599"/>
      <c r="Y1060" s="599"/>
      <c r="Z1060" s="470"/>
      <c r="AA1060" s="470"/>
    </row>
    <row r="1061" spans="1:27" s="308" customFormat="1" ht="12.75" customHeight="1">
      <c r="A1061" s="307"/>
      <c r="B1061" s="588"/>
      <c r="C1061" s="691" t="s">
        <v>100</v>
      </c>
      <c r="D1061" s="469" t="s">
        <v>897</v>
      </c>
      <c r="E1061" s="469"/>
      <c r="F1061" s="469"/>
      <c r="G1061" s="469"/>
      <c r="H1061" s="469"/>
      <c r="I1061" s="469"/>
      <c r="J1061" s="469"/>
      <c r="K1061" s="469"/>
      <c r="L1061" s="469"/>
      <c r="M1061" s="469"/>
      <c r="N1061" s="469"/>
      <c r="O1061" s="469"/>
      <c r="P1061" s="469"/>
      <c r="Q1061" s="469"/>
      <c r="R1061" s="469"/>
      <c r="S1061" s="469"/>
      <c r="T1061" s="469"/>
      <c r="U1061" s="469"/>
      <c r="V1061" s="469"/>
      <c r="W1061" s="469"/>
      <c r="X1061" s="469"/>
      <c r="Y1061" s="594"/>
      <c r="Z1061" s="470"/>
      <c r="AA1061" s="470"/>
    </row>
    <row r="1062" spans="1:27" s="308" customFormat="1" ht="12.75" customHeight="1">
      <c r="A1062" s="307"/>
      <c r="B1062" s="588"/>
      <c r="C1062" s="459"/>
      <c r="D1062" s="461" t="s">
        <v>889</v>
      </c>
      <c r="E1062" s="461"/>
      <c r="F1062" s="461"/>
      <c r="G1062" s="461"/>
      <c r="H1062" s="461"/>
      <c r="I1062" s="461"/>
      <c r="J1062" s="461"/>
      <c r="K1062" s="461"/>
      <c r="L1062" s="461"/>
      <c r="M1062" s="461"/>
      <c r="N1062" s="461"/>
      <c r="O1062" s="461"/>
      <c r="P1062" s="461"/>
      <c r="Q1062" s="461"/>
      <c r="R1062" s="461"/>
      <c r="S1062" s="461"/>
      <c r="T1062" s="461"/>
      <c r="U1062" s="461"/>
      <c r="V1062" s="461"/>
      <c r="W1062" s="461"/>
      <c r="X1062" s="461"/>
      <c r="Y1062" s="595"/>
      <c r="Z1062" s="470"/>
      <c r="AA1062" s="470"/>
    </row>
    <row r="1063" spans="1:27" s="308" customFormat="1" ht="12.75" customHeight="1">
      <c r="A1063" s="307"/>
      <c r="B1063" s="588"/>
      <c r="C1063" s="460"/>
      <c r="D1063" s="364" t="s">
        <v>890</v>
      </c>
      <c r="E1063" s="600" t="s">
        <v>891</v>
      </c>
      <c r="F1063" s="600"/>
      <c r="G1063" s="600"/>
      <c r="H1063" s="600"/>
      <c r="I1063" s="600"/>
      <c r="J1063" s="600"/>
      <c r="K1063" s="600"/>
      <c r="L1063" s="600"/>
      <c r="M1063" s="600"/>
      <c r="N1063" s="600"/>
      <c r="O1063" s="600"/>
      <c r="P1063" s="600"/>
      <c r="Q1063" s="600"/>
      <c r="R1063" s="600"/>
      <c r="S1063" s="600"/>
      <c r="T1063" s="600"/>
      <c r="U1063" s="600"/>
      <c r="V1063" s="600"/>
      <c r="W1063" s="600"/>
      <c r="X1063" s="600"/>
      <c r="Y1063" s="601"/>
      <c r="Z1063" s="470"/>
      <c r="AA1063" s="470"/>
    </row>
    <row r="1064" spans="1:27" s="309" customFormat="1" ht="12.75" customHeight="1">
      <c r="A1064" s="220"/>
      <c r="B1064" s="588"/>
      <c r="C1064" s="692" t="s">
        <v>178</v>
      </c>
      <c r="D1064" s="448" t="s">
        <v>899</v>
      </c>
      <c r="E1064" s="448"/>
      <c r="F1064" s="448"/>
      <c r="G1064" s="448"/>
      <c r="H1064" s="448"/>
      <c r="I1064" s="448"/>
      <c r="J1064" s="448"/>
      <c r="K1064" s="448"/>
      <c r="L1064" s="448"/>
      <c r="M1064" s="448"/>
      <c r="N1064" s="448"/>
      <c r="O1064" s="448"/>
      <c r="P1064" s="448"/>
      <c r="Q1064" s="448"/>
      <c r="R1064" s="448"/>
      <c r="S1064" s="448"/>
      <c r="T1064" s="448"/>
      <c r="U1064" s="448"/>
      <c r="V1064" s="448"/>
      <c r="W1064" s="448"/>
      <c r="X1064" s="448"/>
      <c r="Y1064" s="448"/>
      <c r="Z1064" s="470"/>
      <c r="AA1064" s="470"/>
    </row>
    <row r="1065" spans="1:27" s="300" customFormat="1" ht="12.75" customHeight="1">
      <c r="A1065" s="220"/>
      <c r="B1065" s="588"/>
      <c r="C1065" s="693"/>
      <c r="D1065" s="448"/>
      <c r="E1065" s="448"/>
      <c r="F1065" s="448"/>
      <c r="G1065" s="448"/>
      <c r="H1065" s="448"/>
      <c r="I1065" s="448"/>
      <c r="J1065" s="448"/>
      <c r="K1065" s="448"/>
      <c r="L1065" s="448"/>
      <c r="M1065" s="448"/>
      <c r="N1065" s="448"/>
      <c r="O1065" s="448"/>
      <c r="P1065" s="448"/>
      <c r="Q1065" s="448"/>
      <c r="R1065" s="448"/>
      <c r="S1065" s="448"/>
      <c r="T1065" s="448"/>
      <c r="U1065" s="448"/>
      <c r="V1065" s="448"/>
      <c r="W1065" s="448"/>
      <c r="X1065" s="448"/>
      <c r="Y1065" s="448"/>
      <c r="Z1065" s="470"/>
      <c r="AA1065" s="470"/>
    </row>
    <row r="1066" spans="1:27" s="308" customFormat="1" ht="12.75" customHeight="1">
      <c r="A1066" s="307"/>
      <c r="B1066" s="588"/>
      <c r="C1066" s="693"/>
      <c r="D1066" s="461" t="s">
        <v>902</v>
      </c>
      <c r="E1066" s="461"/>
      <c r="F1066" s="461"/>
      <c r="G1066" s="461"/>
      <c r="H1066" s="461"/>
      <c r="I1066" s="461"/>
      <c r="J1066" s="461"/>
      <c r="K1066" s="461"/>
      <c r="L1066" s="461"/>
      <c r="M1066" s="461"/>
      <c r="N1066" s="461"/>
      <c r="O1066" s="461"/>
      <c r="P1066" s="461"/>
      <c r="Q1066" s="461"/>
      <c r="R1066" s="461"/>
      <c r="S1066" s="461"/>
      <c r="T1066" s="461"/>
      <c r="U1066" s="461"/>
      <c r="V1066" s="461"/>
      <c r="W1066" s="461"/>
      <c r="X1066" s="461"/>
      <c r="Y1066" s="461"/>
      <c r="Z1066" s="470"/>
      <c r="AA1066" s="470"/>
    </row>
    <row r="1067" spans="1:27" s="309" customFormat="1" ht="12.75" customHeight="1">
      <c r="A1067" s="220"/>
      <c r="B1067" s="589"/>
      <c r="C1067" s="694"/>
      <c r="D1067" s="377" t="s">
        <v>892</v>
      </c>
      <c r="E1067" s="600" t="s">
        <v>898</v>
      </c>
      <c r="F1067" s="600"/>
      <c r="G1067" s="600"/>
      <c r="H1067" s="600"/>
      <c r="I1067" s="600"/>
      <c r="J1067" s="600"/>
      <c r="K1067" s="600"/>
      <c r="L1067" s="600"/>
      <c r="M1067" s="600"/>
      <c r="N1067" s="600"/>
      <c r="O1067" s="600"/>
      <c r="P1067" s="600"/>
      <c r="Q1067" s="600"/>
      <c r="R1067" s="600"/>
      <c r="S1067" s="600"/>
      <c r="T1067" s="600"/>
      <c r="U1067" s="600"/>
      <c r="V1067" s="600"/>
      <c r="W1067" s="600"/>
      <c r="X1067" s="600"/>
      <c r="Y1067" s="600"/>
      <c r="Z1067" s="470"/>
      <c r="AA1067" s="470"/>
    </row>
    <row r="1068" spans="1:27" s="295" customFormat="1" ht="12.75" customHeight="1">
      <c r="A1068" s="294"/>
      <c r="B1068" s="489" t="s">
        <v>837</v>
      </c>
      <c r="C1068" s="596" t="s">
        <v>901</v>
      </c>
      <c r="D1068" s="597"/>
      <c r="E1068" s="597"/>
      <c r="F1068" s="597"/>
      <c r="G1068" s="597"/>
      <c r="H1068" s="597"/>
      <c r="I1068" s="597"/>
      <c r="J1068" s="597"/>
      <c r="K1068" s="597"/>
      <c r="L1068" s="597"/>
      <c r="M1068" s="597"/>
      <c r="N1068" s="597"/>
      <c r="O1068" s="597"/>
      <c r="P1068" s="597"/>
      <c r="Q1068" s="597"/>
      <c r="R1068" s="597"/>
      <c r="S1068" s="597"/>
      <c r="T1068" s="597"/>
      <c r="U1068" s="597"/>
      <c r="V1068" s="597"/>
      <c r="W1068" s="597"/>
      <c r="X1068" s="597"/>
      <c r="Y1068" s="597"/>
      <c r="Z1068" s="470"/>
      <c r="AA1068" s="470"/>
    </row>
    <row r="1069" spans="1:27" s="295" customFormat="1" ht="12.75" customHeight="1">
      <c r="A1069" s="294"/>
      <c r="B1069" s="490"/>
      <c r="C1069" s="598"/>
      <c r="D1069" s="599"/>
      <c r="E1069" s="599"/>
      <c r="F1069" s="599"/>
      <c r="G1069" s="599"/>
      <c r="H1069" s="599"/>
      <c r="I1069" s="599"/>
      <c r="J1069" s="599"/>
      <c r="K1069" s="599"/>
      <c r="L1069" s="599"/>
      <c r="M1069" s="599"/>
      <c r="N1069" s="599"/>
      <c r="O1069" s="599"/>
      <c r="P1069" s="599"/>
      <c r="Q1069" s="599"/>
      <c r="R1069" s="599"/>
      <c r="S1069" s="599"/>
      <c r="T1069" s="599"/>
      <c r="U1069" s="599"/>
      <c r="V1069" s="599"/>
      <c r="W1069" s="599"/>
      <c r="X1069" s="599"/>
      <c r="Y1069" s="599"/>
      <c r="Z1069" s="470"/>
      <c r="AA1069" s="470"/>
    </row>
    <row r="1070" spans="1:27" s="295" customFormat="1" ht="12.75" customHeight="1">
      <c r="A1070" s="294"/>
      <c r="B1070" s="490"/>
      <c r="C1070" s="598"/>
      <c r="D1070" s="599"/>
      <c r="E1070" s="599"/>
      <c r="F1070" s="599"/>
      <c r="G1070" s="599"/>
      <c r="H1070" s="599"/>
      <c r="I1070" s="599"/>
      <c r="J1070" s="599"/>
      <c r="K1070" s="599"/>
      <c r="L1070" s="599"/>
      <c r="M1070" s="599"/>
      <c r="N1070" s="599"/>
      <c r="O1070" s="599"/>
      <c r="P1070" s="599"/>
      <c r="Q1070" s="599"/>
      <c r="R1070" s="599"/>
      <c r="S1070" s="599"/>
      <c r="T1070" s="599"/>
      <c r="U1070" s="599"/>
      <c r="V1070" s="599"/>
      <c r="W1070" s="599"/>
      <c r="X1070" s="599"/>
      <c r="Y1070" s="599"/>
      <c r="Z1070" s="470"/>
      <c r="AA1070" s="470"/>
    </row>
    <row r="1071" spans="1:27" s="295" customFormat="1" ht="12.75" customHeight="1">
      <c r="A1071" s="294"/>
      <c r="B1071" s="490"/>
      <c r="C1071" s="691" t="s">
        <v>100</v>
      </c>
      <c r="D1071" s="469" t="s">
        <v>903</v>
      </c>
      <c r="E1071" s="469"/>
      <c r="F1071" s="469"/>
      <c r="G1071" s="469"/>
      <c r="H1071" s="469"/>
      <c r="I1071" s="469"/>
      <c r="J1071" s="469"/>
      <c r="K1071" s="469"/>
      <c r="L1071" s="469"/>
      <c r="M1071" s="469"/>
      <c r="N1071" s="469"/>
      <c r="O1071" s="469"/>
      <c r="P1071" s="469"/>
      <c r="Q1071" s="469"/>
      <c r="R1071" s="469"/>
      <c r="S1071" s="469"/>
      <c r="T1071" s="469"/>
      <c r="U1071" s="469"/>
      <c r="V1071" s="469"/>
      <c r="W1071" s="469"/>
      <c r="X1071" s="469"/>
      <c r="Y1071" s="594"/>
      <c r="Z1071" s="526"/>
      <c r="AA1071" s="528"/>
    </row>
    <row r="1072" spans="1:27" s="295" customFormat="1" ht="12.75" customHeight="1">
      <c r="A1072" s="294"/>
      <c r="B1072" s="490"/>
      <c r="C1072" s="459"/>
      <c r="D1072" s="461" t="s">
        <v>889</v>
      </c>
      <c r="E1072" s="461"/>
      <c r="F1072" s="461"/>
      <c r="G1072" s="461"/>
      <c r="H1072" s="461"/>
      <c r="I1072" s="461"/>
      <c r="J1072" s="461"/>
      <c r="K1072" s="461"/>
      <c r="L1072" s="461"/>
      <c r="M1072" s="461"/>
      <c r="N1072" s="461"/>
      <c r="O1072" s="461"/>
      <c r="P1072" s="461"/>
      <c r="Q1072" s="461"/>
      <c r="R1072" s="461"/>
      <c r="S1072" s="461"/>
      <c r="T1072" s="461"/>
      <c r="U1072" s="461"/>
      <c r="V1072" s="461"/>
      <c r="W1072" s="461"/>
      <c r="X1072" s="461"/>
      <c r="Y1072" s="595"/>
      <c r="Z1072" s="529"/>
      <c r="AA1072" s="531"/>
    </row>
    <row r="1073" spans="1:27" s="295" customFormat="1" ht="12.75" customHeight="1">
      <c r="A1073" s="294"/>
      <c r="B1073" s="490"/>
      <c r="C1073" s="460"/>
      <c r="D1073" s="364" t="s">
        <v>890</v>
      </c>
      <c r="E1073" s="600" t="s">
        <v>891</v>
      </c>
      <c r="F1073" s="600"/>
      <c r="G1073" s="600"/>
      <c r="H1073" s="600"/>
      <c r="I1073" s="600"/>
      <c r="J1073" s="600"/>
      <c r="K1073" s="600"/>
      <c r="L1073" s="600"/>
      <c r="M1073" s="600"/>
      <c r="N1073" s="600"/>
      <c r="O1073" s="600"/>
      <c r="P1073" s="600"/>
      <c r="Q1073" s="600"/>
      <c r="R1073" s="600"/>
      <c r="S1073" s="600"/>
      <c r="T1073" s="600"/>
      <c r="U1073" s="600"/>
      <c r="V1073" s="600"/>
      <c r="W1073" s="600"/>
      <c r="X1073" s="600"/>
      <c r="Y1073" s="601"/>
      <c r="Z1073" s="532"/>
      <c r="AA1073" s="534"/>
    </row>
    <row r="1074" spans="1:27" s="295" customFormat="1" ht="12.75" customHeight="1">
      <c r="A1074" s="294"/>
      <c r="B1074" s="490"/>
      <c r="C1074" s="692" t="s">
        <v>178</v>
      </c>
      <c r="D1074" s="448" t="s">
        <v>904</v>
      </c>
      <c r="E1074" s="448"/>
      <c r="F1074" s="448"/>
      <c r="G1074" s="448"/>
      <c r="H1074" s="448"/>
      <c r="I1074" s="448"/>
      <c r="J1074" s="448"/>
      <c r="K1074" s="448"/>
      <c r="L1074" s="448"/>
      <c r="M1074" s="448"/>
      <c r="N1074" s="448"/>
      <c r="O1074" s="448"/>
      <c r="P1074" s="448"/>
      <c r="Q1074" s="448"/>
      <c r="R1074" s="448"/>
      <c r="S1074" s="448"/>
      <c r="T1074" s="448"/>
      <c r="U1074" s="448"/>
      <c r="V1074" s="448"/>
      <c r="W1074" s="448"/>
      <c r="X1074" s="448"/>
      <c r="Y1074" s="448"/>
      <c r="Z1074" s="526"/>
      <c r="AA1074" s="528"/>
    </row>
    <row r="1075" spans="1:27" s="295" customFormat="1" ht="12.75" customHeight="1">
      <c r="A1075" s="294"/>
      <c r="B1075" s="490"/>
      <c r="C1075" s="693"/>
      <c r="D1075" s="448"/>
      <c r="E1075" s="448"/>
      <c r="F1075" s="448"/>
      <c r="G1075" s="448"/>
      <c r="H1075" s="448"/>
      <c r="I1075" s="448"/>
      <c r="J1075" s="448"/>
      <c r="K1075" s="448"/>
      <c r="L1075" s="448"/>
      <c r="M1075" s="448"/>
      <c r="N1075" s="448"/>
      <c r="O1075" s="448"/>
      <c r="P1075" s="448"/>
      <c r="Q1075" s="448"/>
      <c r="R1075" s="448"/>
      <c r="S1075" s="448"/>
      <c r="T1075" s="448"/>
      <c r="U1075" s="448"/>
      <c r="V1075" s="448"/>
      <c r="W1075" s="448"/>
      <c r="X1075" s="448"/>
      <c r="Y1075" s="448"/>
      <c r="Z1075" s="529"/>
      <c r="AA1075" s="531"/>
    </row>
    <row r="1076" spans="1:27" s="295" customFormat="1" ht="12.75" customHeight="1">
      <c r="A1076" s="294"/>
      <c r="B1076" s="490"/>
      <c r="C1076" s="693"/>
      <c r="D1076" s="461" t="s">
        <v>902</v>
      </c>
      <c r="E1076" s="461"/>
      <c r="F1076" s="461"/>
      <c r="G1076" s="461"/>
      <c r="H1076" s="461"/>
      <c r="I1076" s="461"/>
      <c r="J1076" s="461"/>
      <c r="K1076" s="461"/>
      <c r="L1076" s="461"/>
      <c r="M1076" s="461"/>
      <c r="N1076" s="461"/>
      <c r="O1076" s="461"/>
      <c r="P1076" s="461"/>
      <c r="Q1076" s="461"/>
      <c r="R1076" s="461"/>
      <c r="S1076" s="461"/>
      <c r="T1076" s="461"/>
      <c r="U1076" s="461"/>
      <c r="V1076" s="461"/>
      <c r="W1076" s="461"/>
      <c r="X1076" s="461"/>
      <c r="Y1076" s="461"/>
      <c r="Z1076" s="529"/>
      <c r="AA1076" s="531"/>
    </row>
    <row r="1077" spans="1:27" s="295" customFormat="1" ht="12.75" customHeight="1">
      <c r="A1077" s="294"/>
      <c r="B1077" s="490"/>
      <c r="C1077" s="694"/>
      <c r="D1077" s="377" t="s">
        <v>892</v>
      </c>
      <c r="E1077" s="600" t="s">
        <v>898</v>
      </c>
      <c r="F1077" s="600"/>
      <c r="G1077" s="600"/>
      <c r="H1077" s="600"/>
      <c r="I1077" s="600"/>
      <c r="J1077" s="600"/>
      <c r="K1077" s="600"/>
      <c r="L1077" s="600"/>
      <c r="M1077" s="600"/>
      <c r="N1077" s="600"/>
      <c r="O1077" s="600"/>
      <c r="P1077" s="600"/>
      <c r="Q1077" s="600"/>
      <c r="R1077" s="600"/>
      <c r="S1077" s="600"/>
      <c r="T1077" s="600"/>
      <c r="U1077" s="600"/>
      <c r="V1077" s="600"/>
      <c r="W1077" s="600"/>
      <c r="X1077" s="600"/>
      <c r="Y1077" s="600"/>
      <c r="Z1077" s="532"/>
      <c r="AA1077" s="534"/>
    </row>
    <row r="1078" spans="1:27" s="295" customFormat="1" ht="12.75" customHeight="1">
      <c r="A1078" s="294"/>
      <c r="B1078" s="490"/>
      <c r="C1078" s="381" t="s">
        <v>183</v>
      </c>
      <c r="D1078" s="423" t="s">
        <v>905</v>
      </c>
      <c r="E1078" s="423"/>
      <c r="F1078" s="423"/>
      <c r="G1078" s="423"/>
      <c r="H1078" s="423"/>
      <c r="I1078" s="423"/>
      <c r="J1078" s="423"/>
      <c r="K1078" s="423"/>
      <c r="L1078" s="423"/>
      <c r="M1078" s="423"/>
      <c r="N1078" s="423"/>
      <c r="O1078" s="423"/>
      <c r="P1078" s="423"/>
      <c r="Q1078" s="423"/>
      <c r="R1078" s="423"/>
      <c r="S1078" s="423"/>
      <c r="T1078" s="423"/>
      <c r="U1078" s="423"/>
      <c r="V1078" s="423"/>
      <c r="W1078" s="423"/>
      <c r="X1078" s="423"/>
      <c r="Y1078" s="424"/>
      <c r="Z1078" s="593"/>
      <c r="AA1078" s="593"/>
    </row>
    <row r="1079" spans="1:27" s="295" customFormat="1" ht="12.75" customHeight="1">
      <c r="A1079" s="294"/>
      <c r="B1079" s="490"/>
      <c r="C1079" s="378"/>
      <c r="D1079" s="697" t="s">
        <v>180</v>
      </c>
      <c r="E1079" s="697"/>
      <c r="F1079" s="697"/>
      <c r="G1079" s="697"/>
      <c r="H1079" s="697"/>
      <c r="I1079" s="697"/>
      <c r="J1079" s="697"/>
      <c r="K1079" s="697"/>
      <c r="L1079" s="697"/>
      <c r="M1079" s="697"/>
      <c r="N1079" s="697"/>
      <c r="O1079" s="697"/>
      <c r="P1079" s="697"/>
      <c r="Q1079" s="697"/>
      <c r="R1079" s="697"/>
      <c r="S1079" s="697"/>
      <c r="T1079" s="697"/>
      <c r="U1079" s="697"/>
      <c r="V1079" s="697"/>
      <c r="W1079" s="697"/>
      <c r="X1079" s="697"/>
      <c r="Y1079" s="698"/>
      <c r="Z1079" s="593"/>
      <c r="AA1079" s="593"/>
    </row>
    <row r="1080" spans="1:27" s="295" customFormat="1" ht="12.75" customHeight="1">
      <c r="A1080" s="294"/>
      <c r="B1080" s="490"/>
      <c r="C1080" s="379"/>
      <c r="D1080" s="382"/>
      <c r="E1080" s="695" t="s">
        <v>179</v>
      </c>
      <c r="F1080" s="695"/>
      <c r="G1080" s="695"/>
      <c r="H1080" s="695"/>
      <c r="I1080" s="695"/>
      <c r="J1080" s="695"/>
      <c r="K1080" s="695"/>
      <c r="L1080" s="695"/>
      <c r="M1080" s="695"/>
      <c r="N1080" s="695"/>
      <c r="O1080" s="695"/>
      <c r="P1080" s="695"/>
      <c r="Q1080" s="695"/>
      <c r="R1080" s="695"/>
      <c r="S1080" s="695"/>
      <c r="T1080" s="695"/>
      <c r="U1080" s="695"/>
      <c r="V1080" s="695"/>
      <c r="W1080" s="695"/>
      <c r="X1080" s="695"/>
      <c r="Y1080" s="696"/>
      <c r="Z1080" s="593"/>
      <c r="AA1080" s="593"/>
    </row>
    <row r="1081" spans="1:27" s="295" customFormat="1" ht="12.75" customHeight="1">
      <c r="A1081" s="294"/>
      <c r="B1081" s="490"/>
      <c r="C1081" s="310" t="s">
        <v>789</v>
      </c>
      <c r="D1081" s="697" t="s">
        <v>906</v>
      </c>
      <c r="E1081" s="697"/>
      <c r="F1081" s="697"/>
      <c r="G1081" s="697"/>
      <c r="H1081" s="697"/>
      <c r="I1081" s="697"/>
      <c r="J1081" s="697"/>
      <c r="K1081" s="697"/>
      <c r="L1081" s="697"/>
      <c r="M1081" s="697"/>
      <c r="N1081" s="697"/>
      <c r="O1081" s="697"/>
      <c r="P1081" s="697"/>
      <c r="Q1081" s="697"/>
      <c r="R1081" s="697"/>
      <c r="S1081" s="697"/>
      <c r="T1081" s="697"/>
      <c r="U1081" s="697"/>
      <c r="V1081" s="697"/>
      <c r="W1081" s="697"/>
      <c r="X1081" s="697"/>
      <c r="Y1081" s="697"/>
      <c r="Z1081" s="593"/>
      <c r="AA1081" s="593"/>
    </row>
    <row r="1082" spans="1:27" s="295" customFormat="1" ht="12.75" customHeight="1">
      <c r="A1082" s="294"/>
      <c r="B1082" s="490"/>
      <c r="C1082" s="267"/>
      <c r="D1082" s="697" t="s">
        <v>181</v>
      </c>
      <c r="E1082" s="697"/>
      <c r="F1082" s="697"/>
      <c r="G1082" s="697"/>
      <c r="H1082" s="697"/>
      <c r="I1082" s="697"/>
      <c r="J1082" s="697"/>
      <c r="K1082" s="697"/>
      <c r="L1082" s="697"/>
      <c r="M1082" s="697"/>
      <c r="N1082" s="697"/>
      <c r="O1082" s="697"/>
      <c r="P1082" s="697"/>
      <c r="Q1082" s="697"/>
      <c r="R1082" s="697"/>
      <c r="S1082" s="697"/>
      <c r="T1082" s="697"/>
      <c r="U1082" s="697"/>
      <c r="V1082" s="697"/>
      <c r="W1082" s="697"/>
      <c r="X1082" s="697"/>
      <c r="Y1082" s="697"/>
      <c r="Z1082" s="593"/>
      <c r="AA1082" s="593"/>
    </row>
    <row r="1083" spans="1:27" s="295" customFormat="1" ht="12.75" customHeight="1">
      <c r="A1083" s="294"/>
      <c r="B1083" s="491"/>
      <c r="C1083" s="380"/>
      <c r="D1083" s="382"/>
      <c r="E1083" s="695" t="s">
        <v>182</v>
      </c>
      <c r="F1083" s="695"/>
      <c r="G1083" s="695"/>
      <c r="H1083" s="695"/>
      <c r="I1083" s="695"/>
      <c r="J1083" s="695"/>
      <c r="K1083" s="695"/>
      <c r="L1083" s="695"/>
      <c r="M1083" s="695"/>
      <c r="N1083" s="695"/>
      <c r="O1083" s="695"/>
      <c r="P1083" s="695"/>
      <c r="Q1083" s="695"/>
      <c r="R1083" s="695"/>
      <c r="S1083" s="695"/>
      <c r="T1083" s="695"/>
      <c r="U1083" s="695"/>
      <c r="V1083" s="695"/>
      <c r="W1083" s="695"/>
      <c r="X1083" s="695"/>
      <c r="Y1083" s="695"/>
      <c r="Z1083" s="593"/>
      <c r="AA1083" s="593"/>
    </row>
    <row r="1084" spans="1:27" s="387" customFormat="1" ht="12.75" customHeight="1">
      <c r="A1084" s="383"/>
      <c r="B1084" s="384" t="s">
        <v>909</v>
      </c>
      <c r="C1084" s="385"/>
      <c r="D1084" s="385"/>
      <c r="E1084" s="385"/>
      <c r="F1084" s="385"/>
      <c r="G1084" s="385"/>
      <c r="H1084" s="385"/>
      <c r="I1084" s="385"/>
      <c r="J1084" s="385"/>
      <c r="K1084" s="385"/>
      <c r="L1084" s="385"/>
      <c r="M1084" s="385"/>
      <c r="N1084" s="385"/>
      <c r="O1084" s="385"/>
      <c r="P1084" s="385"/>
      <c r="Q1084" s="385"/>
      <c r="R1084" s="385"/>
      <c r="S1084" s="385"/>
      <c r="T1084" s="385"/>
      <c r="U1084" s="385"/>
      <c r="V1084" s="385"/>
      <c r="W1084" s="385"/>
      <c r="X1084" s="385"/>
      <c r="Y1084" s="385"/>
      <c r="Z1084" s="386"/>
      <c r="AA1084" s="386"/>
    </row>
    <row r="1085" spans="1:27" ht="12.75" customHeight="1">
      <c r="A1085" s="243"/>
      <c r="B1085" s="219"/>
      <c r="C1085" s="278"/>
      <c r="D1085" s="278"/>
      <c r="E1085" s="278"/>
      <c r="F1085" s="278"/>
      <c r="G1085" s="278"/>
      <c r="H1085" s="278"/>
      <c r="I1085" s="278"/>
      <c r="J1085" s="278"/>
      <c r="K1085" s="278"/>
      <c r="L1085" s="278"/>
      <c r="M1085" s="278"/>
      <c r="N1085" s="278"/>
      <c r="O1085" s="278"/>
      <c r="P1085" s="278"/>
      <c r="Q1085" s="278"/>
      <c r="R1085" s="278"/>
      <c r="S1085" s="278"/>
      <c r="T1085" s="278"/>
      <c r="U1085" s="278"/>
      <c r="V1085" s="278"/>
      <c r="W1085" s="278"/>
      <c r="X1085" s="278"/>
      <c r="Y1085" s="248"/>
      <c r="Z1085" s="248"/>
      <c r="AA1085" s="248"/>
    </row>
    <row r="1086" spans="1:27" s="314" customFormat="1" ht="12.75" customHeight="1">
      <c r="A1086" s="220" t="s">
        <v>907</v>
      </c>
      <c r="B1086" s="311"/>
      <c r="C1086" s="312"/>
      <c r="D1086" s="312"/>
      <c r="E1086" s="312"/>
      <c r="F1086" s="312"/>
      <c r="G1086" s="312"/>
      <c r="H1086" s="312"/>
      <c r="I1086" s="312"/>
      <c r="J1086" s="313"/>
      <c r="K1086" s="313"/>
      <c r="L1086" s="313"/>
      <c r="M1086" s="313"/>
      <c r="N1086" s="313"/>
      <c r="O1086" s="313"/>
      <c r="P1086" s="313"/>
      <c r="Q1086" s="313"/>
      <c r="R1086" s="486"/>
      <c r="S1086" s="486"/>
      <c r="T1086" s="486"/>
      <c r="U1086" s="486"/>
      <c r="V1086" s="486"/>
      <c r="W1086" s="486"/>
      <c r="X1086" s="486"/>
      <c r="Y1086" s="486"/>
      <c r="Z1086" s="486"/>
      <c r="AA1086" s="486"/>
    </row>
    <row r="1087" spans="1:27" s="314" customFormat="1" ht="12.75" customHeight="1">
      <c r="A1087" s="220"/>
      <c r="B1087" s="311" t="s">
        <v>366</v>
      </c>
      <c r="C1087" s="312"/>
      <c r="D1087" s="312"/>
      <c r="E1087" s="312"/>
      <c r="F1087" s="312"/>
      <c r="G1087" s="312"/>
      <c r="H1087" s="312"/>
      <c r="I1087" s="312"/>
      <c r="J1087" s="313"/>
      <c r="K1087" s="313"/>
      <c r="L1087" s="313"/>
      <c r="M1087" s="313"/>
      <c r="N1087" s="313"/>
      <c r="O1087" s="313"/>
      <c r="P1087" s="313"/>
      <c r="Q1087" s="313"/>
      <c r="R1087" s="298"/>
      <c r="S1087" s="298"/>
      <c r="T1087" s="298"/>
      <c r="U1087" s="298"/>
      <c r="V1087" s="298"/>
      <c r="W1087" s="298"/>
      <c r="X1087" s="298"/>
      <c r="Y1087" s="298"/>
      <c r="Z1087" s="298"/>
      <c r="AA1087" s="298"/>
    </row>
    <row r="1088" spans="1:27" s="300" customFormat="1" ht="12.75" customHeight="1">
      <c r="A1088" s="220"/>
      <c r="B1088" s="489" t="s">
        <v>650</v>
      </c>
      <c r="C1088" s="685" t="s">
        <v>952</v>
      </c>
      <c r="D1088" s="686"/>
      <c r="E1088" s="686"/>
      <c r="F1088" s="686"/>
      <c r="G1088" s="686"/>
      <c r="H1088" s="686"/>
      <c r="I1088" s="686"/>
      <c r="J1088" s="686"/>
      <c r="K1088" s="686"/>
      <c r="L1088" s="686"/>
      <c r="M1088" s="686"/>
      <c r="N1088" s="686"/>
      <c r="O1088" s="686"/>
      <c r="P1088" s="686"/>
      <c r="Q1088" s="686"/>
      <c r="R1088" s="686"/>
      <c r="S1088" s="686"/>
      <c r="T1088" s="686"/>
      <c r="U1088" s="686"/>
      <c r="V1088" s="686"/>
      <c r="W1088" s="686"/>
      <c r="X1088" s="686"/>
      <c r="Y1088" s="686"/>
      <c r="Z1088" s="418"/>
      <c r="AA1088" s="418"/>
    </row>
    <row r="1089" spans="1:27" s="300" customFormat="1" ht="12.75" customHeight="1">
      <c r="A1089" s="220"/>
      <c r="B1089" s="490"/>
      <c r="C1089" s="687"/>
      <c r="D1089" s="688"/>
      <c r="E1089" s="688"/>
      <c r="F1089" s="688"/>
      <c r="G1089" s="688"/>
      <c r="H1089" s="688"/>
      <c r="I1089" s="688"/>
      <c r="J1089" s="688"/>
      <c r="K1089" s="688"/>
      <c r="L1089" s="688"/>
      <c r="M1089" s="688"/>
      <c r="N1089" s="688"/>
      <c r="O1089" s="688"/>
      <c r="P1089" s="688"/>
      <c r="Q1089" s="688"/>
      <c r="R1089" s="688"/>
      <c r="S1089" s="688"/>
      <c r="T1089" s="688"/>
      <c r="U1089" s="688"/>
      <c r="V1089" s="688"/>
      <c r="W1089" s="688"/>
      <c r="X1089" s="688"/>
      <c r="Y1089" s="688"/>
      <c r="Z1089" s="418"/>
      <c r="AA1089" s="418"/>
    </row>
    <row r="1090" spans="1:27" s="300" customFormat="1" ht="12.75" customHeight="1">
      <c r="A1090" s="220"/>
      <c r="B1090" s="490"/>
      <c r="C1090" s="687"/>
      <c r="D1090" s="688"/>
      <c r="E1090" s="688"/>
      <c r="F1090" s="688"/>
      <c r="G1090" s="688"/>
      <c r="H1090" s="688"/>
      <c r="I1090" s="688"/>
      <c r="J1090" s="688"/>
      <c r="K1090" s="688"/>
      <c r="L1090" s="688"/>
      <c r="M1090" s="688"/>
      <c r="N1090" s="688"/>
      <c r="O1090" s="688"/>
      <c r="P1090" s="688"/>
      <c r="Q1090" s="688"/>
      <c r="R1090" s="688"/>
      <c r="S1090" s="688"/>
      <c r="T1090" s="688"/>
      <c r="U1090" s="688"/>
      <c r="V1090" s="688"/>
      <c r="W1090" s="688"/>
      <c r="X1090" s="688"/>
      <c r="Y1090" s="688"/>
      <c r="Z1090" s="418"/>
      <c r="AA1090" s="418"/>
    </row>
    <row r="1091" spans="1:27" s="300" customFormat="1" ht="12.75" customHeight="1">
      <c r="A1091" s="220"/>
      <c r="B1091" s="490"/>
      <c r="C1091" s="687"/>
      <c r="D1091" s="688"/>
      <c r="E1091" s="688"/>
      <c r="F1091" s="688"/>
      <c r="G1091" s="688"/>
      <c r="H1091" s="688"/>
      <c r="I1091" s="688"/>
      <c r="J1091" s="688"/>
      <c r="K1091" s="688"/>
      <c r="L1091" s="688"/>
      <c r="M1091" s="688"/>
      <c r="N1091" s="688"/>
      <c r="O1091" s="688"/>
      <c r="P1091" s="688"/>
      <c r="Q1091" s="688"/>
      <c r="R1091" s="688"/>
      <c r="S1091" s="688"/>
      <c r="T1091" s="688"/>
      <c r="U1091" s="688"/>
      <c r="V1091" s="688"/>
      <c r="W1091" s="688"/>
      <c r="X1091" s="688"/>
      <c r="Y1091" s="688"/>
      <c r="Z1091" s="418"/>
      <c r="AA1091" s="418"/>
    </row>
    <row r="1092" spans="1:27" s="300" customFormat="1" ht="12.75" customHeight="1">
      <c r="A1092" s="220"/>
      <c r="B1092" s="490"/>
      <c r="C1092" s="687"/>
      <c r="D1092" s="688"/>
      <c r="E1092" s="688"/>
      <c r="F1092" s="688"/>
      <c r="G1092" s="688"/>
      <c r="H1092" s="688"/>
      <c r="I1092" s="688"/>
      <c r="J1092" s="688"/>
      <c r="K1092" s="688"/>
      <c r="L1092" s="688"/>
      <c r="M1092" s="688"/>
      <c r="N1092" s="688"/>
      <c r="O1092" s="688"/>
      <c r="P1092" s="688"/>
      <c r="Q1092" s="688"/>
      <c r="R1092" s="688"/>
      <c r="S1092" s="688"/>
      <c r="T1092" s="688"/>
      <c r="U1092" s="688"/>
      <c r="V1092" s="688"/>
      <c r="W1092" s="688"/>
      <c r="X1092" s="688"/>
      <c r="Y1092" s="688"/>
      <c r="Z1092" s="418"/>
      <c r="AA1092" s="418"/>
    </row>
    <row r="1093" spans="1:27" s="300" customFormat="1" ht="12.75" customHeight="1">
      <c r="A1093" s="220"/>
      <c r="B1093" s="490"/>
      <c r="C1093" s="687"/>
      <c r="D1093" s="688"/>
      <c r="E1093" s="688"/>
      <c r="F1093" s="688"/>
      <c r="G1093" s="688"/>
      <c r="H1093" s="688"/>
      <c r="I1093" s="688"/>
      <c r="J1093" s="688"/>
      <c r="K1093" s="688"/>
      <c r="L1093" s="688"/>
      <c r="M1093" s="688"/>
      <c r="N1093" s="688"/>
      <c r="O1093" s="688"/>
      <c r="P1093" s="688"/>
      <c r="Q1093" s="688"/>
      <c r="R1093" s="688"/>
      <c r="S1093" s="688"/>
      <c r="T1093" s="688"/>
      <c r="U1093" s="688"/>
      <c r="V1093" s="688"/>
      <c r="W1093" s="688"/>
      <c r="X1093" s="688"/>
      <c r="Y1093" s="688"/>
      <c r="Z1093" s="418"/>
      <c r="AA1093" s="418"/>
    </row>
    <row r="1094" spans="1:27" s="300" customFormat="1" ht="12.75" customHeight="1">
      <c r="A1094" s="220"/>
      <c r="B1094" s="491"/>
      <c r="C1094" s="689"/>
      <c r="D1094" s="690"/>
      <c r="E1094" s="690"/>
      <c r="F1094" s="690"/>
      <c r="G1094" s="690"/>
      <c r="H1094" s="690"/>
      <c r="I1094" s="690"/>
      <c r="J1094" s="690"/>
      <c r="K1094" s="690"/>
      <c r="L1094" s="690"/>
      <c r="M1094" s="690"/>
      <c r="N1094" s="690"/>
      <c r="O1094" s="690"/>
      <c r="P1094" s="690"/>
      <c r="Q1094" s="690"/>
      <c r="R1094" s="690"/>
      <c r="S1094" s="690"/>
      <c r="T1094" s="690"/>
      <c r="U1094" s="690"/>
      <c r="V1094" s="690"/>
      <c r="W1094" s="690"/>
      <c r="X1094" s="690"/>
      <c r="Y1094" s="690"/>
      <c r="Z1094" s="418"/>
      <c r="AA1094" s="418"/>
    </row>
    <row r="1095" spans="1:27" s="300" customFormat="1" ht="12.75" customHeight="1">
      <c r="A1095" s="220"/>
      <c r="B1095" s="489" t="s">
        <v>651</v>
      </c>
      <c r="C1095" s="685" t="s">
        <v>953</v>
      </c>
      <c r="D1095" s="686"/>
      <c r="E1095" s="686"/>
      <c r="F1095" s="686"/>
      <c r="G1095" s="686"/>
      <c r="H1095" s="686"/>
      <c r="I1095" s="686"/>
      <c r="J1095" s="686"/>
      <c r="K1095" s="686"/>
      <c r="L1095" s="686"/>
      <c r="M1095" s="686"/>
      <c r="N1095" s="686"/>
      <c r="O1095" s="686"/>
      <c r="P1095" s="686"/>
      <c r="Q1095" s="686"/>
      <c r="R1095" s="686"/>
      <c r="S1095" s="686"/>
      <c r="T1095" s="686"/>
      <c r="U1095" s="686"/>
      <c r="V1095" s="686"/>
      <c r="W1095" s="686"/>
      <c r="X1095" s="686"/>
      <c r="Y1095" s="686"/>
      <c r="Z1095" s="418"/>
      <c r="AA1095" s="418"/>
    </row>
    <row r="1096" spans="1:27" s="300" customFormat="1" ht="12.75" customHeight="1">
      <c r="A1096" s="220"/>
      <c r="B1096" s="490"/>
      <c r="C1096" s="687"/>
      <c r="D1096" s="688"/>
      <c r="E1096" s="688"/>
      <c r="F1096" s="688"/>
      <c r="G1096" s="688"/>
      <c r="H1096" s="688"/>
      <c r="I1096" s="688"/>
      <c r="J1096" s="688"/>
      <c r="K1096" s="688"/>
      <c r="L1096" s="688"/>
      <c r="M1096" s="688"/>
      <c r="N1096" s="688"/>
      <c r="O1096" s="688"/>
      <c r="P1096" s="688"/>
      <c r="Q1096" s="688"/>
      <c r="R1096" s="688"/>
      <c r="S1096" s="688"/>
      <c r="T1096" s="688"/>
      <c r="U1096" s="688"/>
      <c r="V1096" s="688"/>
      <c r="W1096" s="688"/>
      <c r="X1096" s="688"/>
      <c r="Y1096" s="688"/>
      <c r="Z1096" s="418"/>
      <c r="AA1096" s="418"/>
    </row>
    <row r="1097" spans="1:27" s="300" customFormat="1" ht="12.75" customHeight="1">
      <c r="A1097" s="220"/>
      <c r="B1097" s="490"/>
      <c r="C1097" s="687"/>
      <c r="D1097" s="688"/>
      <c r="E1097" s="688"/>
      <c r="F1097" s="688"/>
      <c r="G1097" s="688"/>
      <c r="H1097" s="688"/>
      <c r="I1097" s="688"/>
      <c r="J1097" s="688"/>
      <c r="K1097" s="688"/>
      <c r="L1097" s="688"/>
      <c r="M1097" s="688"/>
      <c r="N1097" s="688"/>
      <c r="O1097" s="688"/>
      <c r="P1097" s="688"/>
      <c r="Q1097" s="688"/>
      <c r="R1097" s="688"/>
      <c r="S1097" s="688"/>
      <c r="T1097" s="688"/>
      <c r="U1097" s="688"/>
      <c r="V1097" s="688"/>
      <c r="W1097" s="688"/>
      <c r="X1097" s="688"/>
      <c r="Y1097" s="688"/>
      <c r="Z1097" s="418"/>
      <c r="AA1097" s="418"/>
    </row>
    <row r="1098" spans="1:27" s="300" customFormat="1" ht="12.75" customHeight="1">
      <c r="A1098" s="220"/>
      <c r="B1098" s="490"/>
      <c r="C1098" s="687"/>
      <c r="D1098" s="688"/>
      <c r="E1098" s="688"/>
      <c r="F1098" s="688"/>
      <c r="G1098" s="688"/>
      <c r="H1098" s="688"/>
      <c r="I1098" s="688"/>
      <c r="J1098" s="688"/>
      <c r="K1098" s="688"/>
      <c r="L1098" s="688"/>
      <c r="M1098" s="688"/>
      <c r="N1098" s="688"/>
      <c r="O1098" s="688"/>
      <c r="P1098" s="688"/>
      <c r="Q1098" s="688"/>
      <c r="R1098" s="688"/>
      <c r="S1098" s="688"/>
      <c r="T1098" s="688"/>
      <c r="U1098" s="688"/>
      <c r="V1098" s="688"/>
      <c r="W1098" s="688"/>
      <c r="X1098" s="688"/>
      <c r="Y1098" s="688"/>
      <c r="Z1098" s="418"/>
      <c r="AA1098" s="418"/>
    </row>
    <row r="1099" spans="1:27" s="300" customFormat="1" ht="12.75" customHeight="1">
      <c r="A1099" s="220"/>
      <c r="B1099" s="490"/>
      <c r="C1099" s="687"/>
      <c r="D1099" s="688"/>
      <c r="E1099" s="688"/>
      <c r="F1099" s="688"/>
      <c r="G1099" s="688"/>
      <c r="H1099" s="688"/>
      <c r="I1099" s="688"/>
      <c r="J1099" s="688"/>
      <c r="K1099" s="688"/>
      <c r="L1099" s="688"/>
      <c r="M1099" s="688"/>
      <c r="N1099" s="688"/>
      <c r="O1099" s="688"/>
      <c r="P1099" s="688"/>
      <c r="Q1099" s="688"/>
      <c r="R1099" s="688"/>
      <c r="S1099" s="688"/>
      <c r="T1099" s="688"/>
      <c r="U1099" s="688"/>
      <c r="V1099" s="688"/>
      <c r="W1099" s="688"/>
      <c r="X1099" s="688"/>
      <c r="Y1099" s="688"/>
      <c r="Z1099" s="418"/>
      <c r="AA1099" s="418"/>
    </row>
    <row r="1100" spans="1:27" s="300" customFormat="1" ht="12.75" customHeight="1">
      <c r="A1100" s="220"/>
      <c r="B1100" s="490"/>
      <c r="C1100" s="687"/>
      <c r="D1100" s="688"/>
      <c r="E1100" s="688"/>
      <c r="F1100" s="688"/>
      <c r="G1100" s="688"/>
      <c r="H1100" s="688"/>
      <c r="I1100" s="688"/>
      <c r="J1100" s="688"/>
      <c r="K1100" s="688"/>
      <c r="L1100" s="688"/>
      <c r="M1100" s="688"/>
      <c r="N1100" s="688"/>
      <c r="O1100" s="688"/>
      <c r="P1100" s="688"/>
      <c r="Q1100" s="688"/>
      <c r="R1100" s="688"/>
      <c r="S1100" s="688"/>
      <c r="T1100" s="688"/>
      <c r="U1100" s="688"/>
      <c r="V1100" s="688"/>
      <c r="W1100" s="688"/>
      <c r="X1100" s="688"/>
      <c r="Y1100" s="688"/>
      <c r="Z1100" s="418"/>
      <c r="AA1100" s="418"/>
    </row>
    <row r="1101" spans="1:27" s="300" customFormat="1" ht="12.75" customHeight="1">
      <c r="A1101" s="220"/>
      <c r="B1101" s="489" t="s">
        <v>652</v>
      </c>
      <c r="C1101" s="685" t="s">
        <v>361</v>
      </c>
      <c r="D1101" s="686"/>
      <c r="E1101" s="686"/>
      <c r="F1101" s="686"/>
      <c r="G1101" s="686"/>
      <c r="H1101" s="686"/>
      <c r="I1101" s="686"/>
      <c r="J1101" s="686"/>
      <c r="K1101" s="686"/>
      <c r="L1101" s="686"/>
      <c r="M1101" s="686"/>
      <c r="N1101" s="686"/>
      <c r="O1101" s="686"/>
      <c r="P1101" s="686"/>
      <c r="Q1101" s="686"/>
      <c r="R1101" s="686"/>
      <c r="S1101" s="686"/>
      <c r="T1101" s="686"/>
      <c r="U1101" s="686"/>
      <c r="V1101" s="686"/>
      <c r="W1101" s="686"/>
      <c r="X1101" s="686"/>
      <c r="Y1101" s="686"/>
      <c r="Z1101" s="418"/>
      <c r="AA1101" s="418"/>
    </row>
    <row r="1102" spans="1:27" s="300" customFormat="1" ht="12.75" customHeight="1">
      <c r="A1102" s="220"/>
      <c r="B1102" s="490"/>
      <c r="C1102" s="687"/>
      <c r="D1102" s="688"/>
      <c r="E1102" s="688"/>
      <c r="F1102" s="688"/>
      <c r="G1102" s="688"/>
      <c r="H1102" s="688"/>
      <c r="I1102" s="688"/>
      <c r="J1102" s="688"/>
      <c r="K1102" s="688"/>
      <c r="L1102" s="688"/>
      <c r="M1102" s="688"/>
      <c r="N1102" s="688"/>
      <c r="O1102" s="688"/>
      <c r="P1102" s="688"/>
      <c r="Q1102" s="688"/>
      <c r="R1102" s="688"/>
      <c r="S1102" s="688"/>
      <c r="T1102" s="688"/>
      <c r="U1102" s="688"/>
      <c r="V1102" s="688"/>
      <c r="W1102" s="688"/>
      <c r="X1102" s="688"/>
      <c r="Y1102" s="688"/>
      <c r="Z1102" s="418"/>
      <c r="AA1102" s="418"/>
    </row>
    <row r="1103" spans="1:27" s="300" customFormat="1" ht="12.75" customHeight="1">
      <c r="A1103" s="220"/>
      <c r="B1103" s="490"/>
      <c r="C1103" s="689"/>
      <c r="D1103" s="690"/>
      <c r="E1103" s="690"/>
      <c r="F1103" s="690"/>
      <c r="G1103" s="690"/>
      <c r="H1103" s="690"/>
      <c r="I1103" s="690"/>
      <c r="J1103" s="690"/>
      <c r="K1103" s="690"/>
      <c r="L1103" s="690"/>
      <c r="M1103" s="690"/>
      <c r="N1103" s="690"/>
      <c r="O1103" s="690"/>
      <c r="P1103" s="690"/>
      <c r="Q1103" s="690"/>
      <c r="R1103" s="690"/>
      <c r="S1103" s="690"/>
      <c r="T1103" s="690"/>
      <c r="U1103" s="690"/>
      <c r="V1103" s="690"/>
      <c r="W1103" s="690"/>
      <c r="X1103" s="690"/>
      <c r="Y1103" s="690"/>
      <c r="Z1103" s="418"/>
      <c r="AA1103" s="418"/>
    </row>
    <row r="1104" spans="1:27" s="300" customFormat="1" ht="12.75" customHeight="1">
      <c r="A1104" s="220"/>
      <c r="B1104" s="489" t="s">
        <v>653</v>
      </c>
      <c r="C1104" s="685" t="s">
        <v>362</v>
      </c>
      <c r="D1104" s="686"/>
      <c r="E1104" s="686"/>
      <c r="F1104" s="686"/>
      <c r="G1104" s="686"/>
      <c r="H1104" s="686"/>
      <c r="I1104" s="686"/>
      <c r="J1104" s="686"/>
      <c r="K1104" s="686"/>
      <c r="L1104" s="686"/>
      <c r="M1104" s="686"/>
      <c r="N1104" s="686"/>
      <c r="O1104" s="686"/>
      <c r="P1104" s="686"/>
      <c r="Q1104" s="686"/>
      <c r="R1104" s="686"/>
      <c r="S1104" s="686"/>
      <c r="T1104" s="686"/>
      <c r="U1104" s="686"/>
      <c r="V1104" s="686"/>
      <c r="W1104" s="686"/>
      <c r="X1104" s="686"/>
      <c r="Y1104" s="686"/>
      <c r="Z1104" s="418"/>
      <c r="AA1104" s="418"/>
    </row>
    <row r="1105" spans="1:27" s="300" customFormat="1" ht="12.75" customHeight="1">
      <c r="A1105" s="220"/>
      <c r="B1105" s="490"/>
      <c r="C1105" s="689"/>
      <c r="D1105" s="690"/>
      <c r="E1105" s="690"/>
      <c r="F1105" s="690"/>
      <c r="G1105" s="690"/>
      <c r="H1105" s="690"/>
      <c r="I1105" s="690"/>
      <c r="J1105" s="690"/>
      <c r="K1105" s="690"/>
      <c r="L1105" s="690"/>
      <c r="M1105" s="690"/>
      <c r="N1105" s="690"/>
      <c r="O1105" s="690"/>
      <c r="P1105" s="690"/>
      <c r="Q1105" s="690"/>
      <c r="R1105" s="690"/>
      <c r="S1105" s="690"/>
      <c r="T1105" s="690"/>
      <c r="U1105" s="690"/>
      <c r="V1105" s="690"/>
      <c r="W1105" s="690"/>
      <c r="X1105" s="690"/>
      <c r="Y1105" s="690"/>
      <c r="Z1105" s="418"/>
      <c r="AA1105" s="418"/>
    </row>
    <row r="1106" spans="1:27" s="300" customFormat="1" ht="12.75" customHeight="1">
      <c r="A1106" s="220"/>
      <c r="B1106" s="489" t="s">
        <v>654</v>
      </c>
      <c r="C1106" s="685" t="s">
        <v>363</v>
      </c>
      <c r="D1106" s="686"/>
      <c r="E1106" s="686"/>
      <c r="F1106" s="686"/>
      <c r="G1106" s="686"/>
      <c r="H1106" s="686"/>
      <c r="I1106" s="686"/>
      <c r="J1106" s="686"/>
      <c r="K1106" s="686"/>
      <c r="L1106" s="686"/>
      <c r="M1106" s="686"/>
      <c r="N1106" s="686"/>
      <c r="O1106" s="686"/>
      <c r="P1106" s="686"/>
      <c r="Q1106" s="686"/>
      <c r="R1106" s="686"/>
      <c r="S1106" s="686"/>
      <c r="T1106" s="686"/>
      <c r="U1106" s="686"/>
      <c r="V1106" s="686"/>
      <c r="W1106" s="686"/>
      <c r="X1106" s="686"/>
      <c r="Y1106" s="686"/>
      <c r="Z1106" s="418"/>
      <c r="AA1106" s="418"/>
    </row>
    <row r="1107" spans="1:27" s="300" customFormat="1" ht="12.75" customHeight="1">
      <c r="A1107" s="220"/>
      <c r="B1107" s="490"/>
      <c r="C1107" s="687"/>
      <c r="D1107" s="688"/>
      <c r="E1107" s="688"/>
      <c r="F1107" s="688"/>
      <c r="G1107" s="688"/>
      <c r="H1107" s="688"/>
      <c r="I1107" s="688"/>
      <c r="J1107" s="688"/>
      <c r="K1107" s="688"/>
      <c r="L1107" s="688"/>
      <c r="M1107" s="688"/>
      <c r="N1107" s="688"/>
      <c r="O1107" s="688"/>
      <c r="P1107" s="688"/>
      <c r="Q1107" s="688"/>
      <c r="R1107" s="688"/>
      <c r="S1107" s="688"/>
      <c r="T1107" s="688"/>
      <c r="U1107" s="688"/>
      <c r="V1107" s="688"/>
      <c r="W1107" s="688"/>
      <c r="X1107" s="688"/>
      <c r="Y1107" s="688"/>
      <c r="Z1107" s="418"/>
      <c r="AA1107" s="418"/>
    </row>
    <row r="1108" spans="1:27" s="300" customFormat="1" ht="12.75" customHeight="1">
      <c r="A1108" s="220"/>
      <c r="B1108" s="490"/>
      <c r="C1108" s="689"/>
      <c r="D1108" s="690"/>
      <c r="E1108" s="690"/>
      <c r="F1108" s="690"/>
      <c r="G1108" s="690"/>
      <c r="H1108" s="690"/>
      <c r="I1108" s="690"/>
      <c r="J1108" s="690"/>
      <c r="K1108" s="690"/>
      <c r="L1108" s="690"/>
      <c r="M1108" s="690"/>
      <c r="N1108" s="690"/>
      <c r="O1108" s="690"/>
      <c r="P1108" s="690"/>
      <c r="Q1108" s="690"/>
      <c r="R1108" s="690"/>
      <c r="S1108" s="690"/>
      <c r="T1108" s="690"/>
      <c r="U1108" s="690"/>
      <c r="V1108" s="690"/>
      <c r="W1108" s="690"/>
      <c r="X1108" s="690"/>
      <c r="Y1108" s="690"/>
      <c r="Z1108" s="418"/>
      <c r="AA1108" s="418"/>
    </row>
    <row r="1109" spans="1:27" s="300" customFormat="1" ht="12.75" customHeight="1">
      <c r="A1109" s="220"/>
      <c r="B1109" s="489" t="s">
        <v>655</v>
      </c>
      <c r="C1109" s="685" t="s">
        <v>957</v>
      </c>
      <c r="D1109" s="686"/>
      <c r="E1109" s="686"/>
      <c r="F1109" s="686"/>
      <c r="G1109" s="686"/>
      <c r="H1109" s="686"/>
      <c r="I1109" s="686"/>
      <c r="J1109" s="686"/>
      <c r="K1109" s="686"/>
      <c r="L1109" s="686"/>
      <c r="M1109" s="686"/>
      <c r="N1109" s="686"/>
      <c r="O1109" s="686"/>
      <c r="P1109" s="686"/>
      <c r="Q1109" s="686"/>
      <c r="R1109" s="686"/>
      <c r="S1109" s="686"/>
      <c r="T1109" s="686"/>
      <c r="U1109" s="686"/>
      <c r="V1109" s="686"/>
      <c r="W1109" s="686"/>
      <c r="X1109" s="686"/>
      <c r="Y1109" s="686"/>
      <c r="Z1109" s="418"/>
      <c r="AA1109" s="418"/>
    </row>
    <row r="1110" spans="1:27" s="300" customFormat="1" ht="12.75" customHeight="1">
      <c r="A1110" s="220"/>
      <c r="B1110" s="490"/>
      <c r="C1110" s="687"/>
      <c r="D1110" s="688"/>
      <c r="E1110" s="688"/>
      <c r="F1110" s="688"/>
      <c r="G1110" s="688"/>
      <c r="H1110" s="688"/>
      <c r="I1110" s="688"/>
      <c r="J1110" s="688"/>
      <c r="K1110" s="688"/>
      <c r="L1110" s="688"/>
      <c r="M1110" s="688"/>
      <c r="N1110" s="688"/>
      <c r="O1110" s="688"/>
      <c r="P1110" s="688"/>
      <c r="Q1110" s="688"/>
      <c r="R1110" s="688"/>
      <c r="S1110" s="688"/>
      <c r="T1110" s="688"/>
      <c r="U1110" s="688"/>
      <c r="V1110" s="688"/>
      <c r="W1110" s="688"/>
      <c r="X1110" s="688"/>
      <c r="Y1110" s="688"/>
      <c r="Z1110" s="418"/>
      <c r="AA1110" s="418"/>
    </row>
    <row r="1111" spans="1:27" s="300" customFormat="1" ht="12.75" customHeight="1">
      <c r="A1111" s="220"/>
      <c r="B1111" s="490"/>
      <c r="C1111" s="687"/>
      <c r="D1111" s="688"/>
      <c r="E1111" s="688"/>
      <c r="F1111" s="688"/>
      <c r="G1111" s="688"/>
      <c r="H1111" s="688"/>
      <c r="I1111" s="688"/>
      <c r="J1111" s="688"/>
      <c r="K1111" s="688"/>
      <c r="L1111" s="688"/>
      <c r="M1111" s="688"/>
      <c r="N1111" s="688"/>
      <c r="O1111" s="688"/>
      <c r="P1111" s="688"/>
      <c r="Q1111" s="688"/>
      <c r="R1111" s="688"/>
      <c r="S1111" s="688"/>
      <c r="T1111" s="688"/>
      <c r="U1111" s="688"/>
      <c r="V1111" s="688"/>
      <c r="W1111" s="688"/>
      <c r="X1111" s="688"/>
      <c r="Y1111" s="688"/>
      <c r="Z1111" s="418"/>
      <c r="AA1111" s="418"/>
    </row>
    <row r="1112" spans="1:27" s="300" customFormat="1" ht="12.75" customHeight="1">
      <c r="A1112" s="220"/>
      <c r="B1112" s="490"/>
      <c r="C1112" s="687"/>
      <c r="D1112" s="688"/>
      <c r="E1112" s="688"/>
      <c r="F1112" s="688"/>
      <c r="G1112" s="688"/>
      <c r="H1112" s="688"/>
      <c r="I1112" s="688"/>
      <c r="J1112" s="688"/>
      <c r="K1112" s="688"/>
      <c r="L1112" s="688"/>
      <c r="M1112" s="688"/>
      <c r="N1112" s="688"/>
      <c r="O1112" s="688"/>
      <c r="P1112" s="688"/>
      <c r="Q1112" s="688"/>
      <c r="R1112" s="688"/>
      <c r="S1112" s="688"/>
      <c r="T1112" s="688"/>
      <c r="U1112" s="688"/>
      <c r="V1112" s="688"/>
      <c r="W1112" s="688"/>
      <c r="X1112" s="688"/>
      <c r="Y1112" s="688"/>
      <c r="Z1112" s="418"/>
      <c r="AA1112" s="418"/>
    </row>
    <row r="1113" spans="1:27" s="300" customFormat="1" ht="12.75" customHeight="1">
      <c r="A1113" s="220"/>
      <c r="B1113" s="490"/>
      <c r="C1113" s="687"/>
      <c r="D1113" s="688"/>
      <c r="E1113" s="688"/>
      <c r="F1113" s="688"/>
      <c r="G1113" s="688"/>
      <c r="H1113" s="688"/>
      <c r="I1113" s="688"/>
      <c r="J1113" s="688"/>
      <c r="K1113" s="688"/>
      <c r="L1113" s="688"/>
      <c r="M1113" s="688"/>
      <c r="N1113" s="688"/>
      <c r="O1113" s="688"/>
      <c r="P1113" s="688"/>
      <c r="Q1113" s="688"/>
      <c r="R1113" s="688"/>
      <c r="S1113" s="688"/>
      <c r="T1113" s="688"/>
      <c r="U1113" s="688"/>
      <c r="V1113" s="688"/>
      <c r="W1113" s="688"/>
      <c r="X1113" s="688"/>
      <c r="Y1113" s="688"/>
      <c r="Z1113" s="418"/>
      <c r="AA1113" s="418"/>
    </row>
    <row r="1114" spans="1:27" s="300" customFormat="1" ht="12.75" customHeight="1">
      <c r="A1114" s="220"/>
      <c r="B1114" s="490"/>
      <c r="C1114" s="687"/>
      <c r="D1114" s="688"/>
      <c r="E1114" s="688"/>
      <c r="F1114" s="688"/>
      <c r="G1114" s="688"/>
      <c r="H1114" s="688"/>
      <c r="I1114" s="688"/>
      <c r="J1114" s="688"/>
      <c r="K1114" s="688"/>
      <c r="L1114" s="688"/>
      <c r="M1114" s="688"/>
      <c r="N1114" s="688"/>
      <c r="O1114" s="688"/>
      <c r="P1114" s="688"/>
      <c r="Q1114" s="688"/>
      <c r="R1114" s="688"/>
      <c r="S1114" s="688"/>
      <c r="T1114" s="688"/>
      <c r="U1114" s="688"/>
      <c r="V1114" s="688"/>
      <c r="W1114" s="688"/>
      <c r="X1114" s="688"/>
      <c r="Y1114" s="688"/>
      <c r="Z1114" s="418"/>
      <c r="AA1114" s="418"/>
    </row>
    <row r="1115" spans="1:27" s="300" customFormat="1" ht="12.75" customHeight="1">
      <c r="A1115" s="220"/>
      <c r="B1115" s="489" t="s">
        <v>707</v>
      </c>
      <c r="C1115" s="685" t="s">
        <v>364</v>
      </c>
      <c r="D1115" s="686"/>
      <c r="E1115" s="686"/>
      <c r="F1115" s="686"/>
      <c r="G1115" s="686"/>
      <c r="H1115" s="686"/>
      <c r="I1115" s="686"/>
      <c r="J1115" s="686"/>
      <c r="K1115" s="686"/>
      <c r="L1115" s="686"/>
      <c r="M1115" s="686"/>
      <c r="N1115" s="686"/>
      <c r="O1115" s="686"/>
      <c r="P1115" s="686"/>
      <c r="Q1115" s="686"/>
      <c r="R1115" s="686"/>
      <c r="S1115" s="686"/>
      <c r="T1115" s="686"/>
      <c r="U1115" s="686"/>
      <c r="V1115" s="686"/>
      <c r="W1115" s="686"/>
      <c r="X1115" s="686"/>
      <c r="Y1115" s="686"/>
      <c r="Z1115" s="418"/>
      <c r="AA1115" s="418"/>
    </row>
    <row r="1116" spans="1:27" s="300" customFormat="1" ht="12.75" customHeight="1">
      <c r="A1116" s="220"/>
      <c r="B1116" s="490"/>
      <c r="C1116" s="687"/>
      <c r="D1116" s="688"/>
      <c r="E1116" s="688"/>
      <c r="F1116" s="688"/>
      <c r="G1116" s="688"/>
      <c r="H1116" s="688"/>
      <c r="I1116" s="688"/>
      <c r="J1116" s="688"/>
      <c r="K1116" s="688"/>
      <c r="L1116" s="688"/>
      <c r="M1116" s="688"/>
      <c r="N1116" s="688"/>
      <c r="O1116" s="688"/>
      <c r="P1116" s="688"/>
      <c r="Q1116" s="688"/>
      <c r="R1116" s="688"/>
      <c r="S1116" s="688"/>
      <c r="T1116" s="688"/>
      <c r="U1116" s="688"/>
      <c r="V1116" s="688"/>
      <c r="W1116" s="688"/>
      <c r="X1116" s="688"/>
      <c r="Y1116" s="688"/>
      <c r="Z1116" s="418"/>
      <c r="AA1116" s="418"/>
    </row>
    <row r="1117" spans="1:27" s="300" customFormat="1" ht="12.75" customHeight="1">
      <c r="A1117" s="220"/>
      <c r="B1117" s="490"/>
      <c r="C1117" s="687"/>
      <c r="D1117" s="688"/>
      <c r="E1117" s="688"/>
      <c r="F1117" s="688"/>
      <c r="G1117" s="688"/>
      <c r="H1117" s="688"/>
      <c r="I1117" s="688"/>
      <c r="J1117" s="688"/>
      <c r="K1117" s="688"/>
      <c r="L1117" s="688"/>
      <c r="M1117" s="688"/>
      <c r="N1117" s="688"/>
      <c r="O1117" s="688"/>
      <c r="P1117" s="688"/>
      <c r="Q1117" s="688"/>
      <c r="R1117" s="688"/>
      <c r="S1117" s="688"/>
      <c r="T1117" s="688"/>
      <c r="U1117" s="688"/>
      <c r="V1117" s="688"/>
      <c r="W1117" s="688"/>
      <c r="X1117" s="688"/>
      <c r="Y1117" s="688"/>
      <c r="Z1117" s="418"/>
      <c r="AA1117" s="418"/>
    </row>
    <row r="1118" spans="1:27" s="300" customFormat="1" ht="12.75" customHeight="1">
      <c r="A1118" s="220"/>
      <c r="B1118" s="490"/>
      <c r="C1118" s="689"/>
      <c r="D1118" s="690"/>
      <c r="E1118" s="690"/>
      <c r="F1118" s="690"/>
      <c r="G1118" s="690"/>
      <c r="H1118" s="690"/>
      <c r="I1118" s="690"/>
      <c r="J1118" s="690"/>
      <c r="K1118" s="690"/>
      <c r="L1118" s="690"/>
      <c r="M1118" s="690"/>
      <c r="N1118" s="690"/>
      <c r="O1118" s="690"/>
      <c r="P1118" s="690"/>
      <c r="Q1118" s="690"/>
      <c r="R1118" s="690"/>
      <c r="S1118" s="690"/>
      <c r="T1118" s="690"/>
      <c r="U1118" s="690"/>
      <c r="V1118" s="690"/>
      <c r="W1118" s="690"/>
      <c r="X1118" s="690"/>
      <c r="Y1118" s="690"/>
      <c r="Z1118" s="418"/>
      <c r="AA1118" s="418"/>
    </row>
    <row r="1119" spans="1:27" s="300" customFormat="1" ht="12.75" customHeight="1">
      <c r="A1119" s="220"/>
      <c r="B1119" s="485" t="s">
        <v>708</v>
      </c>
      <c r="C1119" s="699" t="s">
        <v>365</v>
      </c>
      <c r="D1119" s="699"/>
      <c r="E1119" s="699"/>
      <c r="F1119" s="699"/>
      <c r="G1119" s="699"/>
      <c r="H1119" s="699"/>
      <c r="I1119" s="699"/>
      <c r="J1119" s="699"/>
      <c r="K1119" s="699"/>
      <c r="L1119" s="699"/>
      <c r="M1119" s="699"/>
      <c r="N1119" s="699"/>
      <c r="O1119" s="699"/>
      <c r="P1119" s="699"/>
      <c r="Q1119" s="699"/>
      <c r="R1119" s="699"/>
      <c r="S1119" s="699"/>
      <c r="T1119" s="699"/>
      <c r="U1119" s="699"/>
      <c r="V1119" s="699"/>
      <c r="W1119" s="699"/>
      <c r="X1119" s="699"/>
      <c r="Y1119" s="699"/>
      <c r="Z1119" s="418"/>
      <c r="AA1119" s="418"/>
    </row>
    <row r="1120" spans="1:27" s="300" customFormat="1" ht="12.75" customHeight="1">
      <c r="A1120" s="220"/>
      <c r="B1120" s="485"/>
      <c r="C1120" s="699"/>
      <c r="D1120" s="699"/>
      <c r="E1120" s="699"/>
      <c r="F1120" s="699"/>
      <c r="G1120" s="699"/>
      <c r="H1120" s="699"/>
      <c r="I1120" s="699"/>
      <c r="J1120" s="699"/>
      <c r="K1120" s="699"/>
      <c r="L1120" s="699"/>
      <c r="M1120" s="699"/>
      <c r="N1120" s="699"/>
      <c r="O1120" s="699"/>
      <c r="P1120" s="699"/>
      <c r="Q1120" s="699"/>
      <c r="R1120" s="699"/>
      <c r="S1120" s="699"/>
      <c r="T1120" s="699"/>
      <c r="U1120" s="699"/>
      <c r="V1120" s="699"/>
      <c r="W1120" s="699"/>
      <c r="X1120" s="699"/>
      <c r="Y1120" s="699"/>
      <c r="Z1120" s="418"/>
      <c r="AA1120" s="418"/>
    </row>
    <row r="1121" spans="1:27" s="300" customFormat="1" ht="12.75" customHeight="1">
      <c r="A1121" s="220"/>
      <c r="B1121" s="485"/>
      <c r="C1121" s="699"/>
      <c r="D1121" s="699"/>
      <c r="E1121" s="699"/>
      <c r="F1121" s="699"/>
      <c r="G1121" s="699"/>
      <c r="H1121" s="699"/>
      <c r="I1121" s="699"/>
      <c r="J1121" s="699"/>
      <c r="K1121" s="699"/>
      <c r="L1121" s="699"/>
      <c r="M1121" s="699"/>
      <c r="N1121" s="699"/>
      <c r="O1121" s="699"/>
      <c r="P1121" s="699"/>
      <c r="Q1121" s="699"/>
      <c r="R1121" s="699"/>
      <c r="S1121" s="699"/>
      <c r="T1121" s="699"/>
      <c r="U1121" s="699"/>
      <c r="V1121" s="699"/>
      <c r="W1121" s="699"/>
      <c r="X1121" s="699"/>
      <c r="Y1121" s="699"/>
      <c r="Z1121" s="418"/>
      <c r="AA1121" s="418"/>
    </row>
    <row r="1122" spans="1:27" s="300" customFormat="1" ht="12.75" customHeight="1">
      <c r="A1122" s="220"/>
      <c r="B1122" s="315"/>
      <c r="C1122" s="268"/>
      <c r="D1122" s="268"/>
      <c r="E1122" s="268"/>
      <c r="F1122" s="268"/>
      <c r="G1122" s="268"/>
      <c r="H1122" s="268"/>
      <c r="I1122" s="268"/>
      <c r="J1122" s="268"/>
      <c r="K1122" s="268"/>
      <c r="L1122" s="268"/>
      <c r="M1122" s="268"/>
      <c r="N1122" s="268"/>
      <c r="O1122" s="268"/>
      <c r="P1122" s="268"/>
      <c r="Q1122" s="268"/>
      <c r="R1122" s="268"/>
      <c r="S1122" s="268"/>
      <c r="T1122" s="268"/>
      <c r="U1122" s="268"/>
      <c r="V1122" s="268"/>
      <c r="W1122" s="268"/>
      <c r="X1122" s="268"/>
      <c r="Y1122" s="366"/>
      <c r="Z1122" s="366"/>
      <c r="AA1122" s="366"/>
    </row>
    <row r="1123" spans="1:27" s="300" customFormat="1" ht="12.75" customHeight="1">
      <c r="A1123" s="220"/>
      <c r="B1123" s="230" t="s">
        <v>367</v>
      </c>
      <c r="C1123" s="268"/>
      <c r="D1123" s="268"/>
      <c r="E1123" s="268"/>
      <c r="F1123" s="268"/>
      <c r="G1123" s="268"/>
      <c r="H1123" s="268"/>
      <c r="I1123" s="268"/>
      <c r="J1123" s="268"/>
      <c r="K1123" s="268"/>
      <c r="L1123" s="268"/>
      <c r="M1123" s="268"/>
      <c r="N1123" s="268"/>
      <c r="O1123" s="268"/>
      <c r="P1123" s="268"/>
      <c r="Q1123" s="268"/>
      <c r="R1123" s="268"/>
      <c r="S1123" s="268"/>
      <c r="T1123" s="268"/>
      <c r="U1123" s="268"/>
      <c r="V1123" s="268"/>
      <c r="W1123" s="268"/>
      <c r="X1123" s="268"/>
      <c r="Y1123" s="366"/>
      <c r="Z1123" s="366"/>
      <c r="AA1123" s="366"/>
    </row>
    <row r="1124" spans="1:27" s="300" customFormat="1" ht="12.75" customHeight="1">
      <c r="A1124" s="220"/>
      <c r="B1124" s="590" t="s">
        <v>160</v>
      </c>
      <c r="C1124" s="700" t="s">
        <v>954</v>
      </c>
      <c r="D1124" s="701"/>
      <c r="E1124" s="701"/>
      <c r="F1124" s="701"/>
      <c r="G1124" s="701"/>
      <c r="H1124" s="701"/>
      <c r="I1124" s="701"/>
      <c r="J1124" s="701"/>
      <c r="K1124" s="701"/>
      <c r="L1124" s="701"/>
      <c r="M1124" s="701"/>
      <c r="N1124" s="701"/>
      <c r="O1124" s="701"/>
      <c r="P1124" s="701"/>
      <c r="Q1124" s="701"/>
      <c r="R1124" s="701"/>
      <c r="S1124" s="701"/>
      <c r="T1124" s="701"/>
      <c r="U1124" s="701"/>
      <c r="V1124" s="701"/>
      <c r="W1124" s="701"/>
      <c r="X1124" s="701"/>
      <c r="Y1124" s="701"/>
      <c r="Z1124" s="418"/>
      <c r="AA1124" s="418"/>
    </row>
    <row r="1125" spans="1:27" s="300" customFormat="1" ht="12.75" customHeight="1">
      <c r="A1125" s="220"/>
      <c r="B1125" s="591"/>
      <c r="C1125" s="702"/>
      <c r="D1125" s="703"/>
      <c r="E1125" s="703"/>
      <c r="F1125" s="703"/>
      <c r="G1125" s="703"/>
      <c r="H1125" s="703"/>
      <c r="I1125" s="703"/>
      <c r="J1125" s="703"/>
      <c r="K1125" s="703"/>
      <c r="L1125" s="703"/>
      <c r="M1125" s="703"/>
      <c r="N1125" s="703"/>
      <c r="O1125" s="703"/>
      <c r="P1125" s="703"/>
      <c r="Q1125" s="703"/>
      <c r="R1125" s="703"/>
      <c r="S1125" s="703"/>
      <c r="T1125" s="703"/>
      <c r="U1125" s="703"/>
      <c r="V1125" s="703"/>
      <c r="W1125" s="703"/>
      <c r="X1125" s="703"/>
      <c r="Y1125" s="703"/>
      <c r="Z1125" s="418"/>
      <c r="AA1125" s="418"/>
    </row>
    <row r="1126" spans="1:27" s="300" customFormat="1" ht="12.75" customHeight="1">
      <c r="A1126" s="220"/>
      <c r="B1126" s="591"/>
      <c r="C1126" s="702"/>
      <c r="D1126" s="703"/>
      <c r="E1126" s="703"/>
      <c r="F1126" s="703"/>
      <c r="G1126" s="703"/>
      <c r="H1126" s="703"/>
      <c r="I1126" s="703"/>
      <c r="J1126" s="703"/>
      <c r="K1126" s="703"/>
      <c r="L1126" s="703"/>
      <c r="M1126" s="703"/>
      <c r="N1126" s="703"/>
      <c r="O1126" s="703"/>
      <c r="P1126" s="703"/>
      <c r="Q1126" s="703"/>
      <c r="R1126" s="703"/>
      <c r="S1126" s="703"/>
      <c r="T1126" s="703"/>
      <c r="U1126" s="703"/>
      <c r="V1126" s="703"/>
      <c r="W1126" s="703"/>
      <c r="X1126" s="703"/>
      <c r="Y1126" s="703"/>
      <c r="Z1126" s="418"/>
      <c r="AA1126" s="418"/>
    </row>
    <row r="1127" spans="1:27" s="300" customFormat="1" ht="12.75" customHeight="1">
      <c r="A1127" s="220"/>
      <c r="B1127" s="591"/>
      <c r="C1127" s="702"/>
      <c r="D1127" s="703"/>
      <c r="E1127" s="703"/>
      <c r="F1127" s="703"/>
      <c r="G1127" s="703"/>
      <c r="H1127" s="703"/>
      <c r="I1127" s="703"/>
      <c r="J1127" s="703"/>
      <c r="K1127" s="703"/>
      <c r="L1127" s="703"/>
      <c r="M1127" s="703"/>
      <c r="N1127" s="703"/>
      <c r="O1127" s="703"/>
      <c r="P1127" s="703"/>
      <c r="Q1127" s="703"/>
      <c r="R1127" s="703"/>
      <c r="S1127" s="703"/>
      <c r="T1127" s="703"/>
      <c r="U1127" s="703"/>
      <c r="V1127" s="703"/>
      <c r="W1127" s="703"/>
      <c r="X1127" s="703"/>
      <c r="Y1127" s="703"/>
      <c r="Z1127" s="418"/>
      <c r="AA1127" s="418"/>
    </row>
    <row r="1128" spans="1:27" s="300" customFormat="1" ht="12.75" customHeight="1">
      <c r="A1128" s="220"/>
      <c r="B1128" s="591"/>
      <c r="C1128" s="702"/>
      <c r="D1128" s="703"/>
      <c r="E1128" s="703"/>
      <c r="F1128" s="703"/>
      <c r="G1128" s="703"/>
      <c r="H1128" s="703"/>
      <c r="I1128" s="703"/>
      <c r="J1128" s="703"/>
      <c r="K1128" s="703"/>
      <c r="L1128" s="703"/>
      <c r="M1128" s="703"/>
      <c r="N1128" s="703"/>
      <c r="O1128" s="703"/>
      <c r="P1128" s="703"/>
      <c r="Q1128" s="703"/>
      <c r="R1128" s="703"/>
      <c r="S1128" s="703"/>
      <c r="T1128" s="703"/>
      <c r="U1128" s="703"/>
      <c r="V1128" s="703"/>
      <c r="W1128" s="703"/>
      <c r="X1128" s="703"/>
      <c r="Y1128" s="703"/>
      <c r="Z1128" s="418"/>
      <c r="AA1128" s="418"/>
    </row>
    <row r="1129" spans="1:27" s="300" customFormat="1" ht="12.75" customHeight="1">
      <c r="A1129" s="220"/>
      <c r="B1129" s="591"/>
      <c r="C1129" s="702"/>
      <c r="D1129" s="703"/>
      <c r="E1129" s="703"/>
      <c r="F1129" s="703"/>
      <c r="G1129" s="703"/>
      <c r="H1129" s="703"/>
      <c r="I1129" s="703"/>
      <c r="J1129" s="703"/>
      <c r="K1129" s="703"/>
      <c r="L1129" s="703"/>
      <c r="M1129" s="703"/>
      <c r="N1129" s="703"/>
      <c r="O1129" s="703"/>
      <c r="P1129" s="703"/>
      <c r="Q1129" s="703"/>
      <c r="R1129" s="703"/>
      <c r="S1129" s="703"/>
      <c r="T1129" s="703"/>
      <c r="U1129" s="703"/>
      <c r="V1129" s="703"/>
      <c r="W1129" s="703"/>
      <c r="X1129" s="703"/>
      <c r="Y1129" s="703"/>
      <c r="Z1129" s="418"/>
      <c r="AA1129" s="418"/>
    </row>
    <row r="1130" spans="1:27" s="300" customFormat="1" ht="12.75" customHeight="1">
      <c r="A1130" s="220"/>
      <c r="B1130" s="591"/>
      <c r="C1130" s="702"/>
      <c r="D1130" s="703"/>
      <c r="E1130" s="703"/>
      <c r="F1130" s="703"/>
      <c r="G1130" s="703"/>
      <c r="H1130" s="703"/>
      <c r="I1130" s="703"/>
      <c r="J1130" s="703"/>
      <c r="K1130" s="703"/>
      <c r="L1130" s="703"/>
      <c r="M1130" s="703"/>
      <c r="N1130" s="703"/>
      <c r="O1130" s="703"/>
      <c r="P1130" s="703"/>
      <c r="Q1130" s="703"/>
      <c r="R1130" s="703"/>
      <c r="S1130" s="703"/>
      <c r="T1130" s="703"/>
      <c r="U1130" s="703"/>
      <c r="V1130" s="703"/>
      <c r="W1130" s="703"/>
      <c r="X1130" s="703"/>
      <c r="Y1130" s="703"/>
      <c r="Z1130" s="418"/>
      <c r="AA1130" s="418"/>
    </row>
    <row r="1131" spans="1:27" s="300" customFormat="1" ht="12.75" customHeight="1">
      <c r="A1131" s="220"/>
      <c r="B1131" s="590" t="s">
        <v>161</v>
      </c>
      <c r="C1131" s="700" t="s">
        <v>955</v>
      </c>
      <c r="D1131" s="701"/>
      <c r="E1131" s="701"/>
      <c r="F1131" s="701"/>
      <c r="G1131" s="701"/>
      <c r="H1131" s="701"/>
      <c r="I1131" s="701"/>
      <c r="J1131" s="701"/>
      <c r="K1131" s="701"/>
      <c r="L1131" s="701"/>
      <c r="M1131" s="701"/>
      <c r="N1131" s="701"/>
      <c r="O1131" s="701"/>
      <c r="P1131" s="701"/>
      <c r="Q1131" s="701"/>
      <c r="R1131" s="701"/>
      <c r="S1131" s="701"/>
      <c r="T1131" s="701"/>
      <c r="U1131" s="701"/>
      <c r="V1131" s="701"/>
      <c r="W1131" s="701"/>
      <c r="X1131" s="701"/>
      <c r="Y1131" s="701"/>
      <c r="Z1131" s="418"/>
      <c r="AA1131" s="418"/>
    </row>
    <row r="1132" spans="1:27" s="300" customFormat="1" ht="12.75" customHeight="1">
      <c r="A1132" s="220"/>
      <c r="B1132" s="591"/>
      <c r="C1132" s="702"/>
      <c r="D1132" s="703"/>
      <c r="E1132" s="703"/>
      <c r="F1132" s="703"/>
      <c r="G1132" s="703"/>
      <c r="H1132" s="703"/>
      <c r="I1132" s="703"/>
      <c r="J1132" s="703"/>
      <c r="K1132" s="703"/>
      <c r="L1132" s="703"/>
      <c r="M1132" s="703"/>
      <c r="N1132" s="703"/>
      <c r="O1132" s="703"/>
      <c r="P1132" s="703"/>
      <c r="Q1132" s="703"/>
      <c r="R1132" s="703"/>
      <c r="S1132" s="703"/>
      <c r="T1132" s="703"/>
      <c r="U1132" s="703"/>
      <c r="V1132" s="703"/>
      <c r="W1132" s="703"/>
      <c r="X1132" s="703"/>
      <c r="Y1132" s="703"/>
      <c r="Z1132" s="418"/>
      <c r="AA1132" s="418"/>
    </row>
    <row r="1133" spans="1:27" s="300" customFormat="1" ht="12.75" customHeight="1">
      <c r="A1133" s="220"/>
      <c r="B1133" s="591"/>
      <c r="C1133" s="702"/>
      <c r="D1133" s="703"/>
      <c r="E1133" s="703"/>
      <c r="F1133" s="703"/>
      <c r="G1133" s="703"/>
      <c r="H1133" s="703"/>
      <c r="I1133" s="703"/>
      <c r="J1133" s="703"/>
      <c r="K1133" s="703"/>
      <c r="L1133" s="703"/>
      <c r="M1133" s="703"/>
      <c r="N1133" s="703"/>
      <c r="O1133" s="703"/>
      <c r="P1133" s="703"/>
      <c r="Q1133" s="703"/>
      <c r="R1133" s="703"/>
      <c r="S1133" s="703"/>
      <c r="T1133" s="703"/>
      <c r="U1133" s="703"/>
      <c r="V1133" s="703"/>
      <c r="W1133" s="703"/>
      <c r="X1133" s="703"/>
      <c r="Y1133" s="703"/>
      <c r="Z1133" s="418"/>
      <c r="AA1133" s="418"/>
    </row>
    <row r="1134" spans="1:27" s="300" customFormat="1" ht="12.75" customHeight="1">
      <c r="A1134" s="220"/>
      <c r="B1134" s="591"/>
      <c r="C1134" s="702"/>
      <c r="D1134" s="703"/>
      <c r="E1134" s="703"/>
      <c r="F1134" s="703"/>
      <c r="G1134" s="703"/>
      <c r="H1134" s="703"/>
      <c r="I1134" s="703"/>
      <c r="J1134" s="703"/>
      <c r="K1134" s="703"/>
      <c r="L1134" s="703"/>
      <c r="M1134" s="703"/>
      <c r="N1134" s="703"/>
      <c r="O1134" s="703"/>
      <c r="P1134" s="703"/>
      <c r="Q1134" s="703"/>
      <c r="R1134" s="703"/>
      <c r="S1134" s="703"/>
      <c r="T1134" s="703"/>
      <c r="U1134" s="703"/>
      <c r="V1134" s="703"/>
      <c r="W1134" s="703"/>
      <c r="X1134" s="703"/>
      <c r="Y1134" s="703"/>
      <c r="Z1134" s="418"/>
      <c r="AA1134" s="418"/>
    </row>
    <row r="1135" spans="1:27" s="300" customFormat="1" ht="12.75" customHeight="1">
      <c r="A1135" s="220"/>
      <c r="B1135" s="591"/>
      <c r="C1135" s="702"/>
      <c r="D1135" s="703"/>
      <c r="E1135" s="703"/>
      <c r="F1135" s="703"/>
      <c r="G1135" s="703"/>
      <c r="H1135" s="703"/>
      <c r="I1135" s="703"/>
      <c r="J1135" s="703"/>
      <c r="K1135" s="703"/>
      <c r="L1135" s="703"/>
      <c r="M1135" s="703"/>
      <c r="N1135" s="703"/>
      <c r="O1135" s="703"/>
      <c r="P1135" s="703"/>
      <c r="Q1135" s="703"/>
      <c r="R1135" s="703"/>
      <c r="S1135" s="703"/>
      <c r="T1135" s="703"/>
      <c r="U1135" s="703"/>
      <c r="V1135" s="703"/>
      <c r="W1135" s="703"/>
      <c r="X1135" s="703"/>
      <c r="Y1135" s="703"/>
      <c r="Z1135" s="418"/>
      <c r="AA1135" s="418"/>
    </row>
    <row r="1136" spans="1:27" s="300" customFormat="1" ht="12.75" customHeight="1">
      <c r="A1136" s="220"/>
      <c r="B1136" s="592"/>
      <c r="C1136" s="704"/>
      <c r="D1136" s="705"/>
      <c r="E1136" s="705"/>
      <c r="F1136" s="705"/>
      <c r="G1136" s="705"/>
      <c r="H1136" s="705"/>
      <c r="I1136" s="705"/>
      <c r="J1136" s="705"/>
      <c r="K1136" s="705"/>
      <c r="L1136" s="705"/>
      <c r="M1136" s="705"/>
      <c r="N1136" s="705"/>
      <c r="O1136" s="705"/>
      <c r="P1136" s="705"/>
      <c r="Q1136" s="705"/>
      <c r="R1136" s="705"/>
      <c r="S1136" s="705"/>
      <c r="T1136" s="705"/>
      <c r="U1136" s="705"/>
      <c r="V1136" s="705"/>
      <c r="W1136" s="705"/>
      <c r="X1136" s="705"/>
      <c r="Y1136" s="705"/>
      <c r="Z1136" s="418"/>
      <c r="AA1136" s="418"/>
    </row>
    <row r="1137" spans="1:27" s="300" customFormat="1" ht="12.75" customHeight="1">
      <c r="A1137" s="220"/>
      <c r="B1137" s="590" t="s">
        <v>162</v>
      </c>
      <c r="C1137" s="685" t="s">
        <v>368</v>
      </c>
      <c r="D1137" s="686"/>
      <c r="E1137" s="686"/>
      <c r="F1137" s="686"/>
      <c r="G1137" s="686"/>
      <c r="H1137" s="686"/>
      <c r="I1137" s="686"/>
      <c r="J1137" s="686"/>
      <c r="K1137" s="686"/>
      <c r="L1137" s="686"/>
      <c r="M1137" s="686"/>
      <c r="N1137" s="686"/>
      <c r="O1137" s="686"/>
      <c r="P1137" s="686"/>
      <c r="Q1137" s="686"/>
      <c r="R1137" s="686"/>
      <c r="S1137" s="686"/>
      <c r="T1137" s="686"/>
      <c r="U1137" s="686"/>
      <c r="V1137" s="686"/>
      <c r="W1137" s="686"/>
      <c r="X1137" s="686"/>
      <c r="Y1137" s="686"/>
      <c r="Z1137" s="418"/>
      <c r="AA1137" s="418"/>
    </row>
    <row r="1138" spans="1:27" s="300" customFormat="1" ht="12.75" customHeight="1">
      <c r="A1138" s="220"/>
      <c r="B1138" s="591"/>
      <c r="C1138" s="687"/>
      <c r="D1138" s="688"/>
      <c r="E1138" s="688"/>
      <c r="F1138" s="688"/>
      <c r="G1138" s="688"/>
      <c r="H1138" s="688"/>
      <c r="I1138" s="688"/>
      <c r="J1138" s="688"/>
      <c r="K1138" s="688"/>
      <c r="L1138" s="688"/>
      <c r="M1138" s="688"/>
      <c r="N1138" s="688"/>
      <c r="O1138" s="688"/>
      <c r="P1138" s="688"/>
      <c r="Q1138" s="688"/>
      <c r="R1138" s="688"/>
      <c r="S1138" s="688"/>
      <c r="T1138" s="688"/>
      <c r="U1138" s="688"/>
      <c r="V1138" s="688"/>
      <c r="W1138" s="688"/>
      <c r="X1138" s="688"/>
      <c r="Y1138" s="688"/>
      <c r="Z1138" s="418"/>
      <c r="AA1138" s="418"/>
    </row>
    <row r="1139" spans="1:27" s="300" customFormat="1" ht="12.75" customHeight="1">
      <c r="A1139" s="220"/>
      <c r="B1139" s="592"/>
      <c r="C1139" s="689"/>
      <c r="D1139" s="690"/>
      <c r="E1139" s="690"/>
      <c r="F1139" s="690"/>
      <c r="G1139" s="690"/>
      <c r="H1139" s="690"/>
      <c r="I1139" s="690"/>
      <c r="J1139" s="690"/>
      <c r="K1139" s="690"/>
      <c r="L1139" s="690"/>
      <c r="M1139" s="690"/>
      <c r="N1139" s="690"/>
      <c r="O1139" s="690"/>
      <c r="P1139" s="690"/>
      <c r="Q1139" s="690"/>
      <c r="R1139" s="690"/>
      <c r="S1139" s="690"/>
      <c r="T1139" s="690"/>
      <c r="U1139" s="690"/>
      <c r="V1139" s="690"/>
      <c r="W1139" s="690"/>
      <c r="X1139" s="690"/>
      <c r="Y1139" s="690"/>
      <c r="Z1139" s="418"/>
      <c r="AA1139" s="418"/>
    </row>
    <row r="1140" spans="1:27" s="300" customFormat="1" ht="12.75" customHeight="1">
      <c r="A1140" s="220"/>
      <c r="B1140" s="590" t="s">
        <v>163</v>
      </c>
      <c r="C1140" s="700" t="s">
        <v>369</v>
      </c>
      <c r="D1140" s="701"/>
      <c r="E1140" s="701"/>
      <c r="F1140" s="701"/>
      <c r="G1140" s="701"/>
      <c r="H1140" s="701"/>
      <c r="I1140" s="701"/>
      <c r="J1140" s="701"/>
      <c r="K1140" s="701"/>
      <c r="L1140" s="701"/>
      <c r="M1140" s="701"/>
      <c r="N1140" s="701"/>
      <c r="O1140" s="701"/>
      <c r="P1140" s="701"/>
      <c r="Q1140" s="701"/>
      <c r="R1140" s="701"/>
      <c r="S1140" s="701"/>
      <c r="T1140" s="701"/>
      <c r="U1140" s="701"/>
      <c r="V1140" s="701"/>
      <c r="W1140" s="701"/>
      <c r="X1140" s="701"/>
      <c r="Y1140" s="701"/>
      <c r="Z1140" s="418"/>
      <c r="AA1140" s="418"/>
    </row>
    <row r="1141" spans="1:27" s="300" customFormat="1" ht="12.75" customHeight="1">
      <c r="A1141" s="220"/>
      <c r="B1141" s="592"/>
      <c r="C1141" s="704"/>
      <c r="D1141" s="705"/>
      <c r="E1141" s="705"/>
      <c r="F1141" s="705"/>
      <c r="G1141" s="705"/>
      <c r="H1141" s="705"/>
      <c r="I1141" s="705"/>
      <c r="J1141" s="705"/>
      <c r="K1141" s="705"/>
      <c r="L1141" s="705"/>
      <c r="M1141" s="705"/>
      <c r="N1141" s="705"/>
      <c r="O1141" s="705"/>
      <c r="P1141" s="705"/>
      <c r="Q1141" s="705"/>
      <c r="R1141" s="705"/>
      <c r="S1141" s="705"/>
      <c r="T1141" s="705"/>
      <c r="U1141" s="705"/>
      <c r="V1141" s="705"/>
      <c r="W1141" s="705"/>
      <c r="X1141" s="705"/>
      <c r="Y1141" s="705"/>
      <c r="Z1141" s="418"/>
      <c r="AA1141" s="418"/>
    </row>
    <row r="1142" spans="1:27" s="300" customFormat="1" ht="12.75" customHeight="1">
      <c r="A1142" s="220"/>
      <c r="B1142" s="590" t="s">
        <v>164</v>
      </c>
      <c r="C1142" s="700" t="s">
        <v>370</v>
      </c>
      <c r="D1142" s="701"/>
      <c r="E1142" s="701"/>
      <c r="F1142" s="701"/>
      <c r="G1142" s="701"/>
      <c r="H1142" s="701"/>
      <c r="I1142" s="701"/>
      <c r="J1142" s="701"/>
      <c r="K1142" s="701"/>
      <c r="L1142" s="701"/>
      <c r="M1142" s="701"/>
      <c r="N1142" s="701"/>
      <c r="O1142" s="701"/>
      <c r="P1142" s="701"/>
      <c r="Q1142" s="701"/>
      <c r="R1142" s="701"/>
      <c r="S1142" s="701"/>
      <c r="T1142" s="701"/>
      <c r="U1142" s="701"/>
      <c r="V1142" s="701"/>
      <c r="W1142" s="701"/>
      <c r="X1142" s="701"/>
      <c r="Y1142" s="701"/>
      <c r="Z1142" s="418"/>
      <c r="AA1142" s="418"/>
    </row>
    <row r="1143" spans="1:27" s="300" customFormat="1" ht="12.75" customHeight="1">
      <c r="A1143" s="220"/>
      <c r="B1143" s="592"/>
      <c r="C1143" s="704"/>
      <c r="D1143" s="705"/>
      <c r="E1143" s="705"/>
      <c r="F1143" s="705"/>
      <c r="G1143" s="705"/>
      <c r="H1143" s="705"/>
      <c r="I1143" s="705"/>
      <c r="J1143" s="705"/>
      <c r="K1143" s="705"/>
      <c r="L1143" s="705"/>
      <c r="M1143" s="705"/>
      <c r="N1143" s="705"/>
      <c r="O1143" s="705"/>
      <c r="P1143" s="705"/>
      <c r="Q1143" s="705"/>
      <c r="R1143" s="705"/>
      <c r="S1143" s="705"/>
      <c r="T1143" s="705"/>
      <c r="U1143" s="705"/>
      <c r="V1143" s="705"/>
      <c r="W1143" s="705"/>
      <c r="X1143" s="705"/>
      <c r="Y1143" s="705"/>
      <c r="Z1143" s="418"/>
      <c r="AA1143" s="418"/>
    </row>
    <row r="1144" spans="1:27" s="300" customFormat="1" ht="12.75" customHeight="1">
      <c r="A1144" s="220"/>
      <c r="B1144" s="590" t="s">
        <v>165</v>
      </c>
      <c r="C1144" s="700" t="s">
        <v>956</v>
      </c>
      <c r="D1144" s="701"/>
      <c r="E1144" s="701"/>
      <c r="F1144" s="701"/>
      <c r="G1144" s="701"/>
      <c r="H1144" s="701"/>
      <c r="I1144" s="701"/>
      <c r="J1144" s="701"/>
      <c r="K1144" s="701"/>
      <c r="L1144" s="701"/>
      <c r="M1144" s="701"/>
      <c r="N1144" s="701"/>
      <c r="O1144" s="701"/>
      <c r="P1144" s="701"/>
      <c r="Q1144" s="701"/>
      <c r="R1144" s="701"/>
      <c r="S1144" s="701"/>
      <c r="T1144" s="701"/>
      <c r="U1144" s="701"/>
      <c r="V1144" s="701"/>
      <c r="W1144" s="701"/>
      <c r="X1144" s="701"/>
      <c r="Y1144" s="701"/>
      <c r="Z1144" s="418"/>
      <c r="AA1144" s="418"/>
    </row>
    <row r="1145" spans="1:27" s="300" customFormat="1" ht="12.75" customHeight="1">
      <c r="A1145" s="220"/>
      <c r="B1145" s="591"/>
      <c r="C1145" s="702"/>
      <c r="D1145" s="703"/>
      <c r="E1145" s="703"/>
      <c r="F1145" s="703"/>
      <c r="G1145" s="703"/>
      <c r="H1145" s="703"/>
      <c r="I1145" s="703"/>
      <c r="J1145" s="703"/>
      <c r="K1145" s="703"/>
      <c r="L1145" s="703"/>
      <c r="M1145" s="703"/>
      <c r="N1145" s="703"/>
      <c r="O1145" s="703"/>
      <c r="P1145" s="703"/>
      <c r="Q1145" s="703"/>
      <c r="R1145" s="703"/>
      <c r="S1145" s="703"/>
      <c r="T1145" s="703"/>
      <c r="U1145" s="703"/>
      <c r="V1145" s="703"/>
      <c r="W1145" s="703"/>
      <c r="X1145" s="703"/>
      <c r="Y1145" s="703"/>
      <c r="Z1145" s="418"/>
      <c r="AA1145" s="418"/>
    </row>
    <row r="1146" spans="1:27" s="300" customFormat="1" ht="12.75" customHeight="1">
      <c r="A1146" s="220"/>
      <c r="B1146" s="591"/>
      <c r="C1146" s="702"/>
      <c r="D1146" s="703"/>
      <c r="E1146" s="703"/>
      <c r="F1146" s="703"/>
      <c r="G1146" s="703"/>
      <c r="H1146" s="703"/>
      <c r="I1146" s="703"/>
      <c r="J1146" s="703"/>
      <c r="K1146" s="703"/>
      <c r="L1146" s="703"/>
      <c r="M1146" s="703"/>
      <c r="N1146" s="703"/>
      <c r="O1146" s="703"/>
      <c r="P1146" s="703"/>
      <c r="Q1146" s="703"/>
      <c r="R1146" s="703"/>
      <c r="S1146" s="703"/>
      <c r="T1146" s="703"/>
      <c r="U1146" s="703"/>
      <c r="V1146" s="703"/>
      <c r="W1146" s="703"/>
      <c r="X1146" s="703"/>
      <c r="Y1146" s="703"/>
      <c r="Z1146" s="418"/>
      <c r="AA1146" s="418"/>
    </row>
    <row r="1147" spans="1:27" s="300" customFormat="1" ht="12.75" customHeight="1">
      <c r="A1147" s="220"/>
      <c r="B1147" s="591"/>
      <c r="C1147" s="702"/>
      <c r="D1147" s="703"/>
      <c r="E1147" s="703"/>
      <c r="F1147" s="703"/>
      <c r="G1147" s="703"/>
      <c r="H1147" s="703"/>
      <c r="I1147" s="703"/>
      <c r="J1147" s="703"/>
      <c r="K1147" s="703"/>
      <c r="L1147" s="703"/>
      <c r="M1147" s="703"/>
      <c r="N1147" s="703"/>
      <c r="O1147" s="703"/>
      <c r="P1147" s="703"/>
      <c r="Q1147" s="703"/>
      <c r="R1147" s="703"/>
      <c r="S1147" s="703"/>
      <c r="T1147" s="703"/>
      <c r="U1147" s="703"/>
      <c r="V1147" s="703"/>
      <c r="W1147" s="703"/>
      <c r="X1147" s="703"/>
      <c r="Y1147" s="703"/>
      <c r="Z1147" s="418"/>
      <c r="AA1147" s="418"/>
    </row>
    <row r="1148" spans="1:27" s="300" customFormat="1" ht="12.75" customHeight="1">
      <c r="A1148" s="220"/>
      <c r="B1148" s="591"/>
      <c r="C1148" s="702"/>
      <c r="D1148" s="703"/>
      <c r="E1148" s="703"/>
      <c r="F1148" s="703"/>
      <c r="G1148" s="703"/>
      <c r="H1148" s="703"/>
      <c r="I1148" s="703"/>
      <c r="J1148" s="703"/>
      <c r="K1148" s="703"/>
      <c r="L1148" s="703"/>
      <c r="M1148" s="703"/>
      <c r="N1148" s="703"/>
      <c r="O1148" s="703"/>
      <c r="P1148" s="703"/>
      <c r="Q1148" s="703"/>
      <c r="R1148" s="703"/>
      <c r="S1148" s="703"/>
      <c r="T1148" s="703"/>
      <c r="U1148" s="703"/>
      <c r="V1148" s="703"/>
      <c r="W1148" s="703"/>
      <c r="X1148" s="703"/>
      <c r="Y1148" s="703"/>
      <c r="Z1148" s="418"/>
      <c r="AA1148" s="418"/>
    </row>
    <row r="1149" spans="1:27" s="300" customFormat="1" ht="12.75" customHeight="1">
      <c r="A1149" s="220"/>
      <c r="B1149" s="592"/>
      <c r="C1149" s="704"/>
      <c r="D1149" s="705"/>
      <c r="E1149" s="705"/>
      <c r="F1149" s="705"/>
      <c r="G1149" s="705"/>
      <c r="H1149" s="705"/>
      <c r="I1149" s="705"/>
      <c r="J1149" s="705"/>
      <c r="K1149" s="705"/>
      <c r="L1149" s="705"/>
      <c r="M1149" s="705"/>
      <c r="N1149" s="705"/>
      <c r="O1149" s="705"/>
      <c r="P1149" s="705"/>
      <c r="Q1149" s="705"/>
      <c r="R1149" s="705"/>
      <c r="S1149" s="705"/>
      <c r="T1149" s="705"/>
      <c r="U1149" s="705"/>
      <c r="V1149" s="705"/>
      <c r="W1149" s="705"/>
      <c r="X1149" s="705"/>
      <c r="Y1149" s="705"/>
      <c r="Z1149" s="418"/>
      <c r="AA1149" s="418"/>
    </row>
    <row r="1150" spans="1:27" s="300" customFormat="1" ht="12.75" customHeight="1">
      <c r="A1150" s="220"/>
      <c r="B1150" s="590" t="s">
        <v>166</v>
      </c>
      <c r="C1150" s="700" t="s">
        <v>371</v>
      </c>
      <c r="D1150" s="701"/>
      <c r="E1150" s="701"/>
      <c r="F1150" s="701"/>
      <c r="G1150" s="701"/>
      <c r="H1150" s="701"/>
      <c r="I1150" s="701"/>
      <c r="J1150" s="701"/>
      <c r="K1150" s="701"/>
      <c r="L1150" s="701"/>
      <c r="M1150" s="701"/>
      <c r="N1150" s="701"/>
      <c r="O1150" s="701"/>
      <c r="P1150" s="701"/>
      <c r="Q1150" s="701"/>
      <c r="R1150" s="701"/>
      <c r="S1150" s="701"/>
      <c r="T1150" s="701"/>
      <c r="U1150" s="701"/>
      <c r="V1150" s="701"/>
      <c r="W1150" s="701"/>
      <c r="X1150" s="701"/>
      <c r="Y1150" s="701"/>
      <c r="Z1150" s="418"/>
      <c r="AA1150" s="418"/>
    </row>
    <row r="1151" spans="1:27" s="300" customFormat="1" ht="12.75" customHeight="1">
      <c r="A1151" s="220"/>
      <c r="B1151" s="591"/>
      <c r="C1151" s="702"/>
      <c r="D1151" s="703"/>
      <c r="E1151" s="703"/>
      <c r="F1151" s="703"/>
      <c r="G1151" s="703"/>
      <c r="H1151" s="703"/>
      <c r="I1151" s="703"/>
      <c r="J1151" s="703"/>
      <c r="K1151" s="703"/>
      <c r="L1151" s="703"/>
      <c r="M1151" s="703"/>
      <c r="N1151" s="703"/>
      <c r="O1151" s="703"/>
      <c r="P1151" s="703"/>
      <c r="Q1151" s="703"/>
      <c r="R1151" s="703"/>
      <c r="S1151" s="703"/>
      <c r="T1151" s="703"/>
      <c r="U1151" s="703"/>
      <c r="V1151" s="703"/>
      <c r="W1151" s="703"/>
      <c r="X1151" s="703"/>
      <c r="Y1151" s="703"/>
      <c r="Z1151" s="418"/>
      <c r="AA1151" s="418"/>
    </row>
    <row r="1152" spans="1:27" s="300" customFormat="1" ht="12.75" customHeight="1">
      <c r="A1152" s="220"/>
      <c r="B1152" s="592"/>
      <c r="C1152" s="704"/>
      <c r="D1152" s="705"/>
      <c r="E1152" s="705"/>
      <c r="F1152" s="705"/>
      <c r="G1152" s="705"/>
      <c r="H1152" s="705"/>
      <c r="I1152" s="705"/>
      <c r="J1152" s="705"/>
      <c r="K1152" s="705"/>
      <c r="L1152" s="705"/>
      <c r="M1152" s="705"/>
      <c r="N1152" s="705"/>
      <c r="O1152" s="705"/>
      <c r="P1152" s="705"/>
      <c r="Q1152" s="705"/>
      <c r="R1152" s="705"/>
      <c r="S1152" s="705"/>
      <c r="T1152" s="705"/>
      <c r="U1152" s="705"/>
      <c r="V1152" s="705"/>
      <c r="W1152" s="705"/>
      <c r="X1152" s="705"/>
      <c r="Y1152" s="705"/>
      <c r="Z1152" s="418"/>
      <c r="AA1152" s="418"/>
    </row>
    <row r="1153" spans="1:27" s="300" customFormat="1" ht="12.75" customHeight="1">
      <c r="A1153" s="220"/>
      <c r="B1153" s="315"/>
      <c r="C1153" s="268"/>
      <c r="D1153" s="268"/>
      <c r="E1153" s="268"/>
      <c r="F1153" s="268"/>
      <c r="G1153" s="268"/>
      <c r="H1153" s="268"/>
      <c r="I1153" s="268"/>
      <c r="J1153" s="268"/>
      <c r="K1153" s="268"/>
      <c r="L1153" s="268"/>
      <c r="M1153" s="268"/>
      <c r="N1153" s="268"/>
      <c r="O1153" s="268"/>
      <c r="P1153" s="268"/>
      <c r="Q1153" s="268"/>
      <c r="R1153" s="268"/>
      <c r="S1153" s="268"/>
      <c r="T1153" s="268"/>
      <c r="U1153" s="268"/>
      <c r="V1153" s="268"/>
      <c r="W1153" s="268"/>
      <c r="X1153" s="268"/>
      <c r="Y1153" s="366"/>
      <c r="Z1153" s="366"/>
      <c r="AA1153" s="366"/>
    </row>
    <row r="1154" spans="1:27" s="300" customFormat="1" ht="12.75" customHeight="1">
      <c r="A1154" s="220"/>
      <c r="B1154" s="230" t="s">
        <v>372</v>
      </c>
      <c r="C1154" s="268"/>
      <c r="D1154" s="268"/>
      <c r="E1154" s="268"/>
      <c r="F1154" s="268"/>
      <c r="G1154" s="268"/>
      <c r="H1154" s="268"/>
      <c r="I1154" s="268"/>
      <c r="J1154" s="268"/>
      <c r="K1154" s="268"/>
      <c r="L1154" s="268"/>
      <c r="M1154" s="268"/>
      <c r="N1154" s="268"/>
      <c r="O1154" s="268"/>
      <c r="P1154" s="268"/>
      <c r="Q1154" s="268"/>
      <c r="R1154" s="268"/>
      <c r="S1154" s="268"/>
      <c r="T1154" s="268"/>
      <c r="U1154" s="268"/>
      <c r="V1154" s="268"/>
      <c r="W1154" s="268"/>
      <c r="X1154" s="268"/>
      <c r="Y1154" s="366"/>
      <c r="Z1154" s="366"/>
      <c r="AA1154" s="366"/>
    </row>
    <row r="1155" spans="1:27" s="300" customFormat="1" ht="12.75" customHeight="1">
      <c r="A1155" s="220"/>
      <c r="B1155" s="489" t="s">
        <v>650</v>
      </c>
      <c r="C1155" s="685" t="s">
        <v>958</v>
      </c>
      <c r="D1155" s="686"/>
      <c r="E1155" s="686"/>
      <c r="F1155" s="686"/>
      <c r="G1155" s="686"/>
      <c r="H1155" s="686"/>
      <c r="I1155" s="686"/>
      <c r="J1155" s="686"/>
      <c r="K1155" s="686"/>
      <c r="L1155" s="686"/>
      <c r="M1155" s="686"/>
      <c r="N1155" s="686"/>
      <c r="O1155" s="686"/>
      <c r="P1155" s="686"/>
      <c r="Q1155" s="686"/>
      <c r="R1155" s="686"/>
      <c r="S1155" s="686"/>
      <c r="T1155" s="686"/>
      <c r="U1155" s="686"/>
      <c r="V1155" s="686"/>
      <c r="W1155" s="686"/>
      <c r="X1155" s="686"/>
      <c r="Y1155" s="686"/>
      <c r="Z1155" s="418"/>
      <c r="AA1155" s="418"/>
    </row>
    <row r="1156" spans="1:27" s="300" customFormat="1" ht="12.75" customHeight="1">
      <c r="A1156" s="220"/>
      <c r="B1156" s="490"/>
      <c r="C1156" s="687"/>
      <c r="D1156" s="688"/>
      <c r="E1156" s="688"/>
      <c r="F1156" s="688"/>
      <c r="G1156" s="688"/>
      <c r="H1156" s="688"/>
      <c r="I1156" s="688"/>
      <c r="J1156" s="688"/>
      <c r="K1156" s="688"/>
      <c r="L1156" s="688"/>
      <c r="M1156" s="688"/>
      <c r="N1156" s="688"/>
      <c r="O1156" s="688"/>
      <c r="P1156" s="688"/>
      <c r="Q1156" s="688"/>
      <c r="R1156" s="688"/>
      <c r="S1156" s="688"/>
      <c r="T1156" s="688"/>
      <c r="U1156" s="688"/>
      <c r="V1156" s="688"/>
      <c r="W1156" s="688"/>
      <c r="X1156" s="688"/>
      <c r="Y1156" s="688"/>
      <c r="Z1156" s="418"/>
      <c r="AA1156" s="418"/>
    </row>
    <row r="1157" spans="1:27" s="300" customFormat="1" ht="12.75" customHeight="1">
      <c r="A1157" s="220"/>
      <c r="B1157" s="490"/>
      <c r="C1157" s="687"/>
      <c r="D1157" s="688"/>
      <c r="E1157" s="688"/>
      <c r="F1157" s="688"/>
      <c r="G1157" s="688"/>
      <c r="H1157" s="688"/>
      <c r="I1157" s="688"/>
      <c r="J1157" s="688"/>
      <c r="K1157" s="688"/>
      <c r="L1157" s="688"/>
      <c r="M1157" s="688"/>
      <c r="N1157" s="688"/>
      <c r="O1157" s="688"/>
      <c r="P1157" s="688"/>
      <c r="Q1157" s="688"/>
      <c r="R1157" s="688"/>
      <c r="S1157" s="688"/>
      <c r="T1157" s="688"/>
      <c r="U1157" s="688"/>
      <c r="V1157" s="688"/>
      <c r="W1157" s="688"/>
      <c r="X1157" s="688"/>
      <c r="Y1157" s="688"/>
      <c r="Z1157" s="418"/>
      <c r="AA1157" s="418"/>
    </row>
    <row r="1158" spans="1:27" s="300" customFormat="1" ht="12.75" customHeight="1">
      <c r="A1158" s="220"/>
      <c r="B1158" s="490"/>
      <c r="C1158" s="687"/>
      <c r="D1158" s="688"/>
      <c r="E1158" s="688"/>
      <c r="F1158" s="688"/>
      <c r="G1158" s="688"/>
      <c r="H1158" s="688"/>
      <c r="I1158" s="688"/>
      <c r="J1158" s="688"/>
      <c r="K1158" s="688"/>
      <c r="L1158" s="688"/>
      <c r="M1158" s="688"/>
      <c r="N1158" s="688"/>
      <c r="O1158" s="688"/>
      <c r="P1158" s="688"/>
      <c r="Q1158" s="688"/>
      <c r="R1158" s="688"/>
      <c r="S1158" s="688"/>
      <c r="T1158" s="688"/>
      <c r="U1158" s="688"/>
      <c r="V1158" s="688"/>
      <c r="W1158" s="688"/>
      <c r="X1158" s="688"/>
      <c r="Y1158" s="688"/>
      <c r="Z1158" s="418"/>
      <c r="AA1158" s="418"/>
    </row>
    <row r="1159" spans="1:27" s="300" customFormat="1" ht="12.75" customHeight="1">
      <c r="A1159" s="220"/>
      <c r="B1159" s="490"/>
      <c r="C1159" s="687"/>
      <c r="D1159" s="688"/>
      <c r="E1159" s="688"/>
      <c r="F1159" s="688"/>
      <c r="G1159" s="688"/>
      <c r="H1159" s="688"/>
      <c r="I1159" s="688"/>
      <c r="J1159" s="688"/>
      <c r="K1159" s="688"/>
      <c r="L1159" s="688"/>
      <c r="M1159" s="688"/>
      <c r="N1159" s="688"/>
      <c r="O1159" s="688"/>
      <c r="P1159" s="688"/>
      <c r="Q1159" s="688"/>
      <c r="R1159" s="688"/>
      <c r="S1159" s="688"/>
      <c r="T1159" s="688"/>
      <c r="U1159" s="688"/>
      <c r="V1159" s="688"/>
      <c r="W1159" s="688"/>
      <c r="X1159" s="688"/>
      <c r="Y1159" s="688"/>
      <c r="Z1159" s="418"/>
      <c r="AA1159" s="418"/>
    </row>
    <row r="1160" spans="1:27" s="300" customFormat="1" ht="12.75" customHeight="1">
      <c r="A1160" s="220"/>
      <c r="B1160" s="490"/>
      <c r="C1160" s="687"/>
      <c r="D1160" s="688"/>
      <c r="E1160" s="688"/>
      <c r="F1160" s="688"/>
      <c r="G1160" s="688"/>
      <c r="H1160" s="688"/>
      <c r="I1160" s="688"/>
      <c r="J1160" s="688"/>
      <c r="K1160" s="688"/>
      <c r="L1160" s="688"/>
      <c r="M1160" s="688"/>
      <c r="N1160" s="688"/>
      <c r="O1160" s="688"/>
      <c r="P1160" s="688"/>
      <c r="Q1160" s="688"/>
      <c r="R1160" s="688"/>
      <c r="S1160" s="688"/>
      <c r="T1160" s="688"/>
      <c r="U1160" s="688"/>
      <c r="V1160" s="688"/>
      <c r="W1160" s="688"/>
      <c r="X1160" s="688"/>
      <c r="Y1160" s="688"/>
      <c r="Z1160" s="418"/>
      <c r="AA1160" s="418"/>
    </row>
    <row r="1161" spans="1:27" s="300" customFormat="1" ht="12.75" customHeight="1">
      <c r="A1161" s="220"/>
      <c r="B1161" s="490"/>
      <c r="C1161" s="687"/>
      <c r="D1161" s="688"/>
      <c r="E1161" s="688"/>
      <c r="F1161" s="688"/>
      <c r="G1161" s="688"/>
      <c r="H1161" s="688"/>
      <c r="I1161" s="688"/>
      <c r="J1161" s="688"/>
      <c r="K1161" s="688"/>
      <c r="L1161" s="688"/>
      <c r="M1161" s="688"/>
      <c r="N1161" s="688"/>
      <c r="O1161" s="688"/>
      <c r="P1161" s="688"/>
      <c r="Q1161" s="688"/>
      <c r="R1161" s="688"/>
      <c r="S1161" s="688"/>
      <c r="T1161" s="688"/>
      <c r="U1161" s="688"/>
      <c r="V1161" s="688"/>
      <c r="W1161" s="688"/>
      <c r="X1161" s="688"/>
      <c r="Y1161" s="688"/>
      <c r="Z1161" s="418"/>
      <c r="AA1161" s="418"/>
    </row>
    <row r="1162" spans="1:27" s="300" customFormat="1" ht="12.75" customHeight="1">
      <c r="A1162" s="220"/>
      <c r="B1162" s="489" t="s">
        <v>651</v>
      </c>
      <c r="C1162" s="700" t="s">
        <v>959</v>
      </c>
      <c r="D1162" s="701"/>
      <c r="E1162" s="701"/>
      <c r="F1162" s="701"/>
      <c r="G1162" s="701"/>
      <c r="H1162" s="701"/>
      <c r="I1162" s="701"/>
      <c r="J1162" s="701"/>
      <c r="K1162" s="701"/>
      <c r="L1162" s="701"/>
      <c r="M1162" s="701"/>
      <c r="N1162" s="701"/>
      <c r="O1162" s="701"/>
      <c r="P1162" s="701"/>
      <c r="Q1162" s="701"/>
      <c r="R1162" s="701"/>
      <c r="S1162" s="701"/>
      <c r="T1162" s="701"/>
      <c r="U1162" s="701"/>
      <c r="V1162" s="701"/>
      <c r="W1162" s="701"/>
      <c r="X1162" s="701"/>
      <c r="Y1162" s="701"/>
      <c r="Z1162" s="418"/>
      <c r="AA1162" s="418"/>
    </row>
    <row r="1163" spans="1:27" s="300" customFormat="1" ht="12.75" customHeight="1">
      <c r="A1163" s="220"/>
      <c r="B1163" s="490"/>
      <c r="C1163" s="702"/>
      <c r="D1163" s="703"/>
      <c r="E1163" s="703"/>
      <c r="F1163" s="703"/>
      <c r="G1163" s="703"/>
      <c r="H1163" s="703"/>
      <c r="I1163" s="703"/>
      <c r="J1163" s="703"/>
      <c r="K1163" s="703"/>
      <c r="L1163" s="703"/>
      <c r="M1163" s="703"/>
      <c r="N1163" s="703"/>
      <c r="O1163" s="703"/>
      <c r="P1163" s="703"/>
      <c r="Q1163" s="703"/>
      <c r="R1163" s="703"/>
      <c r="S1163" s="703"/>
      <c r="T1163" s="703"/>
      <c r="U1163" s="703"/>
      <c r="V1163" s="703"/>
      <c r="W1163" s="703"/>
      <c r="X1163" s="703"/>
      <c r="Y1163" s="703"/>
      <c r="Z1163" s="418"/>
      <c r="AA1163" s="418"/>
    </row>
    <row r="1164" spans="1:27" s="300" customFormat="1" ht="12.75" customHeight="1">
      <c r="A1164" s="220"/>
      <c r="B1164" s="490"/>
      <c r="C1164" s="702"/>
      <c r="D1164" s="703"/>
      <c r="E1164" s="703"/>
      <c r="F1164" s="703"/>
      <c r="G1164" s="703"/>
      <c r="H1164" s="703"/>
      <c r="I1164" s="703"/>
      <c r="J1164" s="703"/>
      <c r="K1164" s="703"/>
      <c r="L1164" s="703"/>
      <c r="M1164" s="703"/>
      <c r="N1164" s="703"/>
      <c r="O1164" s="703"/>
      <c r="P1164" s="703"/>
      <c r="Q1164" s="703"/>
      <c r="R1164" s="703"/>
      <c r="S1164" s="703"/>
      <c r="T1164" s="703"/>
      <c r="U1164" s="703"/>
      <c r="V1164" s="703"/>
      <c r="W1164" s="703"/>
      <c r="X1164" s="703"/>
      <c r="Y1164" s="703"/>
      <c r="Z1164" s="418"/>
      <c r="AA1164" s="418"/>
    </row>
    <row r="1165" spans="1:27" s="300" customFormat="1" ht="12.75" customHeight="1">
      <c r="A1165" s="220"/>
      <c r="B1165" s="490"/>
      <c r="C1165" s="702"/>
      <c r="D1165" s="703"/>
      <c r="E1165" s="703"/>
      <c r="F1165" s="703"/>
      <c r="G1165" s="703"/>
      <c r="H1165" s="703"/>
      <c r="I1165" s="703"/>
      <c r="J1165" s="703"/>
      <c r="K1165" s="703"/>
      <c r="L1165" s="703"/>
      <c r="M1165" s="703"/>
      <c r="N1165" s="703"/>
      <c r="O1165" s="703"/>
      <c r="P1165" s="703"/>
      <c r="Q1165" s="703"/>
      <c r="R1165" s="703"/>
      <c r="S1165" s="703"/>
      <c r="T1165" s="703"/>
      <c r="U1165" s="703"/>
      <c r="V1165" s="703"/>
      <c r="W1165" s="703"/>
      <c r="X1165" s="703"/>
      <c r="Y1165" s="703"/>
      <c r="Z1165" s="418"/>
      <c r="AA1165" s="418"/>
    </row>
    <row r="1166" spans="1:27" s="300" customFormat="1" ht="12.75" customHeight="1">
      <c r="A1166" s="220"/>
      <c r="B1166" s="490"/>
      <c r="C1166" s="702"/>
      <c r="D1166" s="703"/>
      <c r="E1166" s="703"/>
      <c r="F1166" s="703"/>
      <c r="G1166" s="703"/>
      <c r="H1166" s="703"/>
      <c r="I1166" s="703"/>
      <c r="J1166" s="703"/>
      <c r="K1166" s="703"/>
      <c r="L1166" s="703"/>
      <c r="M1166" s="703"/>
      <c r="N1166" s="703"/>
      <c r="O1166" s="703"/>
      <c r="P1166" s="703"/>
      <c r="Q1166" s="703"/>
      <c r="R1166" s="703"/>
      <c r="S1166" s="703"/>
      <c r="T1166" s="703"/>
      <c r="U1166" s="703"/>
      <c r="V1166" s="703"/>
      <c r="W1166" s="703"/>
      <c r="X1166" s="703"/>
      <c r="Y1166" s="703"/>
      <c r="Z1166" s="418"/>
      <c r="AA1166" s="418"/>
    </row>
    <row r="1167" spans="1:27" s="300" customFormat="1" ht="12.75" customHeight="1">
      <c r="A1167" s="220"/>
      <c r="B1167" s="491"/>
      <c r="C1167" s="704"/>
      <c r="D1167" s="705"/>
      <c r="E1167" s="705"/>
      <c r="F1167" s="705"/>
      <c r="G1167" s="705"/>
      <c r="H1167" s="705"/>
      <c r="I1167" s="705"/>
      <c r="J1167" s="705"/>
      <c r="K1167" s="705"/>
      <c r="L1167" s="705"/>
      <c r="M1167" s="705"/>
      <c r="N1167" s="705"/>
      <c r="O1167" s="705"/>
      <c r="P1167" s="705"/>
      <c r="Q1167" s="705"/>
      <c r="R1167" s="705"/>
      <c r="S1167" s="705"/>
      <c r="T1167" s="705"/>
      <c r="U1167" s="705"/>
      <c r="V1167" s="705"/>
      <c r="W1167" s="705"/>
      <c r="X1167" s="705"/>
      <c r="Y1167" s="705"/>
      <c r="Z1167" s="418"/>
      <c r="AA1167" s="418"/>
    </row>
    <row r="1168" spans="1:27" s="300" customFormat="1" ht="12.75" customHeight="1">
      <c r="A1168" s="220"/>
      <c r="B1168" s="489" t="s">
        <v>652</v>
      </c>
      <c r="C1168" s="700" t="s">
        <v>361</v>
      </c>
      <c r="D1168" s="701"/>
      <c r="E1168" s="701"/>
      <c r="F1168" s="701"/>
      <c r="G1168" s="701"/>
      <c r="H1168" s="701"/>
      <c r="I1168" s="701"/>
      <c r="J1168" s="701"/>
      <c r="K1168" s="701"/>
      <c r="L1168" s="701"/>
      <c r="M1168" s="701"/>
      <c r="N1168" s="701"/>
      <c r="O1168" s="701"/>
      <c r="P1168" s="701"/>
      <c r="Q1168" s="701"/>
      <c r="R1168" s="701"/>
      <c r="S1168" s="701"/>
      <c r="T1168" s="701"/>
      <c r="U1168" s="701"/>
      <c r="V1168" s="701"/>
      <c r="W1168" s="701"/>
      <c r="X1168" s="701"/>
      <c r="Y1168" s="701"/>
      <c r="Z1168" s="418"/>
      <c r="AA1168" s="418"/>
    </row>
    <row r="1169" spans="1:27" s="300" customFormat="1" ht="12.75" customHeight="1">
      <c r="A1169" s="220"/>
      <c r="B1169" s="490"/>
      <c r="C1169" s="702"/>
      <c r="D1169" s="703"/>
      <c r="E1169" s="703"/>
      <c r="F1169" s="703"/>
      <c r="G1169" s="703"/>
      <c r="H1169" s="703"/>
      <c r="I1169" s="703"/>
      <c r="J1169" s="703"/>
      <c r="K1169" s="703"/>
      <c r="L1169" s="703"/>
      <c r="M1169" s="703"/>
      <c r="N1169" s="703"/>
      <c r="O1169" s="703"/>
      <c r="P1169" s="703"/>
      <c r="Q1169" s="703"/>
      <c r="R1169" s="703"/>
      <c r="S1169" s="703"/>
      <c r="T1169" s="703"/>
      <c r="U1169" s="703"/>
      <c r="V1169" s="703"/>
      <c r="W1169" s="703"/>
      <c r="X1169" s="703"/>
      <c r="Y1169" s="703"/>
      <c r="Z1169" s="418"/>
      <c r="AA1169" s="418"/>
    </row>
    <row r="1170" spans="1:27" s="300" customFormat="1" ht="12.75" customHeight="1">
      <c r="A1170" s="220"/>
      <c r="B1170" s="491"/>
      <c r="C1170" s="704"/>
      <c r="D1170" s="705"/>
      <c r="E1170" s="705"/>
      <c r="F1170" s="705"/>
      <c r="G1170" s="705"/>
      <c r="H1170" s="705"/>
      <c r="I1170" s="705"/>
      <c r="J1170" s="705"/>
      <c r="K1170" s="705"/>
      <c r="L1170" s="705"/>
      <c r="M1170" s="705"/>
      <c r="N1170" s="705"/>
      <c r="O1170" s="705"/>
      <c r="P1170" s="705"/>
      <c r="Q1170" s="705"/>
      <c r="R1170" s="705"/>
      <c r="S1170" s="705"/>
      <c r="T1170" s="705"/>
      <c r="U1170" s="705"/>
      <c r="V1170" s="705"/>
      <c r="W1170" s="705"/>
      <c r="X1170" s="705"/>
      <c r="Y1170" s="705"/>
      <c r="Z1170" s="418"/>
      <c r="AA1170" s="418"/>
    </row>
    <row r="1171" spans="1:27" s="300" customFormat="1" ht="12.75" customHeight="1">
      <c r="A1171" s="220"/>
      <c r="B1171" s="489" t="s">
        <v>653</v>
      </c>
      <c r="C1171" s="700" t="s">
        <v>362</v>
      </c>
      <c r="D1171" s="701"/>
      <c r="E1171" s="701"/>
      <c r="F1171" s="701"/>
      <c r="G1171" s="701"/>
      <c r="H1171" s="701"/>
      <c r="I1171" s="701"/>
      <c r="J1171" s="701"/>
      <c r="K1171" s="701"/>
      <c r="L1171" s="701"/>
      <c r="M1171" s="701"/>
      <c r="N1171" s="701"/>
      <c r="O1171" s="701"/>
      <c r="P1171" s="701"/>
      <c r="Q1171" s="701"/>
      <c r="R1171" s="701"/>
      <c r="S1171" s="701"/>
      <c r="T1171" s="701"/>
      <c r="U1171" s="701"/>
      <c r="V1171" s="701"/>
      <c r="W1171" s="701"/>
      <c r="X1171" s="701"/>
      <c r="Y1171" s="701"/>
      <c r="Z1171" s="418"/>
      <c r="AA1171" s="418"/>
    </row>
    <row r="1172" spans="1:27" s="300" customFormat="1" ht="12.75" customHeight="1">
      <c r="A1172" s="220"/>
      <c r="B1172" s="491"/>
      <c r="C1172" s="704"/>
      <c r="D1172" s="705"/>
      <c r="E1172" s="705"/>
      <c r="F1172" s="705"/>
      <c r="G1172" s="705"/>
      <c r="H1172" s="705"/>
      <c r="I1172" s="705"/>
      <c r="J1172" s="705"/>
      <c r="K1172" s="705"/>
      <c r="L1172" s="705"/>
      <c r="M1172" s="705"/>
      <c r="N1172" s="705"/>
      <c r="O1172" s="705"/>
      <c r="P1172" s="705"/>
      <c r="Q1172" s="705"/>
      <c r="R1172" s="705"/>
      <c r="S1172" s="705"/>
      <c r="T1172" s="705"/>
      <c r="U1172" s="705"/>
      <c r="V1172" s="705"/>
      <c r="W1172" s="705"/>
      <c r="X1172" s="705"/>
      <c r="Y1172" s="705"/>
      <c r="Z1172" s="418"/>
      <c r="AA1172" s="418"/>
    </row>
    <row r="1173" spans="1:27" s="300" customFormat="1" ht="12.75" customHeight="1">
      <c r="A1173" s="220"/>
      <c r="B1173" s="489" t="s">
        <v>654</v>
      </c>
      <c r="C1173" s="700" t="s">
        <v>363</v>
      </c>
      <c r="D1173" s="701"/>
      <c r="E1173" s="701"/>
      <c r="F1173" s="701"/>
      <c r="G1173" s="701"/>
      <c r="H1173" s="701"/>
      <c r="I1173" s="701"/>
      <c r="J1173" s="701"/>
      <c r="K1173" s="701"/>
      <c r="L1173" s="701"/>
      <c r="M1173" s="701"/>
      <c r="N1173" s="701"/>
      <c r="O1173" s="701"/>
      <c r="P1173" s="701"/>
      <c r="Q1173" s="701"/>
      <c r="R1173" s="701"/>
      <c r="S1173" s="701"/>
      <c r="T1173" s="701"/>
      <c r="U1173" s="701"/>
      <c r="V1173" s="701"/>
      <c r="W1173" s="701"/>
      <c r="X1173" s="701"/>
      <c r="Y1173" s="701"/>
      <c r="Z1173" s="418"/>
      <c r="AA1173" s="418"/>
    </row>
    <row r="1174" spans="1:27" s="300" customFormat="1" ht="12.75" customHeight="1">
      <c r="A1174" s="220"/>
      <c r="B1174" s="491"/>
      <c r="C1174" s="704"/>
      <c r="D1174" s="705"/>
      <c r="E1174" s="705"/>
      <c r="F1174" s="705"/>
      <c r="G1174" s="705"/>
      <c r="H1174" s="705"/>
      <c r="I1174" s="705"/>
      <c r="J1174" s="705"/>
      <c r="K1174" s="705"/>
      <c r="L1174" s="705"/>
      <c r="M1174" s="705"/>
      <c r="N1174" s="705"/>
      <c r="O1174" s="705"/>
      <c r="P1174" s="705"/>
      <c r="Q1174" s="705"/>
      <c r="R1174" s="705"/>
      <c r="S1174" s="705"/>
      <c r="T1174" s="705"/>
      <c r="U1174" s="705"/>
      <c r="V1174" s="705"/>
      <c r="W1174" s="705"/>
      <c r="X1174" s="705"/>
      <c r="Y1174" s="705"/>
      <c r="Z1174" s="418"/>
      <c r="AA1174" s="418"/>
    </row>
    <row r="1175" spans="1:27" s="300" customFormat="1" ht="12.75" customHeight="1">
      <c r="A1175" s="220"/>
      <c r="B1175" s="489" t="s">
        <v>655</v>
      </c>
      <c r="C1175" s="700" t="s">
        <v>371</v>
      </c>
      <c r="D1175" s="701"/>
      <c r="E1175" s="701"/>
      <c r="F1175" s="701"/>
      <c r="G1175" s="701"/>
      <c r="H1175" s="701"/>
      <c r="I1175" s="701"/>
      <c r="J1175" s="701"/>
      <c r="K1175" s="701"/>
      <c r="L1175" s="701"/>
      <c r="M1175" s="701"/>
      <c r="N1175" s="701"/>
      <c r="O1175" s="701"/>
      <c r="P1175" s="701"/>
      <c r="Q1175" s="701"/>
      <c r="R1175" s="701"/>
      <c r="S1175" s="701"/>
      <c r="T1175" s="701"/>
      <c r="U1175" s="701"/>
      <c r="V1175" s="701"/>
      <c r="W1175" s="701"/>
      <c r="X1175" s="701"/>
      <c r="Y1175" s="701"/>
      <c r="Z1175" s="418"/>
      <c r="AA1175" s="418"/>
    </row>
    <row r="1176" spans="1:27" s="300" customFormat="1" ht="12.75" customHeight="1">
      <c r="A1176" s="220"/>
      <c r="B1176" s="490"/>
      <c r="C1176" s="702"/>
      <c r="D1176" s="703"/>
      <c r="E1176" s="703"/>
      <c r="F1176" s="703"/>
      <c r="G1176" s="703"/>
      <c r="H1176" s="703"/>
      <c r="I1176" s="703"/>
      <c r="J1176" s="703"/>
      <c r="K1176" s="703"/>
      <c r="L1176" s="703"/>
      <c r="M1176" s="703"/>
      <c r="N1176" s="703"/>
      <c r="O1176" s="703"/>
      <c r="P1176" s="703"/>
      <c r="Q1176" s="703"/>
      <c r="R1176" s="703"/>
      <c r="S1176" s="703"/>
      <c r="T1176" s="703"/>
      <c r="U1176" s="703"/>
      <c r="V1176" s="703"/>
      <c r="W1176" s="703"/>
      <c r="X1176" s="703"/>
      <c r="Y1176" s="703"/>
      <c r="Z1176" s="418"/>
      <c r="AA1176" s="418"/>
    </row>
    <row r="1177" spans="1:27" s="300" customFormat="1" ht="12.75" customHeight="1">
      <c r="A1177" s="220"/>
      <c r="B1177" s="491"/>
      <c r="C1177" s="704"/>
      <c r="D1177" s="705"/>
      <c r="E1177" s="705"/>
      <c r="F1177" s="705"/>
      <c r="G1177" s="705"/>
      <c r="H1177" s="705"/>
      <c r="I1177" s="705"/>
      <c r="J1177" s="705"/>
      <c r="K1177" s="705"/>
      <c r="L1177" s="705"/>
      <c r="M1177" s="705"/>
      <c r="N1177" s="705"/>
      <c r="O1177" s="705"/>
      <c r="P1177" s="705"/>
      <c r="Q1177" s="705"/>
      <c r="R1177" s="705"/>
      <c r="S1177" s="705"/>
      <c r="T1177" s="705"/>
      <c r="U1177" s="705"/>
      <c r="V1177" s="705"/>
      <c r="W1177" s="705"/>
      <c r="X1177" s="705"/>
      <c r="Y1177" s="705"/>
      <c r="Z1177" s="418"/>
      <c r="AA1177" s="418"/>
    </row>
    <row r="1178" spans="1:27" s="300" customFormat="1" ht="12.75" customHeight="1">
      <c r="A1178" s="220"/>
      <c r="B1178" s="219"/>
      <c r="C1178" s="316"/>
      <c r="D1178" s="316"/>
      <c r="E1178" s="316"/>
      <c r="F1178" s="316"/>
      <c r="G1178" s="316"/>
      <c r="H1178" s="316"/>
      <c r="I1178" s="316"/>
      <c r="J1178" s="316"/>
      <c r="K1178" s="316"/>
      <c r="L1178" s="316"/>
      <c r="M1178" s="316"/>
      <c r="N1178" s="316"/>
      <c r="O1178" s="316"/>
      <c r="P1178" s="316"/>
      <c r="Q1178" s="316"/>
      <c r="R1178" s="316"/>
      <c r="S1178" s="316"/>
      <c r="T1178" s="316"/>
      <c r="U1178" s="316"/>
      <c r="V1178" s="316"/>
      <c r="W1178" s="316"/>
      <c r="X1178" s="316"/>
      <c r="Y1178" s="366"/>
      <c r="Z1178" s="366"/>
      <c r="AA1178" s="366"/>
    </row>
    <row r="1179" spans="1:27" s="300" customFormat="1" ht="12.75" customHeight="1">
      <c r="A1179" s="220"/>
      <c r="B1179" s="230" t="s">
        <v>373</v>
      </c>
      <c r="C1179" s="268"/>
      <c r="D1179" s="268"/>
      <c r="E1179" s="268"/>
      <c r="F1179" s="268"/>
      <c r="G1179" s="268"/>
      <c r="H1179" s="268"/>
      <c r="I1179" s="268"/>
      <c r="J1179" s="268"/>
      <c r="K1179" s="268"/>
      <c r="L1179" s="268"/>
      <c r="M1179" s="268"/>
      <c r="N1179" s="268"/>
      <c r="O1179" s="268"/>
      <c r="P1179" s="268"/>
      <c r="Q1179" s="268"/>
      <c r="R1179" s="268"/>
      <c r="S1179" s="268"/>
      <c r="T1179" s="268"/>
      <c r="U1179" s="268"/>
      <c r="V1179" s="268"/>
      <c r="W1179" s="268"/>
      <c r="X1179" s="268"/>
      <c r="Y1179" s="366"/>
      <c r="Z1179" s="366"/>
      <c r="AA1179" s="366"/>
    </row>
    <row r="1180" spans="1:27" s="300" customFormat="1" ht="12.75" customHeight="1">
      <c r="A1180" s="220"/>
      <c r="B1180" s="489" t="s">
        <v>650</v>
      </c>
      <c r="C1180" s="685" t="s">
        <v>958</v>
      </c>
      <c r="D1180" s="686"/>
      <c r="E1180" s="686"/>
      <c r="F1180" s="686"/>
      <c r="G1180" s="686"/>
      <c r="H1180" s="686"/>
      <c r="I1180" s="686"/>
      <c r="J1180" s="686"/>
      <c r="K1180" s="686"/>
      <c r="L1180" s="686"/>
      <c r="M1180" s="686"/>
      <c r="N1180" s="686"/>
      <c r="O1180" s="686"/>
      <c r="P1180" s="686"/>
      <c r="Q1180" s="686"/>
      <c r="R1180" s="686"/>
      <c r="S1180" s="686"/>
      <c r="T1180" s="686"/>
      <c r="U1180" s="686"/>
      <c r="V1180" s="686"/>
      <c r="W1180" s="686"/>
      <c r="X1180" s="686"/>
      <c r="Y1180" s="686"/>
      <c r="Z1180" s="418"/>
      <c r="AA1180" s="418"/>
    </row>
    <row r="1181" spans="1:27" s="300" customFormat="1" ht="12.75" customHeight="1">
      <c r="A1181" s="220"/>
      <c r="B1181" s="490"/>
      <c r="C1181" s="687"/>
      <c r="D1181" s="688"/>
      <c r="E1181" s="688"/>
      <c r="F1181" s="688"/>
      <c r="G1181" s="688"/>
      <c r="H1181" s="688"/>
      <c r="I1181" s="688"/>
      <c r="J1181" s="688"/>
      <c r="K1181" s="688"/>
      <c r="L1181" s="688"/>
      <c r="M1181" s="688"/>
      <c r="N1181" s="688"/>
      <c r="O1181" s="688"/>
      <c r="P1181" s="688"/>
      <c r="Q1181" s="688"/>
      <c r="R1181" s="688"/>
      <c r="S1181" s="688"/>
      <c r="T1181" s="688"/>
      <c r="U1181" s="688"/>
      <c r="V1181" s="688"/>
      <c r="W1181" s="688"/>
      <c r="X1181" s="688"/>
      <c r="Y1181" s="688"/>
      <c r="Z1181" s="418"/>
      <c r="AA1181" s="418"/>
    </row>
    <row r="1182" spans="1:27" s="300" customFormat="1" ht="12.75" customHeight="1">
      <c r="A1182" s="220"/>
      <c r="B1182" s="490"/>
      <c r="C1182" s="687"/>
      <c r="D1182" s="688"/>
      <c r="E1182" s="688"/>
      <c r="F1182" s="688"/>
      <c r="G1182" s="688"/>
      <c r="H1182" s="688"/>
      <c r="I1182" s="688"/>
      <c r="J1182" s="688"/>
      <c r="K1182" s="688"/>
      <c r="L1182" s="688"/>
      <c r="M1182" s="688"/>
      <c r="N1182" s="688"/>
      <c r="O1182" s="688"/>
      <c r="P1182" s="688"/>
      <c r="Q1182" s="688"/>
      <c r="R1182" s="688"/>
      <c r="S1182" s="688"/>
      <c r="T1182" s="688"/>
      <c r="U1182" s="688"/>
      <c r="V1182" s="688"/>
      <c r="W1182" s="688"/>
      <c r="X1182" s="688"/>
      <c r="Y1182" s="688"/>
      <c r="Z1182" s="418"/>
      <c r="AA1182" s="418"/>
    </row>
    <row r="1183" spans="1:27" s="300" customFormat="1" ht="12.75" customHeight="1">
      <c r="A1183" s="220"/>
      <c r="B1183" s="490"/>
      <c r="C1183" s="687"/>
      <c r="D1183" s="688"/>
      <c r="E1183" s="688"/>
      <c r="F1183" s="688"/>
      <c r="G1183" s="688"/>
      <c r="H1183" s="688"/>
      <c r="I1183" s="688"/>
      <c r="J1183" s="688"/>
      <c r="K1183" s="688"/>
      <c r="L1183" s="688"/>
      <c r="M1183" s="688"/>
      <c r="N1183" s="688"/>
      <c r="O1183" s="688"/>
      <c r="P1183" s="688"/>
      <c r="Q1183" s="688"/>
      <c r="R1183" s="688"/>
      <c r="S1183" s="688"/>
      <c r="T1183" s="688"/>
      <c r="U1183" s="688"/>
      <c r="V1183" s="688"/>
      <c r="W1183" s="688"/>
      <c r="X1183" s="688"/>
      <c r="Y1183" s="688"/>
      <c r="Z1183" s="418"/>
      <c r="AA1183" s="418"/>
    </row>
    <row r="1184" spans="1:27" s="300" customFormat="1" ht="12.75" customHeight="1">
      <c r="A1184" s="220"/>
      <c r="B1184" s="490"/>
      <c r="C1184" s="687"/>
      <c r="D1184" s="688"/>
      <c r="E1184" s="688"/>
      <c r="F1184" s="688"/>
      <c r="G1184" s="688"/>
      <c r="H1184" s="688"/>
      <c r="I1184" s="688"/>
      <c r="J1184" s="688"/>
      <c r="K1184" s="688"/>
      <c r="L1184" s="688"/>
      <c r="M1184" s="688"/>
      <c r="N1184" s="688"/>
      <c r="O1184" s="688"/>
      <c r="P1184" s="688"/>
      <c r="Q1184" s="688"/>
      <c r="R1184" s="688"/>
      <c r="S1184" s="688"/>
      <c r="T1184" s="688"/>
      <c r="U1184" s="688"/>
      <c r="V1184" s="688"/>
      <c r="W1184" s="688"/>
      <c r="X1184" s="688"/>
      <c r="Y1184" s="688"/>
      <c r="Z1184" s="418"/>
      <c r="AA1184" s="418"/>
    </row>
    <row r="1185" spans="1:27" s="300" customFormat="1" ht="12.75" customHeight="1">
      <c r="A1185" s="220"/>
      <c r="B1185" s="490"/>
      <c r="C1185" s="687"/>
      <c r="D1185" s="688"/>
      <c r="E1185" s="688"/>
      <c r="F1185" s="688"/>
      <c r="G1185" s="688"/>
      <c r="H1185" s="688"/>
      <c r="I1185" s="688"/>
      <c r="J1185" s="688"/>
      <c r="K1185" s="688"/>
      <c r="L1185" s="688"/>
      <c r="M1185" s="688"/>
      <c r="N1185" s="688"/>
      <c r="O1185" s="688"/>
      <c r="P1185" s="688"/>
      <c r="Q1185" s="688"/>
      <c r="R1185" s="688"/>
      <c r="S1185" s="688"/>
      <c r="T1185" s="688"/>
      <c r="U1185" s="688"/>
      <c r="V1185" s="688"/>
      <c r="W1185" s="688"/>
      <c r="X1185" s="688"/>
      <c r="Y1185" s="688"/>
      <c r="Z1185" s="418"/>
      <c r="AA1185" s="418"/>
    </row>
    <row r="1186" spans="1:27" s="300" customFormat="1" ht="12.75" customHeight="1">
      <c r="A1186" s="220"/>
      <c r="B1186" s="491"/>
      <c r="C1186" s="689"/>
      <c r="D1186" s="690"/>
      <c r="E1186" s="690"/>
      <c r="F1186" s="690"/>
      <c r="G1186" s="690"/>
      <c r="H1186" s="690"/>
      <c r="I1186" s="690"/>
      <c r="J1186" s="690"/>
      <c r="K1186" s="690"/>
      <c r="L1186" s="690"/>
      <c r="M1186" s="690"/>
      <c r="N1186" s="690"/>
      <c r="O1186" s="690"/>
      <c r="P1186" s="690"/>
      <c r="Q1186" s="690"/>
      <c r="R1186" s="690"/>
      <c r="S1186" s="690"/>
      <c r="T1186" s="690"/>
      <c r="U1186" s="690"/>
      <c r="V1186" s="690"/>
      <c r="W1186" s="690"/>
      <c r="X1186" s="690"/>
      <c r="Y1186" s="690"/>
      <c r="Z1186" s="418"/>
      <c r="AA1186" s="418"/>
    </row>
    <row r="1187" spans="1:27" s="300" customFormat="1" ht="12.75" customHeight="1">
      <c r="A1187" s="220"/>
      <c r="B1187" s="489" t="s">
        <v>651</v>
      </c>
      <c r="C1187" s="685" t="s">
        <v>960</v>
      </c>
      <c r="D1187" s="686"/>
      <c r="E1187" s="686"/>
      <c r="F1187" s="686"/>
      <c r="G1187" s="686"/>
      <c r="H1187" s="686"/>
      <c r="I1187" s="686"/>
      <c r="J1187" s="686"/>
      <c r="K1187" s="686"/>
      <c r="L1187" s="686"/>
      <c r="M1187" s="686"/>
      <c r="N1187" s="686"/>
      <c r="O1187" s="686"/>
      <c r="P1187" s="686"/>
      <c r="Q1187" s="686"/>
      <c r="R1187" s="686"/>
      <c r="S1187" s="686"/>
      <c r="T1187" s="686"/>
      <c r="U1187" s="686"/>
      <c r="V1187" s="686"/>
      <c r="W1187" s="686"/>
      <c r="X1187" s="686"/>
      <c r="Y1187" s="686"/>
      <c r="Z1187" s="418"/>
      <c r="AA1187" s="418"/>
    </row>
    <row r="1188" spans="1:27" s="300" customFormat="1" ht="12.75" customHeight="1">
      <c r="A1188" s="220"/>
      <c r="B1188" s="490"/>
      <c r="C1188" s="687"/>
      <c r="D1188" s="688"/>
      <c r="E1188" s="688"/>
      <c r="F1188" s="688"/>
      <c r="G1188" s="688"/>
      <c r="H1188" s="688"/>
      <c r="I1188" s="688"/>
      <c r="J1188" s="688"/>
      <c r="K1188" s="688"/>
      <c r="L1188" s="688"/>
      <c r="M1188" s="688"/>
      <c r="N1188" s="688"/>
      <c r="O1188" s="688"/>
      <c r="P1188" s="688"/>
      <c r="Q1188" s="688"/>
      <c r="R1188" s="688"/>
      <c r="S1188" s="688"/>
      <c r="T1188" s="688"/>
      <c r="U1188" s="688"/>
      <c r="V1188" s="688"/>
      <c r="W1188" s="688"/>
      <c r="X1188" s="688"/>
      <c r="Y1188" s="688"/>
      <c r="Z1188" s="418"/>
      <c r="AA1188" s="418"/>
    </row>
    <row r="1189" spans="1:27" s="300" customFormat="1" ht="12.75" customHeight="1">
      <c r="A1189" s="220"/>
      <c r="B1189" s="490"/>
      <c r="C1189" s="687"/>
      <c r="D1189" s="688"/>
      <c r="E1189" s="688"/>
      <c r="F1189" s="688"/>
      <c r="G1189" s="688"/>
      <c r="H1189" s="688"/>
      <c r="I1189" s="688"/>
      <c r="J1189" s="688"/>
      <c r="K1189" s="688"/>
      <c r="L1189" s="688"/>
      <c r="M1189" s="688"/>
      <c r="N1189" s="688"/>
      <c r="O1189" s="688"/>
      <c r="P1189" s="688"/>
      <c r="Q1189" s="688"/>
      <c r="R1189" s="688"/>
      <c r="S1189" s="688"/>
      <c r="T1189" s="688"/>
      <c r="U1189" s="688"/>
      <c r="V1189" s="688"/>
      <c r="W1189" s="688"/>
      <c r="X1189" s="688"/>
      <c r="Y1189" s="688"/>
      <c r="Z1189" s="418"/>
      <c r="AA1189" s="418"/>
    </row>
    <row r="1190" spans="1:27" s="300" customFormat="1" ht="12.75" customHeight="1">
      <c r="A1190" s="220"/>
      <c r="B1190" s="490"/>
      <c r="C1190" s="687"/>
      <c r="D1190" s="688"/>
      <c r="E1190" s="688"/>
      <c r="F1190" s="688"/>
      <c r="G1190" s="688"/>
      <c r="H1190" s="688"/>
      <c r="I1190" s="688"/>
      <c r="J1190" s="688"/>
      <c r="K1190" s="688"/>
      <c r="L1190" s="688"/>
      <c r="M1190" s="688"/>
      <c r="N1190" s="688"/>
      <c r="O1190" s="688"/>
      <c r="P1190" s="688"/>
      <c r="Q1190" s="688"/>
      <c r="R1190" s="688"/>
      <c r="S1190" s="688"/>
      <c r="T1190" s="688"/>
      <c r="U1190" s="688"/>
      <c r="V1190" s="688"/>
      <c r="W1190" s="688"/>
      <c r="X1190" s="688"/>
      <c r="Y1190" s="688"/>
      <c r="Z1190" s="418"/>
      <c r="AA1190" s="418"/>
    </row>
    <row r="1191" spans="1:27" s="300" customFormat="1" ht="12.75" customHeight="1">
      <c r="A1191" s="220"/>
      <c r="B1191" s="490"/>
      <c r="C1191" s="687"/>
      <c r="D1191" s="688"/>
      <c r="E1191" s="688"/>
      <c r="F1191" s="688"/>
      <c r="G1191" s="688"/>
      <c r="H1191" s="688"/>
      <c r="I1191" s="688"/>
      <c r="J1191" s="688"/>
      <c r="K1191" s="688"/>
      <c r="L1191" s="688"/>
      <c r="M1191" s="688"/>
      <c r="N1191" s="688"/>
      <c r="O1191" s="688"/>
      <c r="P1191" s="688"/>
      <c r="Q1191" s="688"/>
      <c r="R1191" s="688"/>
      <c r="S1191" s="688"/>
      <c r="T1191" s="688"/>
      <c r="U1191" s="688"/>
      <c r="V1191" s="688"/>
      <c r="W1191" s="688"/>
      <c r="X1191" s="688"/>
      <c r="Y1191" s="688"/>
      <c r="Z1191" s="418"/>
      <c r="AA1191" s="418"/>
    </row>
    <row r="1192" spans="1:27" s="300" customFormat="1" ht="12.75" customHeight="1">
      <c r="A1192" s="220"/>
      <c r="B1192" s="491"/>
      <c r="C1192" s="689"/>
      <c r="D1192" s="690"/>
      <c r="E1192" s="690"/>
      <c r="F1192" s="690"/>
      <c r="G1192" s="690"/>
      <c r="H1192" s="690"/>
      <c r="I1192" s="690"/>
      <c r="J1192" s="690"/>
      <c r="K1192" s="690"/>
      <c r="L1192" s="690"/>
      <c r="M1192" s="690"/>
      <c r="N1192" s="690"/>
      <c r="O1192" s="690"/>
      <c r="P1192" s="690"/>
      <c r="Q1192" s="690"/>
      <c r="R1192" s="690"/>
      <c r="S1192" s="690"/>
      <c r="T1192" s="690"/>
      <c r="U1192" s="690"/>
      <c r="V1192" s="690"/>
      <c r="W1192" s="690"/>
      <c r="X1192" s="690"/>
      <c r="Y1192" s="690"/>
      <c r="Z1192" s="418"/>
      <c r="AA1192" s="418"/>
    </row>
    <row r="1193" spans="1:27" s="300" customFormat="1" ht="12.75" customHeight="1">
      <c r="A1193" s="220"/>
      <c r="B1193" s="489" t="s">
        <v>652</v>
      </c>
      <c r="C1193" s="685" t="s">
        <v>361</v>
      </c>
      <c r="D1193" s="686"/>
      <c r="E1193" s="686"/>
      <c r="F1193" s="686"/>
      <c r="G1193" s="686"/>
      <c r="H1193" s="686"/>
      <c r="I1193" s="686"/>
      <c r="J1193" s="686"/>
      <c r="K1193" s="686"/>
      <c r="L1193" s="686"/>
      <c r="M1193" s="686"/>
      <c r="N1193" s="686"/>
      <c r="O1193" s="686"/>
      <c r="P1193" s="686"/>
      <c r="Q1193" s="686"/>
      <c r="R1193" s="686"/>
      <c r="S1193" s="686"/>
      <c r="T1193" s="686"/>
      <c r="U1193" s="686"/>
      <c r="V1193" s="686"/>
      <c r="W1193" s="686"/>
      <c r="X1193" s="686"/>
      <c r="Y1193" s="686"/>
      <c r="Z1193" s="418"/>
      <c r="AA1193" s="418"/>
    </row>
    <row r="1194" spans="1:27" s="300" customFormat="1" ht="12.75" customHeight="1">
      <c r="A1194" s="220"/>
      <c r="B1194" s="490"/>
      <c r="C1194" s="687"/>
      <c r="D1194" s="688"/>
      <c r="E1194" s="688"/>
      <c r="F1194" s="688"/>
      <c r="G1194" s="688"/>
      <c r="H1194" s="688"/>
      <c r="I1194" s="688"/>
      <c r="J1194" s="688"/>
      <c r="K1194" s="688"/>
      <c r="L1194" s="688"/>
      <c r="M1194" s="688"/>
      <c r="N1194" s="688"/>
      <c r="O1194" s="688"/>
      <c r="P1194" s="688"/>
      <c r="Q1194" s="688"/>
      <c r="R1194" s="688"/>
      <c r="S1194" s="688"/>
      <c r="T1194" s="688"/>
      <c r="U1194" s="688"/>
      <c r="V1194" s="688"/>
      <c r="W1194" s="688"/>
      <c r="X1194" s="688"/>
      <c r="Y1194" s="688"/>
      <c r="Z1194" s="418"/>
      <c r="AA1194" s="418"/>
    </row>
    <row r="1195" spans="1:27" s="300" customFormat="1" ht="12.75" customHeight="1">
      <c r="A1195" s="220"/>
      <c r="B1195" s="491"/>
      <c r="C1195" s="689"/>
      <c r="D1195" s="690"/>
      <c r="E1195" s="690"/>
      <c r="F1195" s="690"/>
      <c r="G1195" s="690"/>
      <c r="H1195" s="690"/>
      <c r="I1195" s="690"/>
      <c r="J1195" s="690"/>
      <c r="K1195" s="690"/>
      <c r="L1195" s="690"/>
      <c r="M1195" s="690"/>
      <c r="N1195" s="690"/>
      <c r="O1195" s="690"/>
      <c r="P1195" s="690"/>
      <c r="Q1195" s="690"/>
      <c r="R1195" s="690"/>
      <c r="S1195" s="690"/>
      <c r="T1195" s="690"/>
      <c r="U1195" s="690"/>
      <c r="V1195" s="690"/>
      <c r="W1195" s="690"/>
      <c r="X1195" s="690"/>
      <c r="Y1195" s="690"/>
      <c r="Z1195" s="418"/>
      <c r="AA1195" s="418"/>
    </row>
    <row r="1196" spans="1:27" s="300" customFormat="1" ht="12.75" customHeight="1">
      <c r="A1196" s="220"/>
      <c r="B1196" s="489" t="s">
        <v>653</v>
      </c>
      <c r="C1196" s="685" t="s">
        <v>362</v>
      </c>
      <c r="D1196" s="686"/>
      <c r="E1196" s="686"/>
      <c r="F1196" s="686"/>
      <c r="G1196" s="686"/>
      <c r="H1196" s="686"/>
      <c r="I1196" s="686"/>
      <c r="J1196" s="686"/>
      <c r="K1196" s="686"/>
      <c r="L1196" s="686"/>
      <c r="M1196" s="686"/>
      <c r="N1196" s="686"/>
      <c r="O1196" s="686"/>
      <c r="P1196" s="686"/>
      <c r="Q1196" s="686"/>
      <c r="R1196" s="686"/>
      <c r="S1196" s="686"/>
      <c r="T1196" s="686"/>
      <c r="U1196" s="686"/>
      <c r="V1196" s="686"/>
      <c r="W1196" s="686"/>
      <c r="X1196" s="686"/>
      <c r="Y1196" s="686"/>
      <c r="Z1196" s="418"/>
      <c r="AA1196" s="418"/>
    </row>
    <row r="1197" spans="1:27" s="300" customFormat="1" ht="12.75" customHeight="1">
      <c r="A1197" s="220"/>
      <c r="B1197" s="491"/>
      <c r="C1197" s="689"/>
      <c r="D1197" s="690"/>
      <c r="E1197" s="690"/>
      <c r="F1197" s="690"/>
      <c r="G1197" s="690"/>
      <c r="H1197" s="690"/>
      <c r="I1197" s="690"/>
      <c r="J1197" s="690"/>
      <c r="K1197" s="690"/>
      <c r="L1197" s="690"/>
      <c r="M1197" s="690"/>
      <c r="N1197" s="690"/>
      <c r="O1197" s="690"/>
      <c r="P1197" s="690"/>
      <c r="Q1197" s="690"/>
      <c r="R1197" s="690"/>
      <c r="S1197" s="690"/>
      <c r="T1197" s="690"/>
      <c r="U1197" s="690"/>
      <c r="V1197" s="690"/>
      <c r="W1197" s="690"/>
      <c r="X1197" s="690"/>
      <c r="Y1197" s="690"/>
      <c r="Z1197" s="418"/>
      <c r="AA1197" s="418"/>
    </row>
    <row r="1198" spans="1:27" s="300" customFormat="1" ht="12.75" customHeight="1">
      <c r="A1198" s="220"/>
      <c r="B1198" s="489" t="s">
        <v>654</v>
      </c>
      <c r="C1198" s="685" t="s">
        <v>371</v>
      </c>
      <c r="D1198" s="686"/>
      <c r="E1198" s="686"/>
      <c r="F1198" s="686"/>
      <c r="G1198" s="686"/>
      <c r="H1198" s="686"/>
      <c r="I1198" s="686"/>
      <c r="J1198" s="686"/>
      <c r="K1198" s="686"/>
      <c r="L1198" s="686"/>
      <c r="M1198" s="686"/>
      <c r="N1198" s="686"/>
      <c r="O1198" s="686"/>
      <c r="P1198" s="686"/>
      <c r="Q1198" s="686"/>
      <c r="R1198" s="686"/>
      <c r="S1198" s="686"/>
      <c r="T1198" s="686"/>
      <c r="U1198" s="686"/>
      <c r="V1198" s="686"/>
      <c r="W1198" s="686"/>
      <c r="X1198" s="686"/>
      <c r="Y1198" s="686"/>
      <c r="Z1198" s="418"/>
      <c r="AA1198" s="418"/>
    </row>
    <row r="1199" spans="1:27" s="300" customFormat="1" ht="12.75" customHeight="1">
      <c r="A1199" s="220"/>
      <c r="B1199" s="490"/>
      <c r="C1199" s="687"/>
      <c r="D1199" s="688"/>
      <c r="E1199" s="688"/>
      <c r="F1199" s="688"/>
      <c r="G1199" s="688"/>
      <c r="H1199" s="688"/>
      <c r="I1199" s="688"/>
      <c r="J1199" s="688"/>
      <c r="K1199" s="688"/>
      <c r="L1199" s="688"/>
      <c r="M1199" s="688"/>
      <c r="N1199" s="688"/>
      <c r="O1199" s="688"/>
      <c r="P1199" s="688"/>
      <c r="Q1199" s="688"/>
      <c r="R1199" s="688"/>
      <c r="S1199" s="688"/>
      <c r="T1199" s="688"/>
      <c r="U1199" s="688"/>
      <c r="V1199" s="688"/>
      <c r="W1199" s="688"/>
      <c r="X1199" s="688"/>
      <c r="Y1199" s="688"/>
      <c r="Z1199" s="418"/>
      <c r="AA1199" s="418"/>
    </row>
    <row r="1200" spans="1:27" s="300" customFormat="1" ht="12.75" customHeight="1">
      <c r="A1200" s="220"/>
      <c r="B1200" s="491"/>
      <c r="C1200" s="689"/>
      <c r="D1200" s="690"/>
      <c r="E1200" s="690"/>
      <c r="F1200" s="690"/>
      <c r="G1200" s="690"/>
      <c r="H1200" s="690"/>
      <c r="I1200" s="690"/>
      <c r="J1200" s="690"/>
      <c r="K1200" s="690"/>
      <c r="L1200" s="690"/>
      <c r="M1200" s="690"/>
      <c r="N1200" s="690"/>
      <c r="O1200" s="690"/>
      <c r="P1200" s="690"/>
      <c r="Q1200" s="690"/>
      <c r="R1200" s="690"/>
      <c r="S1200" s="690"/>
      <c r="T1200" s="690"/>
      <c r="U1200" s="690"/>
      <c r="V1200" s="690"/>
      <c r="W1200" s="690"/>
      <c r="X1200" s="690"/>
      <c r="Y1200" s="690"/>
      <c r="Z1200" s="418"/>
      <c r="AA1200" s="418"/>
    </row>
    <row r="1201" spans="1:59" s="300" customFormat="1" ht="12.75" customHeight="1">
      <c r="A1201" s="220"/>
      <c r="B1201" s="219"/>
      <c r="C1201" s="316"/>
      <c r="D1201" s="316"/>
      <c r="E1201" s="316"/>
      <c r="F1201" s="316"/>
      <c r="G1201" s="316"/>
      <c r="H1201" s="316"/>
      <c r="I1201" s="316"/>
      <c r="J1201" s="316"/>
      <c r="K1201" s="316"/>
      <c r="L1201" s="316"/>
      <c r="M1201" s="316"/>
      <c r="N1201" s="316"/>
      <c r="O1201" s="316"/>
      <c r="P1201" s="316"/>
      <c r="Q1201" s="316"/>
      <c r="R1201" s="316"/>
      <c r="S1201" s="316"/>
      <c r="T1201" s="316"/>
      <c r="U1201" s="316"/>
      <c r="V1201" s="316"/>
      <c r="W1201" s="316"/>
      <c r="X1201" s="316"/>
      <c r="Y1201" s="366"/>
      <c r="Z1201" s="366"/>
      <c r="AA1201" s="366"/>
    </row>
    <row r="1202" spans="1:59" s="389" customFormat="1" ht="12.75" customHeight="1">
      <c r="A1202" s="728" t="s">
        <v>910</v>
      </c>
      <c r="B1202" s="728"/>
      <c r="C1202" s="728"/>
      <c r="D1202" s="728"/>
      <c r="E1202" s="728"/>
      <c r="F1202" s="728"/>
      <c r="G1202" s="728"/>
      <c r="H1202" s="728"/>
      <c r="I1202" s="728"/>
      <c r="J1202" s="728"/>
      <c r="K1202" s="728"/>
      <c r="L1202" s="728"/>
      <c r="M1202" s="728"/>
      <c r="N1202" s="728"/>
      <c r="O1202" s="728"/>
      <c r="P1202" s="728"/>
      <c r="Q1202" s="728"/>
      <c r="R1202" s="728"/>
      <c r="S1202" s="728"/>
      <c r="T1202" s="728"/>
      <c r="U1202" s="728"/>
      <c r="V1202" s="728"/>
      <c r="W1202" s="728"/>
      <c r="X1202" s="728"/>
      <c r="Y1202" s="728"/>
      <c r="Z1202" s="728"/>
      <c r="AA1202" s="728"/>
      <c r="AF1202" s="387"/>
      <c r="AG1202" s="387"/>
      <c r="AH1202" s="390"/>
      <c r="AI1202" s="706"/>
      <c r="AJ1202" s="706"/>
      <c r="AK1202" s="706"/>
      <c r="AL1202" s="706"/>
      <c r="AM1202" s="706"/>
      <c r="AN1202" s="706"/>
      <c r="AO1202" s="706"/>
      <c r="AP1202" s="706"/>
      <c r="AQ1202" s="706"/>
      <c r="AR1202" s="706"/>
      <c r="AS1202" s="706"/>
      <c r="AT1202" s="706"/>
      <c r="AU1202" s="706"/>
      <c r="AV1202" s="706"/>
      <c r="AW1202" s="706"/>
      <c r="AX1202" s="706"/>
      <c r="AY1202" s="706"/>
      <c r="AZ1202" s="706"/>
      <c r="BA1202" s="706"/>
      <c r="BB1202" s="706"/>
      <c r="BC1202" s="706"/>
      <c r="BD1202" s="706"/>
      <c r="BE1202" s="707"/>
      <c r="BF1202" s="707"/>
      <c r="BG1202" s="707"/>
    </row>
    <row r="1203" spans="1:59" s="389" customFormat="1" ht="12.75" customHeight="1">
      <c r="A1203" s="728"/>
      <c r="B1203" s="728"/>
      <c r="C1203" s="728"/>
      <c r="D1203" s="728"/>
      <c r="E1203" s="728"/>
      <c r="F1203" s="728"/>
      <c r="G1203" s="728"/>
      <c r="H1203" s="728"/>
      <c r="I1203" s="728"/>
      <c r="J1203" s="728"/>
      <c r="K1203" s="728"/>
      <c r="L1203" s="728"/>
      <c r="M1203" s="728"/>
      <c r="N1203" s="728"/>
      <c r="O1203" s="728"/>
      <c r="P1203" s="728"/>
      <c r="Q1203" s="728"/>
      <c r="R1203" s="728"/>
      <c r="S1203" s="728"/>
      <c r="T1203" s="728"/>
      <c r="U1203" s="728"/>
      <c r="V1203" s="728"/>
      <c r="W1203" s="728"/>
      <c r="X1203" s="728"/>
      <c r="Y1203" s="728"/>
      <c r="Z1203" s="728"/>
      <c r="AA1203" s="728"/>
      <c r="AF1203" s="387"/>
      <c r="AG1203" s="387"/>
      <c r="AH1203" s="390"/>
      <c r="AI1203" s="391"/>
      <c r="AJ1203" s="391"/>
      <c r="AK1203" s="391"/>
      <c r="AL1203" s="391"/>
      <c r="AM1203" s="391"/>
      <c r="AN1203" s="391"/>
      <c r="AO1203" s="391"/>
      <c r="AP1203" s="391"/>
      <c r="AQ1203" s="391"/>
      <c r="AR1203" s="391"/>
      <c r="AS1203" s="391"/>
      <c r="AT1203" s="391"/>
      <c r="AU1203" s="391"/>
      <c r="AV1203" s="391"/>
      <c r="AW1203" s="391"/>
      <c r="AX1203" s="391"/>
      <c r="AY1203" s="391"/>
      <c r="AZ1203" s="391"/>
      <c r="BA1203" s="391"/>
      <c r="BB1203" s="391"/>
      <c r="BC1203" s="391"/>
      <c r="BD1203" s="391"/>
      <c r="BE1203" s="392"/>
      <c r="BF1203" s="392"/>
      <c r="BG1203" s="392"/>
    </row>
    <row r="1204" spans="1:59" s="245" customFormat="1" ht="12.75" customHeight="1">
      <c r="A1204" s="347" t="s">
        <v>911</v>
      </c>
      <c r="B1204" s="328"/>
      <c r="C1204" s="329"/>
      <c r="D1204" s="329"/>
      <c r="E1204" s="329"/>
      <c r="F1204" s="329"/>
      <c r="G1204" s="329"/>
      <c r="H1204" s="329"/>
      <c r="I1204" s="329"/>
      <c r="J1204" s="329"/>
      <c r="K1204" s="268"/>
      <c r="L1204" s="268"/>
      <c r="M1204" s="268"/>
      <c r="N1204" s="268"/>
      <c r="O1204" s="268"/>
      <c r="P1204" s="268"/>
      <c r="Q1204" s="268"/>
      <c r="R1204" s="268"/>
      <c r="S1204" s="268"/>
      <c r="T1204" s="268"/>
      <c r="U1204" s="268"/>
      <c r="V1204" s="268"/>
      <c r="W1204" s="268"/>
      <c r="X1204" s="268"/>
      <c r="Y1204" s="282"/>
      <c r="Z1204" s="282"/>
      <c r="AA1204" s="282"/>
      <c r="AB1204" s="322"/>
    </row>
    <row r="1205" spans="1:59" s="245" customFormat="1" ht="12.75" customHeight="1">
      <c r="A1205" s="219"/>
      <c r="B1205" s="489" t="s">
        <v>650</v>
      </c>
      <c r="C1205" s="437" t="s">
        <v>376</v>
      </c>
      <c r="D1205" s="438"/>
      <c r="E1205" s="438"/>
      <c r="F1205" s="438"/>
      <c r="G1205" s="438"/>
      <c r="H1205" s="438"/>
      <c r="I1205" s="438"/>
      <c r="J1205" s="438"/>
      <c r="K1205" s="438"/>
      <c r="L1205" s="438"/>
      <c r="M1205" s="438"/>
      <c r="N1205" s="438"/>
      <c r="O1205" s="438"/>
      <c r="P1205" s="438"/>
      <c r="Q1205" s="438"/>
      <c r="R1205" s="438"/>
      <c r="S1205" s="438"/>
      <c r="T1205" s="438"/>
      <c r="U1205" s="438"/>
      <c r="V1205" s="438"/>
      <c r="W1205" s="438"/>
      <c r="X1205" s="438"/>
      <c r="Y1205" s="471"/>
      <c r="Z1205" s="431"/>
      <c r="AA1205" s="432"/>
    </row>
    <row r="1206" spans="1:59" s="245" customFormat="1" ht="12.75" customHeight="1">
      <c r="A1206" s="219"/>
      <c r="B1206" s="490"/>
      <c r="C1206" s="439"/>
      <c r="D1206" s="440"/>
      <c r="E1206" s="440"/>
      <c r="F1206" s="440"/>
      <c r="G1206" s="440"/>
      <c r="H1206" s="440"/>
      <c r="I1206" s="440"/>
      <c r="J1206" s="440"/>
      <c r="K1206" s="440"/>
      <c r="L1206" s="440"/>
      <c r="M1206" s="440"/>
      <c r="N1206" s="440"/>
      <c r="O1206" s="440"/>
      <c r="P1206" s="440"/>
      <c r="Q1206" s="440"/>
      <c r="R1206" s="440"/>
      <c r="S1206" s="440"/>
      <c r="T1206" s="440"/>
      <c r="U1206" s="440"/>
      <c r="V1206" s="440"/>
      <c r="W1206" s="440"/>
      <c r="X1206" s="440"/>
      <c r="Y1206" s="472"/>
      <c r="Z1206" s="433"/>
      <c r="AA1206" s="434"/>
    </row>
    <row r="1207" spans="1:59" s="245" customFormat="1" ht="12.75" customHeight="1">
      <c r="A1207" s="243"/>
      <c r="B1207" s="491"/>
      <c r="C1207" s="441"/>
      <c r="D1207" s="442"/>
      <c r="E1207" s="442"/>
      <c r="F1207" s="442"/>
      <c r="G1207" s="442"/>
      <c r="H1207" s="442"/>
      <c r="I1207" s="442"/>
      <c r="J1207" s="442"/>
      <c r="K1207" s="442"/>
      <c r="L1207" s="442"/>
      <c r="M1207" s="442"/>
      <c r="N1207" s="442"/>
      <c r="O1207" s="442"/>
      <c r="P1207" s="442"/>
      <c r="Q1207" s="442"/>
      <c r="R1207" s="442"/>
      <c r="S1207" s="442"/>
      <c r="T1207" s="442"/>
      <c r="U1207" s="442"/>
      <c r="V1207" s="442"/>
      <c r="W1207" s="442"/>
      <c r="X1207" s="442"/>
      <c r="Y1207" s="473"/>
      <c r="Z1207" s="435"/>
      <c r="AA1207" s="436"/>
    </row>
    <row r="1208" spans="1:59" s="245" customFormat="1" ht="12.75" customHeight="1">
      <c r="A1208" s="219"/>
      <c r="B1208" s="489" t="s">
        <v>651</v>
      </c>
      <c r="C1208" s="437" t="s">
        <v>377</v>
      </c>
      <c r="D1208" s="438"/>
      <c r="E1208" s="438"/>
      <c r="F1208" s="438"/>
      <c r="G1208" s="438"/>
      <c r="H1208" s="438"/>
      <c r="I1208" s="438"/>
      <c r="J1208" s="438"/>
      <c r="K1208" s="438"/>
      <c r="L1208" s="438"/>
      <c r="M1208" s="438"/>
      <c r="N1208" s="438"/>
      <c r="O1208" s="438"/>
      <c r="P1208" s="438"/>
      <c r="Q1208" s="438"/>
      <c r="R1208" s="438"/>
      <c r="S1208" s="438"/>
      <c r="T1208" s="438"/>
      <c r="U1208" s="438"/>
      <c r="V1208" s="438"/>
      <c r="W1208" s="438"/>
      <c r="X1208" s="438"/>
      <c r="Y1208" s="471"/>
      <c r="Z1208" s="431"/>
      <c r="AA1208" s="432"/>
    </row>
    <row r="1209" spans="1:59" s="245" customFormat="1" ht="12.75" customHeight="1">
      <c r="A1209" s="243"/>
      <c r="B1209" s="491"/>
      <c r="C1209" s="441"/>
      <c r="D1209" s="442"/>
      <c r="E1209" s="442"/>
      <c r="F1209" s="442"/>
      <c r="G1209" s="442"/>
      <c r="H1209" s="442"/>
      <c r="I1209" s="442"/>
      <c r="J1209" s="442"/>
      <c r="K1209" s="442"/>
      <c r="L1209" s="442"/>
      <c r="M1209" s="442"/>
      <c r="N1209" s="442"/>
      <c r="O1209" s="442"/>
      <c r="P1209" s="442"/>
      <c r="Q1209" s="442"/>
      <c r="R1209" s="442"/>
      <c r="S1209" s="442"/>
      <c r="T1209" s="442"/>
      <c r="U1209" s="442"/>
      <c r="V1209" s="442"/>
      <c r="W1209" s="442"/>
      <c r="X1209" s="442"/>
      <c r="Y1209" s="473"/>
      <c r="Z1209" s="435"/>
      <c r="AA1209" s="436"/>
    </row>
    <row r="1210" spans="1:59" s="245" customFormat="1" ht="12.75" customHeight="1">
      <c r="A1210" s="219"/>
      <c r="B1210" s="489" t="s">
        <v>652</v>
      </c>
      <c r="C1210" s="437" t="s">
        <v>378</v>
      </c>
      <c r="D1210" s="438"/>
      <c r="E1210" s="438"/>
      <c r="F1210" s="438"/>
      <c r="G1210" s="438"/>
      <c r="H1210" s="438"/>
      <c r="I1210" s="438"/>
      <c r="J1210" s="438"/>
      <c r="K1210" s="438"/>
      <c r="L1210" s="438"/>
      <c r="M1210" s="438"/>
      <c r="N1210" s="438"/>
      <c r="O1210" s="438"/>
      <c r="P1210" s="438"/>
      <c r="Q1210" s="438"/>
      <c r="R1210" s="438"/>
      <c r="S1210" s="438"/>
      <c r="T1210" s="438"/>
      <c r="U1210" s="438"/>
      <c r="V1210" s="438"/>
      <c r="W1210" s="438"/>
      <c r="X1210" s="438"/>
      <c r="Y1210" s="471"/>
      <c r="Z1210" s="431"/>
      <c r="AA1210" s="432"/>
    </row>
    <row r="1211" spans="1:59" s="245" customFormat="1" ht="12.75" customHeight="1">
      <c r="A1211" s="243"/>
      <c r="B1211" s="491"/>
      <c r="C1211" s="441"/>
      <c r="D1211" s="442"/>
      <c r="E1211" s="442"/>
      <c r="F1211" s="442"/>
      <c r="G1211" s="442"/>
      <c r="H1211" s="442"/>
      <c r="I1211" s="442"/>
      <c r="J1211" s="442"/>
      <c r="K1211" s="442"/>
      <c r="L1211" s="442"/>
      <c r="M1211" s="442"/>
      <c r="N1211" s="442"/>
      <c r="O1211" s="442"/>
      <c r="P1211" s="442"/>
      <c r="Q1211" s="442"/>
      <c r="R1211" s="442"/>
      <c r="S1211" s="442"/>
      <c r="T1211" s="442"/>
      <c r="U1211" s="442"/>
      <c r="V1211" s="442"/>
      <c r="W1211" s="442"/>
      <c r="X1211" s="442"/>
      <c r="Y1211" s="473"/>
      <c r="Z1211" s="435"/>
      <c r="AA1211" s="436"/>
    </row>
    <row r="1212" spans="1:59" s="245" customFormat="1" ht="12.75" customHeight="1">
      <c r="A1212" s="219"/>
      <c r="B1212" s="489" t="s">
        <v>653</v>
      </c>
      <c r="C1212" s="437" t="s">
        <v>379</v>
      </c>
      <c r="D1212" s="438"/>
      <c r="E1212" s="438"/>
      <c r="F1212" s="438"/>
      <c r="G1212" s="438"/>
      <c r="H1212" s="438"/>
      <c r="I1212" s="438"/>
      <c r="J1212" s="438"/>
      <c r="K1212" s="438"/>
      <c r="L1212" s="438"/>
      <c r="M1212" s="438"/>
      <c r="N1212" s="438"/>
      <c r="O1212" s="438"/>
      <c r="P1212" s="438"/>
      <c r="Q1212" s="438"/>
      <c r="R1212" s="438"/>
      <c r="S1212" s="438"/>
      <c r="T1212" s="438"/>
      <c r="U1212" s="438"/>
      <c r="V1212" s="438"/>
      <c r="W1212" s="438"/>
      <c r="X1212" s="438"/>
      <c r="Y1212" s="471"/>
      <c r="Z1212" s="431"/>
      <c r="AA1212" s="432"/>
    </row>
    <row r="1213" spans="1:59" s="245" customFormat="1" ht="12.75" customHeight="1">
      <c r="A1213" s="243"/>
      <c r="B1213" s="491"/>
      <c r="C1213" s="441"/>
      <c r="D1213" s="442"/>
      <c r="E1213" s="442"/>
      <c r="F1213" s="442"/>
      <c r="G1213" s="442"/>
      <c r="H1213" s="442"/>
      <c r="I1213" s="442"/>
      <c r="J1213" s="442"/>
      <c r="K1213" s="442"/>
      <c r="L1213" s="442"/>
      <c r="M1213" s="442"/>
      <c r="N1213" s="442"/>
      <c r="O1213" s="442"/>
      <c r="P1213" s="442"/>
      <c r="Q1213" s="442"/>
      <c r="R1213" s="442"/>
      <c r="S1213" s="442"/>
      <c r="T1213" s="442"/>
      <c r="U1213" s="442"/>
      <c r="V1213" s="442"/>
      <c r="W1213" s="442"/>
      <c r="X1213" s="442"/>
      <c r="Y1213" s="473"/>
      <c r="Z1213" s="435"/>
      <c r="AA1213" s="436"/>
    </row>
    <row r="1214" spans="1:59" s="245" customFormat="1" ht="12.75" customHeight="1">
      <c r="A1214" s="243"/>
      <c r="B1214" s="416" t="s">
        <v>938</v>
      </c>
      <c r="C1214" s="268"/>
      <c r="D1214" s="268"/>
      <c r="E1214" s="268"/>
      <c r="F1214" s="268"/>
      <c r="G1214" s="268"/>
      <c r="H1214" s="268"/>
      <c r="I1214" s="268"/>
      <c r="J1214" s="268"/>
      <c r="K1214" s="268"/>
      <c r="L1214" s="268"/>
      <c r="M1214" s="268"/>
      <c r="N1214" s="268"/>
      <c r="O1214" s="268"/>
      <c r="P1214" s="268"/>
      <c r="Q1214" s="268"/>
      <c r="R1214" s="268"/>
      <c r="S1214" s="268"/>
      <c r="T1214" s="268"/>
      <c r="U1214" s="268"/>
      <c r="V1214" s="268"/>
      <c r="W1214" s="268"/>
      <c r="X1214" s="268"/>
      <c r="Y1214" s="282"/>
      <c r="Z1214" s="282"/>
      <c r="AA1214" s="282"/>
    </row>
    <row r="1215" spans="1:59" s="245" customFormat="1" ht="12.75" customHeight="1">
      <c r="A1215" s="243"/>
      <c r="B1215" s="262"/>
      <c r="C1215" s="414"/>
      <c r="D1215" s="414"/>
      <c r="E1215" s="414"/>
      <c r="F1215" s="414"/>
      <c r="G1215" s="414"/>
      <c r="H1215" s="414"/>
      <c r="I1215" s="414"/>
      <c r="J1215" s="414"/>
      <c r="K1215" s="414"/>
      <c r="L1215" s="414"/>
      <c r="M1215" s="414"/>
      <c r="N1215" s="414"/>
      <c r="O1215" s="414"/>
      <c r="P1215" s="414"/>
      <c r="Q1215" s="414"/>
      <c r="R1215" s="414"/>
      <c r="S1215" s="414"/>
      <c r="T1215" s="414"/>
      <c r="U1215" s="414"/>
      <c r="V1215" s="414"/>
      <c r="W1215" s="414"/>
      <c r="X1215" s="414"/>
      <c r="Y1215" s="413"/>
      <c r="Z1215" s="413"/>
      <c r="AA1215" s="413"/>
    </row>
    <row r="1216" spans="1:59" s="245" customFormat="1" ht="12.75" customHeight="1">
      <c r="A1216" s="347" t="s">
        <v>936</v>
      </c>
      <c r="B1216" s="320"/>
      <c r="C1216" s="321"/>
      <c r="D1216" s="321"/>
      <c r="E1216" s="321"/>
      <c r="F1216" s="321"/>
      <c r="G1216" s="321"/>
      <c r="H1216" s="325"/>
      <c r="I1216" s="417" t="s">
        <v>937</v>
      </c>
      <c r="J1216" s="325"/>
      <c r="K1216" s="325"/>
      <c r="L1216" s="326"/>
      <c r="M1216" s="327"/>
      <c r="N1216" s="327"/>
      <c r="O1216" s="327"/>
      <c r="P1216" s="327"/>
      <c r="Q1216" s="327"/>
      <c r="R1216" s="327"/>
      <c r="S1216" s="327"/>
      <c r="T1216" s="327"/>
      <c r="U1216" s="327"/>
      <c r="V1216" s="327"/>
      <c r="W1216" s="327"/>
      <c r="X1216" s="281"/>
      <c r="Y1216" s="281"/>
      <c r="Z1216" s="281"/>
      <c r="AA1216" s="281"/>
      <c r="AB1216" s="322"/>
    </row>
    <row r="1217" spans="1:27" s="245" customFormat="1" ht="12.75" customHeight="1">
      <c r="A1217" s="219"/>
      <c r="B1217" s="489" t="s">
        <v>650</v>
      </c>
      <c r="C1217" s="437" t="s">
        <v>374</v>
      </c>
      <c r="D1217" s="438"/>
      <c r="E1217" s="438"/>
      <c r="F1217" s="438"/>
      <c r="G1217" s="438"/>
      <c r="H1217" s="438"/>
      <c r="I1217" s="438"/>
      <c r="J1217" s="438"/>
      <c r="K1217" s="438"/>
      <c r="L1217" s="438"/>
      <c r="M1217" s="438"/>
      <c r="N1217" s="438"/>
      <c r="O1217" s="438"/>
      <c r="P1217" s="438"/>
      <c r="Q1217" s="438"/>
      <c r="R1217" s="438"/>
      <c r="S1217" s="438"/>
      <c r="T1217" s="438"/>
      <c r="U1217" s="438"/>
      <c r="V1217" s="438"/>
      <c r="W1217" s="438"/>
      <c r="X1217" s="438"/>
      <c r="Y1217" s="471"/>
      <c r="Z1217" s="431"/>
      <c r="AA1217" s="432"/>
    </row>
    <row r="1218" spans="1:27" s="245" customFormat="1" ht="12.75" customHeight="1">
      <c r="A1218" s="219"/>
      <c r="B1218" s="490"/>
      <c r="C1218" s="439"/>
      <c r="D1218" s="440"/>
      <c r="E1218" s="440"/>
      <c r="F1218" s="440"/>
      <c r="G1218" s="440"/>
      <c r="H1218" s="440"/>
      <c r="I1218" s="440"/>
      <c r="J1218" s="440"/>
      <c r="K1218" s="440"/>
      <c r="L1218" s="440"/>
      <c r="M1218" s="440"/>
      <c r="N1218" s="440"/>
      <c r="O1218" s="440"/>
      <c r="P1218" s="440"/>
      <c r="Q1218" s="440"/>
      <c r="R1218" s="440"/>
      <c r="S1218" s="440"/>
      <c r="T1218" s="440"/>
      <c r="U1218" s="440"/>
      <c r="V1218" s="440"/>
      <c r="W1218" s="440"/>
      <c r="X1218" s="440"/>
      <c r="Y1218" s="472"/>
      <c r="Z1218" s="433"/>
      <c r="AA1218" s="434"/>
    </row>
    <row r="1219" spans="1:27" s="245" customFormat="1" ht="12.75" customHeight="1">
      <c r="A1219" s="243"/>
      <c r="B1219" s="491"/>
      <c r="C1219" s="441"/>
      <c r="D1219" s="442"/>
      <c r="E1219" s="442"/>
      <c r="F1219" s="442"/>
      <c r="G1219" s="442"/>
      <c r="H1219" s="442"/>
      <c r="I1219" s="442"/>
      <c r="J1219" s="442"/>
      <c r="K1219" s="442"/>
      <c r="L1219" s="442"/>
      <c r="M1219" s="442"/>
      <c r="N1219" s="442"/>
      <c r="O1219" s="442"/>
      <c r="P1219" s="442"/>
      <c r="Q1219" s="442"/>
      <c r="R1219" s="442"/>
      <c r="S1219" s="442"/>
      <c r="T1219" s="442"/>
      <c r="U1219" s="442"/>
      <c r="V1219" s="442"/>
      <c r="W1219" s="442"/>
      <c r="X1219" s="442"/>
      <c r="Y1219" s="473"/>
      <c r="Z1219" s="435"/>
      <c r="AA1219" s="436"/>
    </row>
    <row r="1220" spans="1:27" s="245" customFormat="1" ht="12.75" customHeight="1">
      <c r="A1220" s="219"/>
      <c r="B1220" s="489" t="s">
        <v>651</v>
      </c>
      <c r="C1220" s="437" t="s">
        <v>375</v>
      </c>
      <c r="D1220" s="438"/>
      <c r="E1220" s="438"/>
      <c r="F1220" s="438"/>
      <c r="G1220" s="438"/>
      <c r="H1220" s="438"/>
      <c r="I1220" s="438"/>
      <c r="J1220" s="438"/>
      <c r="K1220" s="438"/>
      <c r="L1220" s="438"/>
      <c r="M1220" s="438"/>
      <c r="N1220" s="438"/>
      <c r="O1220" s="438"/>
      <c r="P1220" s="438"/>
      <c r="Q1220" s="438"/>
      <c r="R1220" s="438"/>
      <c r="S1220" s="438"/>
      <c r="T1220" s="438"/>
      <c r="U1220" s="438"/>
      <c r="V1220" s="438"/>
      <c r="W1220" s="438"/>
      <c r="X1220" s="438"/>
      <c r="Y1220" s="471"/>
      <c r="Z1220" s="431"/>
      <c r="AA1220" s="432"/>
    </row>
    <row r="1221" spans="1:27" s="245" customFormat="1" ht="12.75" customHeight="1">
      <c r="A1221" s="243"/>
      <c r="B1221" s="491"/>
      <c r="C1221" s="441"/>
      <c r="D1221" s="442"/>
      <c r="E1221" s="442"/>
      <c r="F1221" s="442"/>
      <c r="G1221" s="442"/>
      <c r="H1221" s="442"/>
      <c r="I1221" s="442"/>
      <c r="J1221" s="442"/>
      <c r="K1221" s="442"/>
      <c r="L1221" s="442"/>
      <c r="M1221" s="442"/>
      <c r="N1221" s="442"/>
      <c r="O1221" s="442"/>
      <c r="P1221" s="442"/>
      <c r="Q1221" s="442"/>
      <c r="R1221" s="442"/>
      <c r="S1221" s="442"/>
      <c r="T1221" s="442"/>
      <c r="U1221" s="442"/>
      <c r="V1221" s="442"/>
      <c r="W1221" s="442"/>
      <c r="X1221" s="442"/>
      <c r="Y1221" s="473"/>
      <c r="Z1221" s="435"/>
      <c r="AA1221" s="436"/>
    </row>
    <row r="1222" spans="1:27" s="245" customFormat="1" ht="12.75" customHeight="1">
      <c r="A1222" s="243"/>
      <c r="B1222" s="416" t="s">
        <v>938</v>
      </c>
      <c r="C1222" s="412"/>
      <c r="D1222" s="412"/>
      <c r="E1222" s="412"/>
      <c r="F1222" s="412"/>
      <c r="G1222" s="412"/>
      <c r="H1222" s="412"/>
      <c r="I1222" s="412"/>
      <c r="J1222" s="412"/>
      <c r="K1222" s="412"/>
      <c r="L1222" s="412"/>
      <c r="M1222" s="412"/>
      <c r="N1222" s="412"/>
      <c r="O1222" s="412"/>
      <c r="P1222" s="412"/>
      <c r="Q1222" s="412"/>
      <c r="R1222" s="412"/>
      <c r="S1222" s="412"/>
      <c r="T1222" s="412"/>
      <c r="U1222" s="412"/>
      <c r="V1222" s="412"/>
      <c r="W1222" s="412"/>
      <c r="X1222" s="412"/>
      <c r="Y1222" s="412"/>
      <c r="Z1222" s="413"/>
      <c r="AA1222" s="413"/>
    </row>
    <row r="1223" spans="1:27" s="245" customFormat="1" ht="12.75" customHeight="1">
      <c r="A1223" s="243"/>
      <c r="B1223" s="219"/>
      <c r="C1223" s="368"/>
      <c r="D1223" s="368"/>
      <c r="E1223" s="368"/>
      <c r="F1223" s="368"/>
      <c r="G1223" s="368"/>
      <c r="H1223" s="368"/>
      <c r="I1223" s="368"/>
      <c r="J1223" s="368"/>
      <c r="K1223" s="368"/>
      <c r="L1223" s="368"/>
      <c r="M1223" s="368"/>
      <c r="N1223" s="368"/>
      <c r="O1223" s="368"/>
      <c r="P1223" s="368"/>
      <c r="Q1223" s="368"/>
      <c r="R1223" s="368"/>
      <c r="S1223" s="368"/>
      <c r="T1223" s="368"/>
      <c r="U1223" s="368"/>
      <c r="V1223" s="368"/>
      <c r="W1223" s="368"/>
      <c r="X1223" s="368"/>
      <c r="Y1223" s="366"/>
      <c r="Z1223" s="366"/>
      <c r="AA1223" s="366"/>
    </row>
    <row r="1224" spans="1:27" s="245" customFormat="1" ht="12.75" customHeight="1">
      <c r="A1224" s="220" t="s">
        <v>914</v>
      </c>
      <c r="B1224" s="220"/>
      <c r="C1224" s="243"/>
      <c r="D1224" s="243"/>
      <c r="E1224" s="243"/>
      <c r="F1224" s="243"/>
      <c r="G1224" s="243"/>
      <c r="H1224" s="279"/>
      <c r="I1224" s="279"/>
      <c r="J1224" s="279"/>
      <c r="K1224" s="279"/>
      <c r="L1224" s="280"/>
      <c r="M1224" s="281"/>
      <c r="N1224" s="281"/>
      <c r="O1224" s="281"/>
      <c r="P1224" s="281"/>
      <c r="Q1224" s="281"/>
      <c r="R1224" s="281"/>
      <c r="S1224" s="281"/>
      <c r="T1224" s="281"/>
      <c r="U1224" s="281"/>
      <c r="V1224" s="281"/>
      <c r="W1224" s="281"/>
      <c r="X1224" s="281"/>
      <c r="Y1224" s="281"/>
      <c r="Z1224" s="281"/>
      <c r="AA1224" s="281"/>
    </row>
    <row r="1225" spans="1:27" s="245" customFormat="1" ht="12.75" customHeight="1">
      <c r="A1225" s="219"/>
      <c r="B1225" s="489" t="s">
        <v>650</v>
      </c>
      <c r="C1225" s="437" t="s">
        <v>912</v>
      </c>
      <c r="D1225" s="438"/>
      <c r="E1225" s="438"/>
      <c r="F1225" s="438"/>
      <c r="G1225" s="438"/>
      <c r="H1225" s="438"/>
      <c r="I1225" s="438"/>
      <c r="J1225" s="438"/>
      <c r="K1225" s="438"/>
      <c r="L1225" s="438"/>
      <c r="M1225" s="438"/>
      <c r="N1225" s="438"/>
      <c r="O1225" s="438"/>
      <c r="P1225" s="438"/>
      <c r="Q1225" s="438"/>
      <c r="R1225" s="438"/>
      <c r="S1225" s="438"/>
      <c r="T1225" s="438"/>
      <c r="U1225" s="438"/>
      <c r="V1225" s="438"/>
      <c r="W1225" s="438"/>
      <c r="X1225" s="438"/>
      <c r="Y1225" s="471"/>
      <c r="Z1225" s="431"/>
      <c r="AA1225" s="432"/>
    </row>
    <row r="1226" spans="1:27" s="245" customFormat="1" ht="12.75" customHeight="1">
      <c r="A1226" s="219"/>
      <c r="B1226" s="490"/>
      <c r="C1226" s="439"/>
      <c r="D1226" s="440"/>
      <c r="E1226" s="440"/>
      <c r="F1226" s="440"/>
      <c r="G1226" s="440"/>
      <c r="H1226" s="440"/>
      <c r="I1226" s="440"/>
      <c r="J1226" s="440"/>
      <c r="K1226" s="440"/>
      <c r="L1226" s="440"/>
      <c r="M1226" s="440"/>
      <c r="N1226" s="440"/>
      <c r="O1226" s="440"/>
      <c r="P1226" s="440"/>
      <c r="Q1226" s="440"/>
      <c r="R1226" s="440"/>
      <c r="S1226" s="440"/>
      <c r="T1226" s="440"/>
      <c r="U1226" s="440"/>
      <c r="V1226" s="440"/>
      <c r="W1226" s="440"/>
      <c r="X1226" s="440"/>
      <c r="Y1226" s="472"/>
      <c r="Z1226" s="433"/>
      <c r="AA1226" s="434"/>
    </row>
    <row r="1227" spans="1:27" s="245" customFormat="1" ht="12.75" customHeight="1">
      <c r="A1227" s="219"/>
      <c r="B1227" s="490"/>
      <c r="C1227" s="439"/>
      <c r="D1227" s="440"/>
      <c r="E1227" s="440"/>
      <c r="F1227" s="440"/>
      <c r="G1227" s="440"/>
      <c r="H1227" s="440"/>
      <c r="I1227" s="440"/>
      <c r="J1227" s="440"/>
      <c r="K1227" s="440"/>
      <c r="L1227" s="440"/>
      <c r="M1227" s="440"/>
      <c r="N1227" s="440"/>
      <c r="O1227" s="440"/>
      <c r="P1227" s="440"/>
      <c r="Q1227" s="440"/>
      <c r="R1227" s="440"/>
      <c r="S1227" s="440"/>
      <c r="T1227" s="440"/>
      <c r="U1227" s="440"/>
      <c r="V1227" s="440"/>
      <c r="W1227" s="440"/>
      <c r="X1227" s="440"/>
      <c r="Y1227" s="472"/>
      <c r="Z1227" s="433"/>
      <c r="AA1227" s="434"/>
    </row>
    <row r="1228" spans="1:27" s="245" customFormat="1" ht="12.75" customHeight="1">
      <c r="A1228" s="219"/>
      <c r="B1228" s="490"/>
      <c r="C1228" s="439"/>
      <c r="D1228" s="440"/>
      <c r="E1228" s="440"/>
      <c r="F1228" s="440"/>
      <c r="G1228" s="440"/>
      <c r="H1228" s="440"/>
      <c r="I1228" s="440"/>
      <c r="J1228" s="440"/>
      <c r="K1228" s="440"/>
      <c r="L1228" s="440"/>
      <c r="M1228" s="440"/>
      <c r="N1228" s="440"/>
      <c r="O1228" s="440"/>
      <c r="P1228" s="440"/>
      <c r="Q1228" s="440"/>
      <c r="R1228" s="440"/>
      <c r="S1228" s="440"/>
      <c r="T1228" s="440"/>
      <c r="U1228" s="440"/>
      <c r="V1228" s="440"/>
      <c r="W1228" s="440"/>
      <c r="X1228" s="440"/>
      <c r="Y1228" s="472"/>
      <c r="Z1228" s="433"/>
      <c r="AA1228" s="434"/>
    </row>
    <row r="1229" spans="1:27" s="245" customFormat="1" ht="12.75" customHeight="1">
      <c r="A1229" s="219"/>
      <c r="B1229" s="490"/>
      <c r="C1229" s="449" t="s">
        <v>935</v>
      </c>
      <c r="D1229" s="448"/>
      <c r="E1229" s="448"/>
      <c r="F1229" s="448"/>
      <c r="G1229" s="448"/>
      <c r="H1229" s="448"/>
      <c r="I1229" s="448"/>
      <c r="J1229" s="448"/>
      <c r="K1229" s="448"/>
      <c r="L1229" s="448"/>
      <c r="M1229" s="448"/>
      <c r="N1229" s="448"/>
      <c r="O1229" s="448"/>
      <c r="P1229" s="448"/>
      <c r="Q1229" s="448"/>
      <c r="R1229" s="448"/>
      <c r="S1229" s="448"/>
      <c r="T1229" s="448"/>
      <c r="U1229" s="448"/>
      <c r="V1229" s="448"/>
      <c r="W1229" s="448"/>
      <c r="X1229" s="448"/>
      <c r="Y1229" s="484"/>
      <c r="Z1229" s="433"/>
      <c r="AA1229" s="434"/>
    </row>
    <row r="1230" spans="1:27" s="245" customFormat="1" ht="12.75" customHeight="1">
      <c r="A1230" s="219"/>
      <c r="B1230" s="490"/>
      <c r="C1230" s="449"/>
      <c r="D1230" s="448"/>
      <c r="E1230" s="448"/>
      <c r="F1230" s="448"/>
      <c r="G1230" s="448"/>
      <c r="H1230" s="448"/>
      <c r="I1230" s="448"/>
      <c r="J1230" s="448"/>
      <c r="K1230" s="448"/>
      <c r="L1230" s="448"/>
      <c r="M1230" s="448"/>
      <c r="N1230" s="448"/>
      <c r="O1230" s="448"/>
      <c r="P1230" s="448"/>
      <c r="Q1230" s="448"/>
      <c r="R1230" s="448"/>
      <c r="S1230" s="448"/>
      <c r="T1230" s="448"/>
      <c r="U1230" s="448"/>
      <c r="V1230" s="448"/>
      <c r="W1230" s="448"/>
      <c r="X1230" s="448"/>
      <c r="Y1230" s="484"/>
      <c r="Z1230" s="433"/>
      <c r="AA1230" s="434"/>
    </row>
    <row r="1231" spans="1:27" s="245" customFormat="1" ht="12.75" customHeight="1">
      <c r="A1231" s="219"/>
      <c r="B1231" s="490"/>
      <c r="C1231" s="449"/>
      <c r="D1231" s="448"/>
      <c r="E1231" s="448"/>
      <c r="F1231" s="448"/>
      <c r="G1231" s="448"/>
      <c r="H1231" s="448"/>
      <c r="I1231" s="448"/>
      <c r="J1231" s="448"/>
      <c r="K1231" s="448"/>
      <c r="L1231" s="448"/>
      <c r="M1231" s="448"/>
      <c r="N1231" s="448"/>
      <c r="O1231" s="448"/>
      <c r="P1231" s="448"/>
      <c r="Q1231" s="448"/>
      <c r="R1231" s="448"/>
      <c r="S1231" s="448"/>
      <c r="T1231" s="448"/>
      <c r="U1231" s="448"/>
      <c r="V1231" s="448"/>
      <c r="W1231" s="448"/>
      <c r="X1231" s="448"/>
      <c r="Y1231" s="484"/>
      <c r="Z1231" s="433"/>
      <c r="AA1231" s="434"/>
    </row>
    <row r="1232" spans="1:27" s="245" customFormat="1" ht="12.75" customHeight="1">
      <c r="A1232" s="219"/>
      <c r="B1232" s="490"/>
      <c r="C1232" s="449"/>
      <c r="D1232" s="448"/>
      <c r="E1232" s="448"/>
      <c r="F1232" s="448"/>
      <c r="G1232" s="448"/>
      <c r="H1232" s="448"/>
      <c r="I1232" s="448"/>
      <c r="J1232" s="448"/>
      <c r="K1232" s="448"/>
      <c r="L1232" s="448"/>
      <c r="M1232" s="448"/>
      <c r="N1232" s="448"/>
      <c r="O1232" s="448"/>
      <c r="P1232" s="448"/>
      <c r="Q1232" s="448"/>
      <c r="R1232" s="448"/>
      <c r="S1232" s="448"/>
      <c r="T1232" s="448"/>
      <c r="U1232" s="448"/>
      <c r="V1232" s="448"/>
      <c r="W1232" s="448"/>
      <c r="X1232" s="448"/>
      <c r="Y1232" s="484"/>
      <c r="Z1232" s="433"/>
      <c r="AA1232" s="434"/>
    </row>
    <row r="1233" spans="1:27" s="245" customFormat="1" ht="12.75" customHeight="1">
      <c r="A1233" s="219"/>
      <c r="B1233" s="489" t="s">
        <v>651</v>
      </c>
      <c r="C1233" s="437" t="s">
        <v>913</v>
      </c>
      <c r="D1233" s="438"/>
      <c r="E1233" s="438"/>
      <c r="F1233" s="438"/>
      <c r="G1233" s="438"/>
      <c r="H1233" s="438"/>
      <c r="I1233" s="438"/>
      <c r="J1233" s="438"/>
      <c r="K1233" s="438"/>
      <c r="L1233" s="438"/>
      <c r="M1233" s="438"/>
      <c r="N1233" s="438"/>
      <c r="O1233" s="438"/>
      <c r="P1233" s="438"/>
      <c r="Q1233" s="438"/>
      <c r="R1233" s="438"/>
      <c r="S1233" s="438"/>
      <c r="T1233" s="438"/>
      <c r="U1233" s="438"/>
      <c r="V1233" s="438"/>
      <c r="W1233" s="438"/>
      <c r="X1233" s="438"/>
      <c r="Y1233" s="471"/>
      <c r="Z1233" s="431"/>
      <c r="AA1233" s="432"/>
    </row>
    <row r="1234" spans="1:27" s="245" customFormat="1" ht="12.75" customHeight="1">
      <c r="A1234" s="219"/>
      <c r="B1234" s="490"/>
      <c r="C1234" s="439"/>
      <c r="D1234" s="440"/>
      <c r="E1234" s="440"/>
      <c r="F1234" s="440"/>
      <c r="G1234" s="440"/>
      <c r="H1234" s="440"/>
      <c r="I1234" s="440"/>
      <c r="J1234" s="440"/>
      <c r="K1234" s="440"/>
      <c r="L1234" s="440"/>
      <c r="M1234" s="440"/>
      <c r="N1234" s="440"/>
      <c r="O1234" s="440"/>
      <c r="P1234" s="440"/>
      <c r="Q1234" s="440"/>
      <c r="R1234" s="440"/>
      <c r="S1234" s="440"/>
      <c r="T1234" s="440"/>
      <c r="U1234" s="440"/>
      <c r="V1234" s="440"/>
      <c r="W1234" s="440"/>
      <c r="X1234" s="440"/>
      <c r="Y1234" s="472"/>
      <c r="Z1234" s="433"/>
      <c r="AA1234" s="434"/>
    </row>
    <row r="1235" spans="1:27" s="245" customFormat="1" ht="12.75" customHeight="1">
      <c r="A1235" s="243"/>
      <c r="B1235" s="491"/>
      <c r="C1235" s="441"/>
      <c r="D1235" s="442"/>
      <c r="E1235" s="442"/>
      <c r="F1235" s="442"/>
      <c r="G1235" s="442"/>
      <c r="H1235" s="442"/>
      <c r="I1235" s="442"/>
      <c r="J1235" s="442"/>
      <c r="K1235" s="442"/>
      <c r="L1235" s="442"/>
      <c r="M1235" s="442"/>
      <c r="N1235" s="442"/>
      <c r="O1235" s="442"/>
      <c r="P1235" s="442"/>
      <c r="Q1235" s="442"/>
      <c r="R1235" s="442"/>
      <c r="S1235" s="442"/>
      <c r="T1235" s="442"/>
      <c r="U1235" s="442"/>
      <c r="V1235" s="442"/>
      <c r="W1235" s="442"/>
      <c r="X1235" s="442"/>
      <c r="Y1235" s="473"/>
      <c r="Z1235" s="435"/>
      <c r="AA1235" s="436"/>
    </row>
    <row r="1236" spans="1:27" s="245" customFormat="1" ht="12.75" customHeight="1">
      <c r="A1236" s="243"/>
      <c r="B1236" s="219"/>
      <c r="C1236" s="268"/>
      <c r="D1236" s="268"/>
      <c r="E1236" s="268"/>
      <c r="F1236" s="268"/>
      <c r="G1236" s="268"/>
      <c r="H1236" s="268"/>
      <c r="I1236" s="268"/>
      <c r="J1236" s="268"/>
      <c r="K1236" s="268"/>
      <c r="L1236" s="268"/>
      <c r="M1236" s="268"/>
      <c r="N1236" s="268"/>
      <c r="O1236" s="268"/>
      <c r="P1236" s="268"/>
      <c r="Q1236" s="268"/>
      <c r="R1236" s="268"/>
      <c r="S1236" s="268"/>
      <c r="T1236" s="268"/>
      <c r="U1236" s="268"/>
      <c r="V1236" s="268"/>
      <c r="W1236" s="268"/>
      <c r="X1236" s="268"/>
      <c r="Y1236" s="282"/>
      <c r="Z1236" s="282"/>
      <c r="AA1236" s="282"/>
    </row>
    <row r="1237" spans="1:27" s="396" customFormat="1" ht="12.75" customHeight="1">
      <c r="A1237" s="393"/>
      <c r="B1237" s="394"/>
      <c r="C1237" s="395"/>
      <c r="D1237" s="395"/>
      <c r="E1237" s="395"/>
      <c r="F1237" s="395"/>
      <c r="G1237" s="395"/>
      <c r="H1237" s="395"/>
      <c r="I1237" s="395"/>
      <c r="J1237" s="395"/>
      <c r="K1237" s="395"/>
      <c r="L1237" s="395"/>
      <c r="M1237" s="395"/>
      <c r="N1237" s="395"/>
      <c r="O1237" s="395"/>
      <c r="P1237" s="395"/>
      <c r="Q1237" s="395"/>
      <c r="R1237" s="395"/>
      <c r="S1237" s="395"/>
      <c r="T1237" s="395"/>
      <c r="U1237" s="395"/>
      <c r="V1237" s="395"/>
      <c r="W1237" s="395"/>
      <c r="X1237" s="395"/>
      <c r="Y1237" s="395"/>
      <c r="Z1237" s="395"/>
      <c r="AA1237" s="395"/>
    </row>
    <row r="1238" spans="1:27" s="396" customFormat="1" ht="12.75" customHeight="1">
      <c r="A1238" s="393"/>
      <c r="B1238" s="397"/>
      <c r="C1238" s="383"/>
      <c r="D1238" s="383"/>
      <c r="E1238" s="383"/>
      <c r="F1238" s="383"/>
      <c r="G1238" s="383"/>
      <c r="H1238" s="383"/>
      <c r="I1238" s="383"/>
      <c r="J1238" s="398"/>
      <c r="K1238" s="398"/>
      <c r="L1238" s="398"/>
      <c r="M1238" s="398"/>
      <c r="N1238" s="398"/>
      <c r="O1238" s="398"/>
      <c r="P1238" s="398"/>
      <c r="Q1238" s="398"/>
      <c r="R1238" s="398"/>
      <c r="S1238" s="399"/>
      <c r="T1238" s="399"/>
      <c r="U1238" s="399"/>
      <c r="V1238" s="399"/>
      <c r="W1238" s="399"/>
      <c r="X1238" s="399"/>
      <c r="Y1238" s="400"/>
      <c r="Z1238" s="400"/>
      <c r="AA1238" s="400"/>
    </row>
    <row r="1239" spans="1:27" s="396" customFormat="1" ht="12.75" customHeight="1">
      <c r="A1239" s="393"/>
      <c r="B1239" s="397"/>
      <c r="C1239" s="383"/>
      <c r="D1239" s="383"/>
      <c r="E1239" s="383"/>
      <c r="F1239" s="383"/>
      <c r="G1239" s="383"/>
      <c r="H1239" s="383"/>
      <c r="I1239" s="383"/>
      <c r="J1239" s="398"/>
      <c r="K1239" s="398"/>
      <c r="L1239" s="398"/>
      <c r="M1239" s="398"/>
      <c r="N1239" s="398"/>
      <c r="O1239" s="398"/>
      <c r="P1239" s="398"/>
      <c r="Q1239" s="398"/>
      <c r="R1239" s="398"/>
      <c r="S1239" s="399"/>
      <c r="T1239" s="399"/>
      <c r="U1239" s="399"/>
      <c r="V1239" s="399"/>
      <c r="W1239" s="399"/>
      <c r="X1239" s="399"/>
      <c r="Y1239" s="400"/>
      <c r="Z1239" s="400"/>
      <c r="AA1239" s="400"/>
    </row>
    <row r="1240" spans="1:27" s="396" customFormat="1" ht="12.75" customHeight="1">
      <c r="A1240" s="393"/>
      <c r="B1240" s="397"/>
      <c r="C1240" s="383"/>
      <c r="D1240" s="383"/>
      <c r="E1240" s="383"/>
      <c r="F1240" s="383"/>
      <c r="G1240" s="383"/>
      <c r="H1240" s="383"/>
      <c r="I1240" s="383"/>
      <c r="J1240" s="398"/>
      <c r="K1240" s="398"/>
      <c r="L1240" s="398"/>
      <c r="M1240" s="398"/>
      <c r="N1240" s="398"/>
      <c r="O1240" s="398"/>
      <c r="P1240" s="398"/>
      <c r="Q1240" s="398"/>
      <c r="R1240" s="398"/>
      <c r="S1240" s="399"/>
      <c r="T1240" s="399"/>
      <c r="U1240" s="399"/>
      <c r="V1240" s="399"/>
      <c r="W1240" s="399"/>
      <c r="X1240" s="399"/>
      <c r="Y1240" s="400"/>
      <c r="Z1240" s="400"/>
      <c r="AA1240" s="400"/>
    </row>
    <row r="1241" spans="1:27" s="396" customFormat="1" ht="12.75" customHeight="1">
      <c r="A1241" s="393"/>
      <c r="B1241" s="397"/>
      <c r="C1241" s="383"/>
      <c r="D1241" s="383"/>
      <c r="E1241" s="383"/>
      <c r="F1241" s="383"/>
      <c r="G1241" s="383"/>
      <c r="H1241" s="383"/>
      <c r="I1241" s="383"/>
      <c r="J1241" s="398"/>
      <c r="K1241" s="398"/>
      <c r="L1241" s="398"/>
      <c r="M1241" s="398"/>
      <c r="N1241" s="398"/>
      <c r="O1241" s="398"/>
      <c r="P1241" s="398"/>
      <c r="Q1241" s="398"/>
      <c r="R1241" s="398"/>
      <c r="S1241" s="399"/>
      <c r="T1241" s="399"/>
      <c r="U1241" s="399"/>
      <c r="V1241" s="399"/>
      <c r="W1241" s="399"/>
      <c r="X1241" s="399"/>
      <c r="Y1241" s="400"/>
      <c r="Z1241" s="400"/>
      <c r="AA1241" s="400"/>
    </row>
    <row r="1242" spans="1:27" s="396" customFormat="1" ht="12.75" customHeight="1">
      <c r="A1242" s="393"/>
      <c r="B1242" s="397"/>
      <c r="C1242" s="383"/>
      <c r="D1242" s="383"/>
      <c r="E1242" s="383"/>
      <c r="F1242" s="383"/>
      <c r="G1242" s="383"/>
      <c r="H1242" s="383"/>
      <c r="I1242" s="383"/>
      <c r="J1242" s="398"/>
      <c r="K1242" s="398"/>
      <c r="L1242" s="398"/>
      <c r="M1242" s="398"/>
      <c r="N1242" s="398"/>
      <c r="O1242" s="398"/>
      <c r="P1242" s="398"/>
      <c r="Q1242" s="398"/>
      <c r="R1242" s="398"/>
      <c r="S1242" s="399"/>
      <c r="T1242" s="399"/>
      <c r="U1242" s="399"/>
      <c r="V1242" s="399"/>
      <c r="W1242" s="399"/>
      <c r="X1242" s="399"/>
      <c r="Y1242" s="400"/>
      <c r="Z1242" s="400"/>
      <c r="AA1242" s="400"/>
    </row>
    <row r="1243" spans="1:27" s="396" customFormat="1" ht="12.75" customHeight="1">
      <c r="A1243" s="393"/>
      <c r="B1243" s="397"/>
      <c r="C1243" s="383"/>
      <c r="D1243" s="383"/>
      <c r="E1243" s="383"/>
      <c r="F1243" s="383"/>
      <c r="G1243" s="383"/>
      <c r="H1243" s="383"/>
      <c r="I1243" s="383"/>
      <c r="J1243" s="398"/>
      <c r="K1243" s="398"/>
      <c r="L1243" s="398"/>
      <c r="M1243" s="398"/>
      <c r="N1243" s="398"/>
      <c r="O1243" s="398"/>
      <c r="P1243" s="398"/>
      <c r="Q1243" s="398"/>
      <c r="R1243" s="398"/>
      <c r="S1243" s="399"/>
      <c r="T1243" s="399"/>
      <c r="U1243" s="399"/>
      <c r="V1243" s="399"/>
      <c r="W1243" s="399"/>
      <c r="X1243" s="399"/>
      <c r="Y1243" s="400"/>
      <c r="Z1243" s="400"/>
      <c r="AA1243" s="400"/>
    </row>
    <row r="1244" spans="1:27" s="396" customFormat="1" ht="12.75" customHeight="1">
      <c r="A1244" s="393"/>
      <c r="B1244" s="397"/>
      <c r="C1244" s="383"/>
      <c r="D1244" s="383"/>
      <c r="E1244" s="383"/>
      <c r="F1244" s="383"/>
      <c r="G1244" s="383"/>
      <c r="H1244" s="383"/>
      <c r="I1244" s="383"/>
      <c r="J1244" s="398"/>
      <c r="K1244" s="398"/>
      <c r="L1244" s="398"/>
      <c r="M1244" s="398"/>
      <c r="N1244" s="398"/>
      <c r="O1244" s="398"/>
      <c r="P1244" s="398"/>
      <c r="Q1244" s="398"/>
      <c r="R1244" s="398"/>
      <c r="S1244" s="399"/>
      <c r="T1244" s="399"/>
      <c r="U1244" s="399"/>
      <c r="V1244" s="399"/>
      <c r="W1244" s="399"/>
      <c r="X1244" s="399"/>
      <c r="Y1244" s="400"/>
      <c r="Z1244" s="400"/>
      <c r="AA1244" s="400"/>
    </row>
    <row r="1245" spans="1:27" s="231" customFormat="1" ht="12.75" customHeight="1" thickBot="1">
      <c r="A1245" s="230"/>
      <c r="B1245" s="230"/>
      <c r="C1245" s="369"/>
      <c r="D1245" s="369"/>
      <c r="E1245" s="369"/>
      <c r="F1245" s="369"/>
      <c r="G1245" s="369"/>
      <c r="H1245" s="369"/>
      <c r="I1245" s="369"/>
      <c r="J1245" s="240"/>
      <c r="K1245" s="240"/>
      <c r="L1245" s="240"/>
      <c r="M1245" s="240"/>
      <c r="N1245" s="240"/>
      <c r="O1245" s="240"/>
      <c r="P1245" s="240"/>
      <c r="Q1245" s="240"/>
      <c r="R1245" s="240"/>
      <c r="Y1245" s="254"/>
      <c r="Z1245" s="254"/>
      <c r="AA1245" s="254"/>
    </row>
    <row r="1246" spans="1:27" s="317" customFormat="1" ht="12.75" customHeight="1" thickTop="1">
      <c r="A1246" s="719" t="s">
        <v>25</v>
      </c>
      <c r="B1246" s="720"/>
      <c r="C1246" s="720"/>
      <c r="D1246" s="720"/>
      <c r="E1246" s="720"/>
      <c r="F1246" s="720"/>
      <c r="G1246" s="720"/>
      <c r="H1246" s="720"/>
      <c r="I1246" s="720"/>
      <c r="J1246" s="720"/>
      <c r="K1246" s="720"/>
      <c r="L1246" s="720"/>
      <c r="M1246" s="720"/>
      <c r="N1246" s="720"/>
      <c r="O1246" s="720"/>
      <c r="P1246" s="720"/>
      <c r="Q1246" s="720"/>
      <c r="R1246" s="720"/>
      <c r="S1246" s="720"/>
      <c r="T1246" s="720"/>
      <c r="U1246" s="720"/>
      <c r="V1246" s="720"/>
      <c r="W1246" s="720"/>
      <c r="X1246" s="720"/>
      <c r="Y1246" s="720"/>
      <c r="Z1246" s="720"/>
      <c r="AA1246" s="721"/>
    </row>
    <row r="1247" spans="1:27" s="317" customFormat="1" ht="12.75" customHeight="1">
      <c r="A1247" s="722"/>
      <c r="B1247" s="723"/>
      <c r="C1247" s="723"/>
      <c r="D1247" s="723"/>
      <c r="E1247" s="723"/>
      <c r="F1247" s="723"/>
      <c r="G1247" s="723"/>
      <c r="H1247" s="723"/>
      <c r="I1247" s="723"/>
      <c r="J1247" s="723"/>
      <c r="K1247" s="723"/>
      <c r="L1247" s="723"/>
      <c r="M1247" s="723"/>
      <c r="N1247" s="723"/>
      <c r="O1247" s="723"/>
      <c r="P1247" s="723"/>
      <c r="Q1247" s="723"/>
      <c r="R1247" s="723"/>
      <c r="S1247" s="723"/>
      <c r="T1247" s="723"/>
      <c r="U1247" s="723"/>
      <c r="V1247" s="723"/>
      <c r="W1247" s="723"/>
      <c r="X1247" s="723"/>
      <c r="Y1247" s="723"/>
      <c r="Z1247" s="723"/>
      <c r="AA1247" s="724"/>
    </row>
    <row r="1248" spans="1:27" s="401" customFormat="1" ht="12.75" customHeight="1">
      <c r="A1248" s="708" t="s">
        <v>26</v>
      </c>
      <c r="B1248" s="725" t="s">
        <v>915</v>
      </c>
      <c r="C1248" s="726"/>
      <c r="D1248" s="726"/>
      <c r="E1248" s="726"/>
      <c r="F1248" s="726"/>
      <c r="G1248" s="726"/>
      <c r="H1248" s="726"/>
      <c r="I1248" s="726"/>
      <c r="J1248" s="726"/>
      <c r="K1248" s="726"/>
      <c r="L1248" s="726"/>
      <c r="M1248" s="726"/>
      <c r="N1248" s="726"/>
      <c r="O1248" s="726"/>
      <c r="P1248" s="726"/>
      <c r="Q1248" s="726"/>
      <c r="R1248" s="726"/>
      <c r="S1248" s="726"/>
      <c r="T1248" s="726"/>
      <c r="U1248" s="726"/>
      <c r="V1248" s="726"/>
      <c r="W1248" s="726"/>
      <c r="X1248" s="726"/>
      <c r="Y1248" s="726"/>
      <c r="Z1248" s="726"/>
      <c r="AA1248" s="727"/>
    </row>
    <row r="1249" spans="1:27" s="401" customFormat="1" ht="12.75" customHeight="1">
      <c r="A1249" s="708"/>
      <c r="B1249" s="725"/>
      <c r="C1249" s="726"/>
      <c r="D1249" s="726"/>
      <c r="E1249" s="726"/>
      <c r="F1249" s="726"/>
      <c r="G1249" s="726"/>
      <c r="H1249" s="726"/>
      <c r="I1249" s="726"/>
      <c r="J1249" s="726"/>
      <c r="K1249" s="726"/>
      <c r="L1249" s="726"/>
      <c r="M1249" s="726"/>
      <c r="N1249" s="726"/>
      <c r="O1249" s="726"/>
      <c r="P1249" s="726"/>
      <c r="Q1249" s="726"/>
      <c r="R1249" s="726"/>
      <c r="S1249" s="726"/>
      <c r="T1249" s="726"/>
      <c r="U1249" s="726"/>
      <c r="V1249" s="726"/>
      <c r="W1249" s="726"/>
      <c r="X1249" s="726"/>
      <c r="Y1249" s="726"/>
      <c r="Z1249" s="726"/>
      <c r="AA1249" s="727"/>
    </row>
    <row r="1250" spans="1:27" s="401" customFormat="1" ht="12.75" customHeight="1">
      <c r="A1250" s="708"/>
      <c r="B1250" s="726"/>
      <c r="C1250" s="726"/>
      <c r="D1250" s="726"/>
      <c r="E1250" s="726"/>
      <c r="F1250" s="726"/>
      <c r="G1250" s="726"/>
      <c r="H1250" s="726"/>
      <c r="I1250" s="726"/>
      <c r="J1250" s="726"/>
      <c r="K1250" s="726"/>
      <c r="L1250" s="726"/>
      <c r="M1250" s="726"/>
      <c r="N1250" s="726"/>
      <c r="O1250" s="726"/>
      <c r="P1250" s="726"/>
      <c r="Q1250" s="726"/>
      <c r="R1250" s="726"/>
      <c r="S1250" s="726"/>
      <c r="T1250" s="726"/>
      <c r="U1250" s="726"/>
      <c r="V1250" s="726"/>
      <c r="W1250" s="726"/>
      <c r="X1250" s="726"/>
      <c r="Y1250" s="726"/>
      <c r="Z1250" s="726"/>
      <c r="AA1250" s="727"/>
    </row>
    <row r="1251" spans="1:27" s="401" customFormat="1" ht="12.75" customHeight="1">
      <c r="A1251" s="708"/>
      <c r="B1251" s="726"/>
      <c r="C1251" s="726"/>
      <c r="D1251" s="726"/>
      <c r="E1251" s="726"/>
      <c r="F1251" s="726"/>
      <c r="G1251" s="726"/>
      <c r="H1251" s="726"/>
      <c r="I1251" s="726"/>
      <c r="J1251" s="726"/>
      <c r="K1251" s="726"/>
      <c r="L1251" s="726"/>
      <c r="M1251" s="726"/>
      <c r="N1251" s="726"/>
      <c r="O1251" s="726"/>
      <c r="P1251" s="726"/>
      <c r="Q1251" s="726"/>
      <c r="R1251" s="726"/>
      <c r="S1251" s="726"/>
      <c r="T1251" s="726"/>
      <c r="U1251" s="726"/>
      <c r="V1251" s="726"/>
      <c r="W1251" s="726"/>
      <c r="X1251" s="726"/>
      <c r="Y1251" s="726"/>
      <c r="Z1251" s="726"/>
      <c r="AA1251" s="727"/>
    </row>
    <row r="1252" spans="1:27" s="401" customFormat="1" ht="12.75" customHeight="1">
      <c r="A1252" s="708" t="s">
        <v>26</v>
      </c>
      <c r="B1252" s="709" t="s">
        <v>916</v>
      </c>
      <c r="C1252" s="709"/>
      <c r="D1252" s="709"/>
      <c r="E1252" s="709"/>
      <c r="F1252" s="709"/>
      <c r="G1252" s="709"/>
      <c r="H1252" s="709"/>
      <c r="I1252" s="709"/>
      <c r="J1252" s="709"/>
      <c r="K1252" s="709"/>
      <c r="L1252" s="709"/>
      <c r="M1252" s="709"/>
      <c r="N1252" s="709"/>
      <c r="O1252" s="709"/>
      <c r="P1252" s="709"/>
      <c r="Q1252" s="709"/>
      <c r="R1252" s="709"/>
      <c r="S1252" s="709"/>
      <c r="T1252" s="709"/>
      <c r="U1252" s="709"/>
      <c r="V1252" s="709"/>
      <c r="W1252" s="709"/>
      <c r="X1252" s="709"/>
      <c r="Y1252" s="709"/>
      <c r="Z1252" s="709"/>
      <c r="AA1252" s="710"/>
    </row>
    <row r="1253" spans="1:27" s="401" customFormat="1" ht="12.75" customHeight="1">
      <c r="A1253" s="708"/>
      <c r="B1253" s="709"/>
      <c r="C1253" s="709"/>
      <c r="D1253" s="709"/>
      <c r="E1253" s="709"/>
      <c r="F1253" s="709"/>
      <c r="G1253" s="709"/>
      <c r="H1253" s="709"/>
      <c r="I1253" s="709"/>
      <c r="J1253" s="709"/>
      <c r="K1253" s="709"/>
      <c r="L1253" s="709"/>
      <c r="M1253" s="709"/>
      <c r="N1253" s="709"/>
      <c r="O1253" s="709"/>
      <c r="P1253" s="709"/>
      <c r="Q1253" s="709"/>
      <c r="R1253" s="709"/>
      <c r="S1253" s="709"/>
      <c r="T1253" s="709"/>
      <c r="U1253" s="709"/>
      <c r="V1253" s="709"/>
      <c r="W1253" s="709"/>
      <c r="X1253" s="709"/>
      <c r="Y1253" s="709"/>
      <c r="Z1253" s="709"/>
      <c r="AA1253" s="710"/>
    </row>
    <row r="1254" spans="1:27" s="401" customFormat="1" ht="12.75" customHeight="1">
      <c r="A1254" s="708" t="s">
        <v>26</v>
      </c>
      <c r="B1254" s="709" t="s">
        <v>917</v>
      </c>
      <c r="C1254" s="709"/>
      <c r="D1254" s="709"/>
      <c r="E1254" s="709"/>
      <c r="F1254" s="709"/>
      <c r="G1254" s="709"/>
      <c r="H1254" s="709"/>
      <c r="I1254" s="709"/>
      <c r="J1254" s="709"/>
      <c r="K1254" s="709"/>
      <c r="L1254" s="709"/>
      <c r="M1254" s="709"/>
      <c r="N1254" s="709"/>
      <c r="O1254" s="709"/>
      <c r="P1254" s="709"/>
      <c r="Q1254" s="709"/>
      <c r="R1254" s="709"/>
      <c r="S1254" s="709"/>
      <c r="T1254" s="709"/>
      <c r="U1254" s="709"/>
      <c r="V1254" s="709"/>
      <c r="W1254" s="709"/>
      <c r="X1254" s="709"/>
      <c r="Y1254" s="709"/>
      <c r="Z1254" s="709"/>
      <c r="AA1254" s="710"/>
    </row>
    <row r="1255" spans="1:27" s="401" customFormat="1" ht="12.75" customHeight="1">
      <c r="A1255" s="708"/>
      <c r="B1255" s="709"/>
      <c r="C1255" s="709"/>
      <c r="D1255" s="709"/>
      <c r="E1255" s="709"/>
      <c r="F1255" s="709"/>
      <c r="G1255" s="709"/>
      <c r="H1255" s="709"/>
      <c r="I1255" s="709"/>
      <c r="J1255" s="709"/>
      <c r="K1255" s="709"/>
      <c r="L1255" s="709"/>
      <c r="M1255" s="709"/>
      <c r="N1255" s="709"/>
      <c r="O1255" s="709"/>
      <c r="P1255" s="709"/>
      <c r="Q1255" s="709"/>
      <c r="R1255" s="709"/>
      <c r="S1255" s="709"/>
      <c r="T1255" s="709"/>
      <c r="U1255" s="709"/>
      <c r="V1255" s="709"/>
      <c r="W1255" s="709"/>
      <c r="X1255" s="709"/>
      <c r="Y1255" s="709"/>
      <c r="Z1255" s="709"/>
      <c r="AA1255" s="710"/>
    </row>
    <row r="1256" spans="1:27" s="401" customFormat="1" ht="12.75" customHeight="1">
      <c r="A1256" s="402"/>
      <c r="B1256" s="711" t="s">
        <v>939</v>
      </c>
      <c r="C1256" s="711"/>
      <c r="D1256" s="711"/>
      <c r="E1256" s="711"/>
      <c r="F1256" s="711"/>
      <c r="G1256" s="711"/>
      <c r="H1256" s="711"/>
      <c r="I1256" s="711"/>
      <c r="J1256" s="711"/>
      <c r="K1256" s="711"/>
      <c r="L1256" s="711"/>
      <c r="M1256" s="711"/>
      <c r="N1256" s="711"/>
      <c r="O1256" s="711"/>
      <c r="P1256" s="711"/>
      <c r="Q1256" s="711"/>
      <c r="R1256" s="711"/>
      <c r="S1256" s="711"/>
      <c r="T1256" s="711"/>
      <c r="U1256" s="711"/>
      <c r="V1256" s="711"/>
      <c r="W1256" s="711"/>
      <c r="X1256" s="711"/>
      <c r="Y1256" s="711"/>
      <c r="Z1256" s="711"/>
      <c r="AA1256" s="712"/>
    </row>
    <row r="1257" spans="1:27" s="401" customFormat="1" ht="12.75" customHeight="1">
      <c r="A1257" s="402"/>
      <c r="B1257" s="711"/>
      <c r="C1257" s="711"/>
      <c r="D1257" s="711"/>
      <c r="E1257" s="711"/>
      <c r="F1257" s="711"/>
      <c r="G1257" s="711"/>
      <c r="H1257" s="711"/>
      <c r="I1257" s="711"/>
      <c r="J1257" s="711"/>
      <c r="K1257" s="711"/>
      <c r="L1257" s="711"/>
      <c r="M1257" s="711"/>
      <c r="N1257" s="711"/>
      <c r="O1257" s="711"/>
      <c r="P1257" s="711"/>
      <c r="Q1257" s="711"/>
      <c r="R1257" s="711"/>
      <c r="S1257" s="711"/>
      <c r="T1257" s="711"/>
      <c r="U1257" s="711"/>
      <c r="V1257" s="711"/>
      <c r="W1257" s="711"/>
      <c r="X1257" s="711"/>
      <c r="Y1257" s="711"/>
      <c r="Z1257" s="711"/>
      <c r="AA1257" s="712"/>
    </row>
    <row r="1258" spans="1:27" s="401" customFormat="1" ht="12.75" customHeight="1">
      <c r="A1258" s="403"/>
      <c r="B1258" s="404"/>
      <c r="C1258" s="405"/>
      <c r="D1258" s="405"/>
      <c r="E1258" s="405"/>
      <c r="F1258" s="405"/>
      <c r="G1258" s="405"/>
      <c r="H1258" s="405"/>
      <c r="I1258" s="405"/>
      <c r="J1258" s="405"/>
      <c r="K1258" s="405"/>
      <c r="L1258" s="405"/>
      <c r="M1258" s="405"/>
      <c r="N1258" s="405"/>
      <c r="O1258" s="405"/>
      <c r="P1258" s="405"/>
      <c r="Q1258" s="405"/>
      <c r="R1258" s="405"/>
      <c r="S1258" s="405"/>
      <c r="T1258" s="405"/>
      <c r="U1258" s="406"/>
      <c r="V1258" s="406"/>
      <c r="W1258" s="406"/>
      <c r="X1258" s="406"/>
      <c r="Y1258" s="406"/>
      <c r="Z1258" s="406"/>
      <c r="AA1258" s="407"/>
    </row>
    <row r="1259" spans="1:27" s="401" customFormat="1" ht="12.75" customHeight="1">
      <c r="A1259" s="713" t="s">
        <v>918</v>
      </c>
      <c r="B1259" s="714"/>
      <c r="C1259" s="714"/>
      <c r="D1259" s="714"/>
      <c r="E1259" s="714"/>
      <c r="F1259" s="714"/>
      <c r="G1259" s="714"/>
      <c r="H1259" s="714"/>
      <c r="I1259" s="714"/>
      <c r="J1259" s="714"/>
      <c r="K1259" s="714"/>
      <c r="L1259" s="714"/>
      <c r="M1259" s="714"/>
      <c r="N1259" s="714"/>
      <c r="O1259" s="714"/>
      <c r="P1259" s="714"/>
      <c r="Q1259" s="714"/>
      <c r="R1259" s="714"/>
      <c r="S1259" s="714"/>
      <c r="T1259" s="714"/>
      <c r="U1259" s="714"/>
      <c r="V1259" s="714"/>
      <c r="W1259" s="714"/>
      <c r="X1259" s="714"/>
      <c r="Y1259" s="714"/>
      <c r="Z1259" s="714"/>
      <c r="AA1259" s="715"/>
    </row>
    <row r="1260" spans="1:27" s="401" customFormat="1" ht="12.75" customHeight="1" thickBot="1">
      <c r="A1260" s="716"/>
      <c r="B1260" s="717"/>
      <c r="C1260" s="717"/>
      <c r="D1260" s="717"/>
      <c r="E1260" s="717"/>
      <c r="F1260" s="717"/>
      <c r="G1260" s="717"/>
      <c r="H1260" s="717"/>
      <c r="I1260" s="717"/>
      <c r="J1260" s="717"/>
      <c r="K1260" s="717"/>
      <c r="L1260" s="717"/>
      <c r="M1260" s="717"/>
      <c r="N1260" s="717"/>
      <c r="O1260" s="717"/>
      <c r="P1260" s="717"/>
      <c r="Q1260" s="717"/>
      <c r="R1260" s="717"/>
      <c r="S1260" s="717"/>
      <c r="T1260" s="717"/>
      <c r="U1260" s="717"/>
      <c r="V1260" s="717"/>
      <c r="W1260" s="717"/>
      <c r="X1260" s="717"/>
      <c r="Y1260" s="717"/>
      <c r="Z1260" s="717"/>
      <c r="AA1260" s="718"/>
    </row>
    <row r="1261" spans="1:27" ht="12.75" customHeight="1" thickTop="1"/>
  </sheetData>
  <mergeCells count="987">
    <mergeCell ref="A1252:A1253"/>
    <mergeCell ref="B1252:AA1253"/>
    <mergeCell ref="A1254:A1255"/>
    <mergeCell ref="B1254:AA1255"/>
    <mergeCell ref="B1256:AA1257"/>
    <mergeCell ref="A1259:AA1260"/>
    <mergeCell ref="B318:AA320"/>
    <mergeCell ref="Z1225:AA1232"/>
    <mergeCell ref="C1233:Y1235"/>
    <mergeCell ref="Z1233:AA1235"/>
    <mergeCell ref="C1225:Y1228"/>
    <mergeCell ref="C1229:Y1232"/>
    <mergeCell ref="A1246:AA1247"/>
    <mergeCell ref="A1248:A1251"/>
    <mergeCell ref="B1248:AA1251"/>
    <mergeCell ref="C1196:Y1197"/>
    <mergeCell ref="Z1196:AA1197"/>
    <mergeCell ref="C1198:Y1200"/>
    <mergeCell ref="Z1198:AA1200"/>
    <mergeCell ref="A1202:AA1203"/>
    <mergeCell ref="C1150:Y1152"/>
    <mergeCell ref="Z1150:AA1152"/>
    <mergeCell ref="C1155:Y1161"/>
    <mergeCell ref="Z1155:AA1161"/>
    <mergeCell ref="AI1202:BD1202"/>
    <mergeCell ref="BE1202:BG1202"/>
    <mergeCell ref="C1205:Y1207"/>
    <mergeCell ref="Z1205:AA1207"/>
    <mergeCell ref="C1173:Y1174"/>
    <mergeCell ref="Z1173:AA1174"/>
    <mergeCell ref="C1175:Y1177"/>
    <mergeCell ref="Z1175:AA1177"/>
    <mergeCell ref="C1180:Y1186"/>
    <mergeCell ref="Z1180:AA1186"/>
    <mergeCell ref="C1187:Y1192"/>
    <mergeCell ref="Z1187:AA1192"/>
    <mergeCell ref="C1193:Y1195"/>
    <mergeCell ref="Z1193:AA1195"/>
    <mergeCell ref="C1162:Y1167"/>
    <mergeCell ref="Z1162:AA1167"/>
    <mergeCell ref="C1168:Y1170"/>
    <mergeCell ref="Z1168:AA1170"/>
    <mergeCell ref="C1171:Y1172"/>
    <mergeCell ref="Z1171:AA1172"/>
    <mergeCell ref="C1131:Y1136"/>
    <mergeCell ref="Z1131:AA1136"/>
    <mergeCell ref="C1137:Y1139"/>
    <mergeCell ref="Z1137:AA1139"/>
    <mergeCell ref="C1140:Y1141"/>
    <mergeCell ref="Z1140:AA1141"/>
    <mergeCell ref="C1142:Y1143"/>
    <mergeCell ref="Z1142:AA1143"/>
    <mergeCell ref="C1144:Y1149"/>
    <mergeCell ref="Z1144:AA1149"/>
    <mergeCell ref="C1109:Y1114"/>
    <mergeCell ref="Z1109:AA1114"/>
    <mergeCell ref="C1115:Y1118"/>
    <mergeCell ref="Z1115:AA1118"/>
    <mergeCell ref="C1119:Y1121"/>
    <mergeCell ref="Z1119:AA1121"/>
    <mergeCell ref="C1124:Y1130"/>
    <mergeCell ref="B1124:B1130"/>
    <mergeCell ref="Z1124:AA1130"/>
    <mergeCell ref="C1088:Y1094"/>
    <mergeCell ref="Z1088:AA1094"/>
    <mergeCell ref="C1095:Y1100"/>
    <mergeCell ref="Z1095:AA1100"/>
    <mergeCell ref="C1101:Y1103"/>
    <mergeCell ref="Z1101:AA1103"/>
    <mergeCell ref="C1104:Y1105"/>
    <mergeCell ref="Z1104:AA1105"/>
    <mergeCell ref="C1106:Y1108"/>
    <mergeCell ref="Z1106:AA1108"/>
    <mergeCell ref="E1080:Y1080"/>
    <mergeCell ref="D1078:Y1078"/>
    <mergeCell ref="D1079:Y1079"/>
    <mergeCell ref="Z1071:AA1073"/>
    <mergeCell ref="Z1074:AA1077"/>
    <mergeCell ref="Z1078:AA1080"/>
    <mergeCell ref="D1081:Y1081"/>
    <mergeCell ref="E1083:Y1083"/>
    <mergeCell ref="D1082:Y1082"/>
    <mergeCell ref="Z1081:AA1083"/>
    <mergeCell ref="C1068:Y1070"/>
    <mergeCell ref="Z1068:AA1070"/>
    <mergeCell ref="C1071:C1073"/>
    <mergeCell ref="D1071:Y1071"/>
    <mergeCell ref="D1072:Y1072"/>
    <mergeCell ref="E1073:Y1073"/>
    <mergeCell ref="C1074:C1077"/>
    <mergeCell ref="D1074:Y1075"/>
    <mergeCell ref="D1076:Y1076"/>
    <mergeCell ref="E1077:Y1077"/>
    <mergeCell ref="D1064:Y1065"/>
    <mergeCell ref="D1066:Y1066"/>
    <mergeCell ref="E1067:Y1067"/>
    <mergeCell ref="C1058:Y1060"/>
    <mergeCell ref="Z1058:AA1060"/>
    <mergeCell ref="Z1061:AA1063"/>
    <mergeCell ref="Z1064:AA1067"/>
    <mergeCell ref="C1051:C1053"/>
    <mergeCell ref="C1054:C1057"/>
    <mergeCell ref="C1061:C1063"/>
    <mergeCell ref="C1064:C1067"/>
    <mergeCell ref="D1052:Y1052"/>
    <mergeCell ref="E1053:Y1053"/>
    <mergeCell ref="D1054:Y1055"/>
    <mergeCell ref="E1057:Y1057"/>
    <mergeCell ref="D1056:Y1056"/>
    <mergeCell ref="C1004:Y1007"/>
    <mergeCell ref="Z1004:AA1007"/>
    <mergeCell ref="C1011:Y1014"/>
    <mergeCell ref="Z1011:AA1014"/>
    <mergeCell ref="C1015:Y1018"/>
    <mergeCell ref="Z1015:AA1018"/>
    <mergeCell ref="C1019:Y1021"/>
    <mergeCell ref="Z1019:AA1021"/>
    <mergeCell ref="C1024:Y1027"/>
    <mergeCell ref="Z1024:AA1027"/>
    <mergeCell ref="C988:Y993"/>
    <mergeCell ref="Z988:AA993"/>
    <mergeCell ref="C978:Y983"/>
    <mergeCell ref="Z978:AA983"/>
    <mergeCell ref="C984:Y987"/>
    <mergeCell ref="Z984:AA987"/>
    <mergeCell ref="C994:Y999"/>
    <mergeCell ref="Z994:AA999"/>
    <mergeCell ref="C1000:Y1003"/>
    <mergeCell ref="Z1000:AA1003"/>
    <mergeCell ref="E956:Y962"/>
    <mergeCell ref="D956:D962"/>
    <mergeCell ref="Z956:AA962"/>
    <mergeCell ref="E963:Y970"/>
    <mergeCell ref="Z963:AA970"/>
    <mergeCell ref="E971:Y974"/>
    <mergeCell ref="B946:B974"/>
    <mergeCell ref="D963:D970"/>
    <mergeCell ref="D971:D974"/>
    <mergeCell ref="Z971:AA974"/>
    <mergeCell ref="E936:Y941"/>
    <mergeCell ref="D936:D941"/>
    <mergeCell ref="Z936:AA941"/>
    <mergeCell ref="E942:Y945"/>
    <mergeCell ref="B912:B945"/>
    <mergeCell ref="D942:D945"/>
    <mergeCell ref="Z942:AA945"/>
    <mergeCell ref="C946:Y954"/>
    <mergeCell ref="Z946:AA954"/>
    <mergeCell ref="C924:Y924"/>
    <mergeCell ref="E925:Y929"/>
    <mergeCell ref="D925:D929"/>
    <mergeCell ref="Z925:AA929"/>
    <mergeCell ref="E930:Y932"/>
    <mergeCell ref="D930:D932"/>
    <mergeCell ref="Z930:AA932"/>
    <mergeCell ref="E933:Y935"/>
    <mergeCell ref="D933:D935"/>
    <mergeCell ref="Z933:AA935"/>
    <mergeCell ref="C905:Y911"/>
    <mergeCell ref="B905:B911"/>
    <mergeCell ref="Z905:AA911"/>
    <mergeCell ref="Z912:AA923"/>
    <mergeCell ref="B888:B896"/>
    <mergeCell ref="Z888:AA896"/>
    <mergeCell ref="C897:Y900"/>
    <mergeCell ref="E901:Y901"/>
    <mergeCell ref="E902:Y902"/>
    <mergeCell ref="E903:Y903"/>
    <mergeCell ref="E904:Y904"/>
    <mergeCell ref="B897:B904"/>
    <mergeCell ref="Z897:AA904"/>
    <mergeCell ref="C888:Y896"/>
    <mergeCell ref="C912:Y923"/>
    <mergeCell ref="Z612:AA614"/>
    <mergeCell ref="C615:Y617"/>
    <mergeCell ref="Z615:AA617"/>
    <mergeCell ref="A619:AA620"/>
    <mergeCell ref="Z600:AA600"/>
    <mergeCell ref="C601:Y602"/>
    <mergeCell ref="Z601:AA602"/>
    <mergeCell ref="C603:Y604"/>
    <mergeCell ref="C605:Y607"/>
    <mergeCell ref="Z603:AA604"/>
    <mergeCell ref="Z605:AA607"/>
    <mergeCell ref="C608:Y611"/>
    <mergeCell ref="Z608:AA611"/>
    <mergeCell ref="D600:Y600"/>
    <mergeCell ref="C612:Y614"/>
    <mergeCell ref="Z593:AA594"/>
    <mergeCell ref="C595:Y596"/>
    <mergeCell ref="Z595:AA596"/>
    <mergeCell ref="D597:Y597"/>
    <mergeCell ref="D598:Y598"/>
    <mergeCell ref="Z597:AA597"/>
    <mergeCell ref="Z598:AA598"/>
    <mergeCell ref="D599:Y599"/>
    <mergeCell ref="Z599:AA599"/>
    <mergeCell ref="C593:Y594"/>
    <mergeCell ref="Z563:AA564"/>
    <mergeCell ref="C565:Y566"/>
    <mergeCell ref="Z565:AA566"/>
    <mergeCell ref="C569:Y571"/>
    <mergeCell ref="Z569:AA571"/>
    <mergeCell ref="C574:Y575"/>
    <mergeCell ref="Z574:AA575"/>
    <mergeCell ref="C576:Y578"/>
    <mergeCell ref="Z576:AA590"/>
    <mergeCell ref="D579:Y579"/>
    <mergeCell ref="D580:Y580"/>
    <mergeCell ref="D581:Y581"/>
    <mergeCell ref="D582:Y582"/>
    <mergeCell ref="D583:Y583"/>
    <mergeCell ref="D584:Y584"/>
    <mergeCell ref="D585:Y585"/>
    <mergeCell ref="D586:Y586"/>
    <mergeCell ref="D587:Y587"/>
    <mergeCell ref="D588:Y588"/>
    <mergeCell ref="D589:Y589"/>
    <mergeCell ref="D590:Y590"/>
    <mergeCell ref="C563:Y564"/>
    <mergeCell ref="Z548:AA550"/>
    <mergeCell ref="C551:Y552"/>
    <mergeCell ref="Z551:AA552"/>
    <mergeCell ref="C553:Y555"/>
    <mergeCell ref="Z553:AA555"/>
    <mergeCell ref="C558:Y560"/>
    <mergeCell ref="Z558:AA560"/>
    <mergeCell ref="C561:Y562"/>
    <mergeCell ref="Z561:AA562"/>
    <mergeCell ref="C548:Y550"/>
    <mergeCell ref="Z543:AA544"/>
    <mergeCell ref="Z545:AA545"/>
    <mergeCell ref="B523:B527"/>
    <mergeCell ref="C525:C527"/>
    <mergeCell ref="Z527:AA527"/>
    <mergeCell ref="C528:Y533"/>
    <mergeCell ref="Z528:AA533"/>
    <mergeCell ref="C534:Y537"/>
    <mergeCell ref="Z534:AA537"/>
    <mergeCell ref="C538:Y540"/>
    <mergeCell ref="E541:Y541"/>
    <mergeCell ref="C541:C545"/>
    <mergeCell ref="E525:Y525"/>
    <mergeCell ref="Z525:AA525"/>
    <mergeCell ref="E526:Y526"/>
    <mergeCell ref="Z526:AA526"/>
    <mergeCell ref="Z523:AA524"/>
    <mergeCell ref="E527:Y527"/>
    <mergeCell ref="D543:D544"/>
    <mergeCell ref="E543:Y544"/>
    <mergeCell ref="E545:Y545"/>
    <mergeCell ref="Z509:AA511"/>
    <mergeCell ref="C512:Y514"/>
    <mergeCell ref="Z512:AA514"/>
    <mergeCell ref="C520:Y522"/>
    <mergeCell ref="Z520:AA522"/>
    <mergeCell ref="C515:Y519"/>
    <mergeCell ref="Z515:AA519"/>
    <mergeCell ref="C523:Y524"/>
    <mergeCell ref="E542:Y542"/>
    <mergeCell ref="Z538:AA540"/>
    <mergeCell ref="Z541:AA541"/>
    <mergeCell ref="Z542:AA542"/>
    <mergeCell ref="C509:Y511"/>
    <mergeCell ref="C487:Y489"/>
    <mergeCell ref="C490:Y491"/>
    <mergeCell ref="C492:Y496"/>
    <mergeCell ref="C497:Y502"/>
    <mergeCell ref="Z487:AA489"/>
    <mergeCell ref="Z490:AA491"/>
    <mergeCell ref="Z492:AA496"/>
    <mergeCell ref="Z497:AA502"/>
    <mergeCell ref="C505:Y508"/>
    <mergeCell ref="Z505:AA508"/>
    <mergeCell ref="C469:Y471"/>
    <mergeCell ref="C472:Y474"/>
    <mergeCell ref="Z467:AA468"/>
    <mergeCell ref="Z469:AA471"/>
    <mergeCell ref="Z472:AA474"/>
    <mergeCell ref="C477:Y479"/>
    <mergeCell ref="Z477:AA479"/>
    <mergeCell ref="C482:Y484"/>
    <mergeCell ref="Z482:AA484"/>
    <mergeCell ref="C450:Y451"/>
    <mergeCell ref="C452:Y454"/>
    <mergeCell ref="Z450:AA451"/>
    <mergeCell ref="Z452:AA454"/>
    <mergeCell ref="C457:Y460"/>
    <mergeCell ref="C461:Y464"/>
    <mergeCell ref="Z457:AA460"/>
    <mergeCell ref="Z461:AA464"/>
    <mergeCell ref="C467:Y468"/>
    <mergeCell ref="C438:Y439"/>
    <mergeCell ref="Z438:AA439"/>
    <mergeCell ref="C442:Y443"/>
    <mergeCell ref="Z442:AA443"/>
    <mergeCell ref="C444:Y445"/>
    <mergeCell ref="Z444:AA445"/>
    <mergeCell ref="C446:Y449"/>
    <mergeCell ref="Z446:AA449"/>
    <mergeCell ref="C421:Y422"/>
    <mergeCell ref="Z421:AA422"/>
    <mergeCell ref="C423:Y424"/>
    <mergeCell ref="Z423:AA424"/>
    <mergeCell ref="C425:Y428"/>
    <mergeCell ref="Z425:AA428"/>
    <mergeCell ref="C431:Y434"/>
    <mergeCell ref="Z431:AA434"/>
    <mergeCell ref="C435:Y437"/>
    <mergeCell ref="Z435:AA437"/>
    <mergeCell ref="C409:Y410"/>
    <mergeCell ref="Z409:AA410"/>
    <mergeCell ref="C411:Y415"/>
    <mergeCell ref="Z411:AA415"/>
    <mergeCell ref="B416:B417"/>
    <mergeCell ref="C416:Y417"/>
    <mergeCell ref="Z416:AA417"/>
    <mergeCell ref="B418:B420"/>
    <mergeCell ref="C418:Y420"/>
    <mergeCell ref="Z418:AA420"/>
    <mergeCell ref="B411:B415"/>
    <mergeCell ref="D401:Y401"/>
    <mergeCell ref="D402:Y402"/>
    <mergeCell ref="D403:Y403"/>
    <mergeCell ref="Z389:AA403"/>
    <mergeCell ref="C406:Y408"/>
    <mergeCell ref="Z406:AA408"/>
    <mergeCell ref="C389:Y391"/>
    <mergeCell ref="D392:Y392"/>
    <mergeCell ref="D393:Y393"/>
    <mergeCell ref="D394:Y394"/>
    <mergeCell ref="D395:Y395"/>
    <mergeCell ref="D396:Y396"/>
    <mergeCell ref="D397:Y397"/>
    <mergeCell ref="D398:Y398"/>
    <mergeCell ref="D399:Y399"/>
    <mergeCell ref="D400:Y400"/>
    <mergeCell ref="C374:Y376"/>
    <mergeCell ref="Z374:AA376"/>
    <mergeCell ref="C377:Y378"/>
    <mergeCell ref="Z377:AA378"/>
    <mergeCell ref="C381:Y382"/>
    <mergeCell ref="Z381:AA382"/>
    <mergeCell ref="C383:Y384"/>
    <mergeCell ref="Z383:AA384"/>
    <mergeCell ref="C385:Y386"/>
    <mergeCell ref="Z385:AA386"/>
    <mergeCell ref="C337:Y340"/>
    <mergeCell ref="Z337:AA340"/>
    <mergeCell ref="B354:B355"/>
    <mergeCell ref="C354:Y355"/>
    <mergeCell ref="Z354:AA355"/>
    <mergeCell ref="C362:Y363"/>
    <mergeCell ref="Z362:AA363"/>
    <mergeCell ref="B366:B371"/>
    <mergeCell ref="C366:Y368"/>
    <mergeCell ref="Z366:AA371"/>
    <mergeCell ref="C369:C370"/>
    <mergeCell ref="D369:Y370"/>
    <mergeCell ref="D371:Y371"/>
    <mergeCell ref="C341:Y344"/>
    <mergeCell ref="Z341:AA344"/>
    <mergeCell ref="C345:Y347"/>
    <mergeCell ref="Z345:AA347"/>
    <mergeCell ref="C348:Y350"/>
    <mergeCell ref="Z348:AA350"/>
    <mergeCell ref="C351:Y353"/>
    <mergeCell ref="Z351:AA353"/>
    <mergeCell ref="C356:Y358"/>
    <mergeCell ref="Z356:AA358"/>
    <mergeCell ref="B356:B358"/>
    <mergeCell ref="C322:Y325"/>
    <mergeCell ref="Z322:AA325"/>
    <mergeCell ref="C326:Y328"/>
    <mergeCell ref="Z326:AA328"/>
    <mergeCell ref="C329:Y331"/>
    <mergeCell ref="Z329:AA331"/>
    <mergeCell ref="C332:Y336"/>
    <mergeCell ref="B332:B336"/>
    <mergeCell ref="Z332:AA336"/>
    <mergeCell ref="Z310:AA312"/>
    <mergeCell ref="C313:Y314"/>
    <mergeCell ref="Z313:AA314"/>
    <mergeCell ref="C315:Y317"/>
    <mergeCell ref="Z315:AA317"/>
    <mergeCell ref="Z299:AA301"/>
    <mergeCell ref="B267:B270"/>
    <mergeCell ref="C267:Y270"/>
    <mergeCell ref="Z267:AA270"/>
    <mergeCell ref="B271:B272"/>
    <mergeCell ref="C271:Y272"/>
    <mergeCell ref="Z271:AA272"/>
    <mergeCell ref="Z291:AA292"/>
    <mergeCell ref="C293:Y295"/>
    <mergeCell ref="Z293:AA295"/>
    <mergeCell ref="C302:Y304"/>
    <mergeCell ref="Z302:AA304"/>
    <mergeCell ref="C305:Y307"/>
    <mergeCell ref="Z305:AA307"/>
    <mergeCell ref="C296:Y298"/>
    <mergeCell ref="Z296:AA298"/>
    <mergeCell ref="C275:Y277"/>
    <mergeCell ref="C282:Y284"/>
    <mergeCell ref="Z275:AA277"/>
    <mergeCell ref="Z282:AA284"/>
    <mergeCell ref="C278:Y281"/>
    <mergeCell ref="Z278:AA281"/>
    <mergeCell ref="C285:Y287"/>
    <mergeCell ref="Z285:AA287"/>
    <mergeCell ref="C288:Y290"/>
    <mergeCell ref="Z288:AA290"/>
    <mergeCell ref="C246:Y249"/>
    <mergeCell ref="Z246:AA249"/>
    <mergeCell ref="C250:Y252"/>
    <mergeCell ref="Z250:AA252"/>
    <mergeCell ref="C253:Y255"/>
    <mergeCell ref="Z253:AA255"/>
    <mergeCell ref="C256:Y258"/>
    <mergeCell ref="Z256:AA258"/>
    <mergeCell ref="C261:Y264"/>
    <mergeCell ref="Z261:AA264"/>
    <mergeCell ref="C221:Y223"/>
    <mergeCell ref="Z221:AA223"/>
    <mergeCell ref="C226:Y228"/>
    <mergeCell ref="Z226:AA228"/>
    <mergeCell ref="C231:Y234"/>
    <mergeCell ref="Z231:AA234"/>
    <mergeCell ref="C235:Y238"/>
    <mergeCell ref="Z235:AA238"/>
    <mergeCell ref="C241:Y245"/>
    <mergeCell ref="Z241:AA245"/>
    <mergeCell ref="C194:Y196"/>
    <mergeCell ref="C197:Y200"/>
    <mergeCell ref="Z194:AA196"/>
    <mergeCell ref="Z197:AA200"/>
    <mergeCell ref="C203:Y209"/>
    <mergeCell ref="Z203:AA209"/>
    <mergeCell ref="B210:AA214"/>
    <mergeCell ref="C217:Y218"/>
    <mergeCell ref="Z217:AA218"/>
    <mergeCell ref="C173:Y175"/>
    <mergeCell ref="Z173:AA175"/>
    <mergeCell ref="C178:Y181"/>
    <mergeCell ref="Z178:AA181"/>
    <mergeCell ref="C182:Y185"/>
    <mergeCell ref="Z182:AA185"/>
    <mergeCell ref="C188:Y191"/>
    <mergeCell ref="Z188:AA191"/>
    <mergeCell ref="B178:B181"/>
    <mergeCell ref="Z101:AA102"/>
    <mergeCell ref="D98:Y98"/>
    <mergeCell ref="D99:Y100"/>
    <mergeCell ref="D101:Y102"/>
    <mergeCell ref="C103:Y105"/>
    <mergeCell ref="Z103:AA105"/>
    <mergeCell ref="C97:Y97"/>
    <mergeCell ref="Z97:AA97"/>
    <mergeCell ref="A135:AA136"/>
    <mergeCell ref="C62:Y63"/>
    <mergeCell ref="Z62:AA63"/>
    <mergeCell ref="C66:Y68"/>
    <mergeCell ref="C69:Y71"/>
    <mergeCell ref="Z66:AA68"/>
    <mergeCell ref="Z69:AA71"/>
    <mergeCell ref="C72:Y73"/>
    <mergeCell ref="Z72:AA73"/>
    <mergeCell ref="C79:Y80"/>
    <mergeCell ref="Z79:AA80"/>
    <mergeCell ref="D152:Y152"/>
    <mergeCell ref="D151:Y151"/>
    <mergeCell ref="C117:Y118"/>
    <mergeCell ref="Z117:AA118"/>
    <mergeCell ref="C119:Y122"/>
    <mergeCell ref="C160:Y164"/>
    <mergeCell ref="Z160:AA164"/>
    <mergeCell ref="C167:Y169"/>
    <mergeCell ref="C170:Y172"/>
    <mergeCell ref="C138:Y142"/>
    <mergeCell ref="Z170:AA172"/>
    <mergeCell ref="Z128:AA133"/>
    <mergeCell ref="Z167:AA169"/>
    <mergeCell ref="C155:Y157"/>
    <mergeCell ref="Z155:AA157"/>
    <mergeCell ref="Z138:AA142"/>
    <mergeCell ref="C143:Y143"/>
    <mergeCell ref="Z143:AA152"/>
    <mergeCell ref="D144:Y144"/>
    <mergeCell ref="D145:Y145"/>
    <mergeCell ref="D146:Y146"/>
    <mergeCell ref="D147:Y147"/>
    <mergeCell ref="D148:Y148"/>
    <mergeCell ref="D149:Y149"/>
    <mergeCell ref="C46:Y52"/>
    <mergeCell ref="Z46:AA52"/>
    <mergeCell ref="C53:Y54"/>
    <mergeCell ref="Z53:AA54"/>
    <mergeCell ref="C55:Y55"/>
    <mergeCell ref="D56:Y57"/>
    <mergeCell ref="D58:Y59"/>
    <mergeCell ref="D60:Y61"/>
    <mergeCell ref="Z55:AA55"/>
    <mergeCell ref="Z56:AA57"/>
    <mergeCell ref="Z58:AA59"/>
    <mergeCell ref="Z60:AA61"/>
    <mergeCell ref="C41:Y42"/>
    <mergeCell ref="Z41:AA42"/>
    <mergeCell ref="C43:Y45"/>
    <mergeCell ref="Z43:AA45"/>
    <mergeCell ref="A1:AA2"/>
    <mergeCell ref="A3:AA4"/>
    <mergeCell ref="A38:AA39"/>
    <mergeCell ref="C94:Y96"/>
    <mergeCell ref="Z94:AA96"/>
    <mergeCell ref="B74:B76"/>
    <mergeCell ref="B55:B61"/>
    <mergeCell ref="B89:B91"/>
    <mergeCell ref="A5:G5"/>
    <mergeCell ref="A6:J7"/>
    <mergeCell ref="K6:AA7"/>
    <mergeCell ref="H14:AA15"/>
    <mergeCell ref="H16:AA17"/>
    <mergeCell ref="U65:AA65"/>
    <mergeCell ref="H21:J22"/>
    <mergeCell ref="C21:G22"/>
    <mergeCell ref="B41:B42"/>
    <mergeCell ref="A23:R24"/>
    <mergeCell ref="B43:B45"/>
    <mergeCell ref="U40:AA40"/>
    <mergeCell ref="B1210:B1211"/>
    <mergeCell ref="C1208:Y1209"/>
    <mergeCell ref="C1210:Y1211"/>
    <mergeCell ref="B1198:B1200"/>
    <mergeCell ref="B1217:B1219"/>
    <mergeCell ref="B1220:B1221"/>
    <mergeCell ref="Z1208:AA1209"/>
    <mergeCell ref="Z1210:AA1211"/>
    <mergeCell ref="C1212:Y1213"/>
    <mergeCell ref="Z1212:AA1213"/>
    <mergeCell ref="C1217:Y1219"/>
    <mergeCell ref="Z1217:AA1219"/>
    <mergeCell ref="C1220:Y1221"/>
    <mergeCell ref="Z1220:AA1221"/>
    <mergeCell ref="B1212:B1213"/>
    <mergeCell ref="B1205:B1207"/>
    <mergeCell ref="B1208:B1209"/>
    <mergeCell ref="Y1086:AA1086"/>
    <mergeCell ref="B1095:B1100"/>
    <mergeCell ref="B1119:B1121"/>
    <mergeCell ref="R1086:X1086"/>
    <mergeCell ref="B1019:B1021"/>
    <mergeCell ref="C1028:Y1032"/>
    <mergeCell ref="Z1028:AA1032"/>
    <mergeCell ref="C1033:Y1036"/>
    <mergeCell ref="Z1033:AA1036"/>
    <mergeCell ref="C1037:Y1040"/>
    <mergeCell ref="Z1037:AA1040"/>
    <mergeCell ref="C1041:Y1047"/>
    <mergeCell ref="Z1041:AA1047"/>
    <mergeCell ref="B1033:B1036"/>
    <mergeCell ref="B1024:B1027"/>
    <mergeCell ref="B1058:B1067"/>
    <mergeCell ref="Z1048:AA1050"/>
    <mergeCell ref="Z1051:AA1053"/>
    <mergeCell ref="Z1054:AA1057"/>
    <mergeCell ref="D1061:Y1061"/>
    <mergeCell ref="D1062:Y1062"/>
    <mergeCell ref="C1048:Y1050"/>
    <mergeCell ref="D1051:Y1051"/>
    <mergeCell ref="E1063:Y1063"/>
    <mergeCell ref="B1196:B1197"/>
    <mergeCell ref="B1109:B1114"/>
    <mergeCell ref="B1180:B1186"/>
    <mergeCell ref="B1187:B1192"/>
    <mergeCell ref="B1150:B1152"/>
    <mergeCell ref="B1131:B1136"/>
    <mergeCell ref="B870:B872"/>
    <mergeCell ref="B873:B876"/>
    <mergeCell ref="B994:B999"/>
    <mergeCell ref="B1011:B1014"/>
    <mergeCell ref="B1101:B1103"/>
    <mergeCell ref="B1104:B1105"/>
    <mergeCell ref="B1115:B1118"/>
    <mergeCell ref="B1088:B1094"/>
    <mergeCell ref="B1037:B1040"/>
    <mergeCell ref="B1144:B1149"/>
    <mergeCell ref="B1193:B1195"/>
    <mergeCell ref="B1048:B1057"/>
    <mergeCell ref="B1140:B1141"/>
    <mergeCell ref="B1142:B1143"/>
    <mergeCell ref="B1137:B1139"/>
    <mergeCell ref="B1068:B1083"/>
    <mergeCell ref="B1171:B1172"/>
    <mergeCell ref="B666:B668"/>
    <mergeCell ref="B482:B484"/>
    <mergeCell ref="B561:B562"/>
    <mergeCell ref="B563:B564"/>
    <mergeCell ref="B828:B830"/>
    <mergeCell ref="B675:B676"/>
    <mergeCell ref="B647:B650"/>
    <mergeCell ref="B595:B600"/>
    <mergeCell ref="B593:B594"/>
    <mergeCell ref="B658:B660"/>
    <mergeCell ref="B612:B614"/>
    <mergeCell ref="B601:B602"/>
    <mergeCell ref="B608:B611"/>
    <mergeCell ref="B548:B550"/>
    <mergeCell ref="B558:B560"/>
    <mergeCell ref="B569:B571"/>
    <mergeCell ref="B641:B643"/>
    <mergeCell ref="B637:B640"/>
    <mergeCell ref="B633:B634"/>
    <mergeCell ref="B565:B566"/>
    <mergeCell ref="B487:B489"/>
    <mergeCell ref="B492:B496"/>
    <mergeCell ref="B505:B508"/>
    <mergeCell ref="B860:B864"/>
    <mergeCell ref="B671:B674"/>
    <mergeCell ref="B809:B813"/>
    <mergeCell ref="B819:B822"/>
    <mergeCell ref="B799:B801"/>
    <mergeCell ref="B848:B851"/>
    <mergeCell ref="B814:B816"/>
    <mergeCell ref="B796:B798"/>
    <mergeCell ref="B711:B713"/>
    <mergeCell ref="B856:B857"/>
    <mergeCell ref="B852:B855"/>
    <mergeCell ref="B841:B843"/>
    <mergeCell ref="B700:B703"/>
    <mergeCell ref="B1233:B1235"/>
    <mergeCell ref="B724:B727"/>
    <mergeCell ref="B740:B743"/>
    <mergeCell ref="B704:B706"/>
    <mergeCell ref="B707:B710"/>
    <mergeCell ref="B714:B718"/>
    <mergeCell ref="B844:B847"/>
    <mergeCell ref="B831:B832"/>
    <mergeCell ref="B835:B840"/>
    <mergeCell ref="B817:B818"/>
    <mergeCell ref="B823:B825"/>
    <mergeCell ref="B747:B752"/>
    <mergeCell ref="B744:B746"/>
    <mergeCell ref="B772:B782"/>
    <mergeCell ref="B757:B760"/>
    <mergeCell ref="B786:B795"/>
    <mergeCell ref="B761:B764"/>
    <mergeCell ref="B1015:B1018"/>
    <mergeCell ref="B1000:B1003"/>
    <mergeCell ref="B1004:B1007"/>
    <mergeCell ref="B984:B987"/>
    <mergeCell ref="B865:B869"/>
    <mergeCell ref="B988:B993"/>
    <mergeCell ref="B978:B983"/>
    <mergeCell ref="B138:B142"/>
    <mergeCell ref="B250:B252"/>
    <mergeCell ref="B256:B258"/>
    <mergeCell ref="B182:B185"/>
    <mergeCell ref="B81:B82"/>
    <mergeCell ref="B62:B63"/>
    <mergeCell ref="B113:B114"/>
    <mergeCell ref="B119:B122"/>
    <mergeCell ref="B123:B125"/>
    <mergeCell ref="B87:B88"/>
    <mergeCell ref="B246:B249"/>
    <mergeCell ref="B160:B164"/>
    <mergeCell ref="B167:B169"/>
    <mergeCell ref="B170:B172"/>
    <mergeCell ref="B79:B80"/>
    <mergeCell ref="B83:B84"/>
    <mergeCell ref="B128:B133"/>
    <mergeCell ref="B203:B209"/>
    <mergeCell ref="B217:B218"/>
    <mergeCell ref="B221:B223"/>
    <mergeCell ref="B188:B191"/>
    <mergeCell ref="B110:B112"/>
    <mergeCell ref="B143:B152"/>
    <mergeCell ref="B173:B175"/>
    <mergeCell ref="B278:B281"/>
    <mergeCell ref="B241:B245"/>
    <mergeCell ref="B282:B284"/>
    <mergeCell ref="B310:B312"/>
    <mergeCell ref="B253:B255"/>
    <mergeCell ref="B305:B307"/>
    <mergeCell ref="B296:B298"/>
    <mergeCell ref="B285:B287"/>
    <mergeCell ref="B231:B234"/>
    <mergeCell ref="B275:B277"/>
    <mergeCell ref="B235:B238"/>
    <mergeCell ref="B381:B382"/>
    <mergeCell ref="B374:B376"/>
    <mergeCell ref="B409:B410"/>
    <mergeCell ref="B389:B403"/>
    <mergeCell ref="B423:B424"/>
    <mergeCell ref="B421:B422"/>
    <mergeCell ref="B477:B479"/>
    <mergeCell ref="B442:B443"/>
    <mergeCell ref="B472:B474"/>
    <mergeCell ref="B377:B378"/>
    <mergeCell ref="B444:B445"/>
    <mergeCell ref="B446:B449"/>
    <mergeCell ref="B450:B451"/>
    <mergeCell ref="B452:B454"/>
    <mergeCell ref="B385:B386"/>
    <mergeCell ref="B406:B408"/>
    <mergeCell ref="B457:B460"/>
    <mergeCell ref="B362:B363"/>
    <mergeCell ref="B383:B384"/>
    <mergeCell ref="B551:B552"/>
    <mergeCell ref="B553:B555"/>
    <mergeCell ref="C110:Y112"/>
    <mergeCell ref="B425:B428"/>
    <mergeCell ref="A430:J430"/>
    <mergeCell ref="B431:B434"/>
    <mergeCell ref="B435:B437"/>
    <mergeCell ref="B438:B439"/>
    <mergeCell ref="B469:B471"/>
    <mergeCell ref="B534:B537"/>
    <mergeCell ref="B467:B468"/>
    <mergeCell ref="B461:B464"/>
    <mergeCell ref="B226:B228"/>
    <mergeCell ref="B288:B290"/>
    <mergeCell ref="B351:B353"/>
    <mergeCell ref="B348:B350"/>
    <mergeCell ref="B261:B264"/>
    <mergeCell ref="B337:B340"/>
    <mergeCell ref="B515:B519"/>
    <mergeCell ref="B490:B491"/>
    <mergeCell ref="B509:B511"/>
    <mergeCell ref="B520:B522"/>
    <mergeCell ref="H12:AA13"/>
    <mergeCell ref="G8:AA9"/>
    <mergeCell ref="G10:AA11"/>
    <mergeCell ref="A25:R26"/>
    <mergeCell ref="C18:G20"/>
    <mergeCell ref="S25:AA26"/>
    <mergeCell ref="R21:T22"/>
    <mergeCell ref="A27:H27"/>
    <mergeCell ref="C13:G13"/>
    <mergeCell ref="C14:G15"/>
    <mergeCell ref="H18:Q18"/>
    <mergeCell ref="H19:AA20"/>
    <mergeCell ref="K21:Q22"/>
    <mergeCell ref="A10:F11"/>
    <mergeCell ref="A12:B22"/>
    <mergeCell ref="C12:G12"/>
    <mergeCell ref="C16:G17"/>
    <mergeCell ref="U21:AA22"/>
    <mergeCell ref="A8:F9"/>
    <mergeCell ref="S23:AA24"/>
    <mergeCell ref="B72:B73"/>
    <mergeCell ref="B194:B196"/>
    <mergeCell ref="B197:B200"/>
    <mergeCell ref="B66:B68"/>
    <mergeCell ref="B69:B71"/>
    <mergeCell ref="B117:B118"/>
    <mergeCell ref="B53:B54"/>
    <mergeCell ref="B46:B52"/>
    <mergeCell ref="C128:Y133"/>
    <mergeCell ref="U86:AA86"/>
    <mergeCell ref="B94:B96"/>
    <mergeCell ref="B97:B102"/>
    <mergeCell ref="U93:AA93"/>
    <mergeCell ref="C113:Y114"/>
    <mergeCell ref="Z110:AA112"/>
    <mergeCell ref="Z113:AA114"/>
    <mergeCell ref="Z98:AA98"/>
    <mergeCell ref="Z99:AA100"/>
    <mergeCell ref="Z119:AA122"/>
    <mergeCell ref="C123:Y125"/>
    <mergeCell ref="Z123:AA125"/>
    <mergeCell ref="B103:B105"/>
    <mergeCell ref="A107:AA108"/>
    <mergeCell ref="B155:B157"/>
    <mergeCell ref="C81:Y82"/>
    <mergeCell ref="C83:Y84"/>
    <mergeCell ref="C74:Y76"/>
    <mergeCell ref="Z81:AA82"/>
    <mergeCell ref="Z83:AA84"/>
    <mergeCell ref="Z74:AA76"/>
    <mergeCell ref="C87:Y88"/>
    <mergeCell ref="Z87:AA88"/>
    <mergeCell ref="C89:Y91"/>
    <mergeCell ref="Z89:AA91"/>
    <mergeCell ref="D150:Y150"/>
    <mergeCell ref="B1225:B1232"/>
    <mergeCell ref="B1106:B1108"/>
    <mergeCell ref="B719:B723"/>
    <mergeCell ref="B291:B292"/>
    <mergeCell ref="B313:B314"/>
    <mergeCell ref="B293:B295"/>
    <mergeCell ref="B302:B304"/>
    <mergeCell ref="B299:B301"/>
    <mergeCell ref="B329:B331"/>
    <mergeCell ref="B315:B317"/>
    <mergeCell ref="B322:B325"/>
    <mergeCell ref="B326:B328"/>
    <mergeCell ref="B341:B344"/>
    <mergeCell ref="B345:B347"/>
    <mergeCell ref="B538:B545"/>
    <mergeCell ref="B663:B665"/>
    <mergeCell ref="B1028:B1032"/>
    <mergeCell ref="B1173:B1174"/>
    <mergeCell ref="B1175:B1177"/>
    <mergeCell ref="B1155:B1161"/>
    <mergeCell ref="B1162:B1167"/>
    <mergeCell ref="B1168:B1170"/>
    <mergeCell ref="B1041:B1047"/>
    <mergeCell ref="R887:X887"/>
    <mergeCell ref="Y887:AA887"/>
    <mergeCell ref="C291:Y292"/>
    <mergeCell ref="C299:Y301"/>
    <mergeCell ref="C310:Y312"/>
    <mergeCell ref="B877:B884"/>
    <mergeCell ref="C955:X955"/>
    <mergeCell ref="B753:B756"/>
    <mergeCell ref="B576:B590"/>
    <mergeCell ref="B651:B653"/>
    <mergeCell ref="B684:B686"/>
    <mergeCell ref="B605:B607"/>
    <mergeCell ref="B574:B575"/>
    <mergeCell ref="B696:B697"/>
    <mergeCell ref="B728:B736"/>
    <mergeCell ref="B679:B683"/>
    <mergeCell ref="B528:B533"/>
    <mergeCell ref="B615:B617"/>
    <mergeCell ref="B622:B626"/>
    <mergeCell ref="B497:B502"/>
    <mergeCell ref="B512:B514"/>
    <mergeCell ref="B603:B604"/>
    <mergeCell ref="B627:B632"/>
    <mergeCell ref="B644:B646"/>
    <mergeCell ref="C644:Y646"/>
    <mergeCell ref="C658:Y660"/>
    <mergeCell ref="A688:AA689"/>
    <mergeCell ref="B691:B692"/>
    <mergeCell ref="C691:Y692"/>
    <mergeCell ref="Z691:AA692"/>
    <mergeCell ref="B693:B695"/>
    <mergeCell ref="C693:Y695"/>
    <mergeCell ref="Z644:AA646"/>
    <mergeCell ref="C647:Y648"/>
    <mergeCell ref="D649:Y649"/>
    <mergeCell ref="D650:Y650"/>
    <mergeCell ref="Z647:AA650"/>
    <mergeCell ref="C651:Y653"/>
    <mergeCell ref="Z651:AA653"/>
    <mergeCell ref="C654:Y657"/>
    <mergeCell ref="Z654:AA657"/>
    <mergeCell ref="Z658:AA660"/>
    <mergeCell ref="C663:Y665"/>
    <mergeCell ref="Z663:AA665"/>
    <mergeCell ref="C666:Y668"/>
    <mergeCell ref="Z666:AA668"/>
    <mergeCell ref="C679:Y683"/>
    <mergeCell ref="B654:B657"/>
    <mergeCell ref="Z622:AA626"/>
    <mergeCell ref="C627:Y632"/>
    <mergeCell ref="Z627:AA632"/>
    <mergeCell ref="C633:Y634"/>
    <mergeCell ref="Z633:AA634"/>
    <mergeCell ref="C637:Y640"/>
    <mergeCell ref="Z637:AA640"/>
    <mergeCell ref="C641:Y643"/>
    <mergeCell ref="Z641:AA643"/>
    <mergeCell ref="C622:Y626"/>
    <mergeCell ref="Z679:AA683"/>
    <mergeCell ref="C684:Y686"/>
    <mergeCell ref="Z684:AA686"/>
    <mergeCell ref="C671:Y674"/>
    <mergeCell ref="Z671:AA674"/>
    <mergeCell ref="C675:Y676"/>
    <mergeCell ref="Z675:AA676"/>
    <mergeCell ref="C714:Y718"/>
    <mergeCell ref="Z714:AA718"/>
    <mergeCell ref="C719:Y723"/>
    <mergeCell ref="Z719:AA723"/>
    <mergeCell ref="C724:Y727"/>
    <mergeCell ref="Z724:AA727"/>
    <mergeCell ref="C728:Y730"/>
    <mergeCell ref="Z728:AA730"/>
    <mergeCell ref="Z693:AA695"/>
    <mergeCell ref="C696:Y697"/>
    <mergeCell ref="Z696:AA697"/>
    <mergeCell ref="C700:Y703"/>
    <mergeCell ref="Z700:AA703"/>
    <mergeCell ref="C704:Y706"/>
    <mergeCell ref="Z704:AA706"/>
    <mergeCell ref="C707:Y710"/>
    <mergeCell ref="C711:Y713"/>
    <mergeCell ref="Z707:AA710"/>
    <mergeCell ref="Z711:AA713"/>
    <mergeCell ref="C761:Y764"/>
    <mergeCell ref="Z761:AA764"/>
    <mergeCell ref="E731:Y731"/>
    <mergeCell ref="E732:Y732"/>
    <mergeCell ref="E733:Y733"/>
    <mergeCell ref="E734:Y734"/>
    <mergeCell ref="E735:Y735"/>
    <mergeCell ref="E736:Y736"/>
    <mergeCell ref="Z731:AA731"/>
    <mergeCell ref="Z732:AA732"/>
    <mergeCell ref="Z733:AA733"/>
    <mergeCell ref="Z734:AA734"/>
    <mergeCell ref="Z735:AA735"/>
    <mergeCell ref="Z736:AA736"/>
    <mergeCell ref="C740:Y743"/>
    <mergeCell ref="Z740:AA743"/>
    <mergeCell ref="C744:Y746"/>
    <mergeCell ref="Z744:AA746"/>
    <mergeCell ref="C747:Y752"/>
    <mergeCell ref="Z747:AA752"/>
    <mergeCell ref="C753:Y756"/>
    <mergeCell ref="Z753:AA756"/>
    <mergeCell ref="C757:Y760"/>
    <mergeCell ref="Z757:AA760"/>
    <mergeCell ref="D769:Y771"/>
    <mergeCell ref="B765:B771"/>
    <mergeCell ref="C769:C771"/>
    <mergeCell ref="Z765:AA771"/>
    <mergeCell ref="C772:Y775"/>
    <mergeCell ref="D776:Y779"/>
    <mergeCell ref="D780:Y780"/>
    <mergeCell ref="D781:Y781"/>
    <mergeCell ref="C765:Y768"/>
    <mergeCell ref="D782:Y782"/>
    <mergeCell ref="Z772:AA782"/>
    <mergeCell ref="C786:Y787"/>
    <mergeCell ref="D788:Y794"/>
    <mergeCell ref="C788:C794"/>
    <mergeCell ref="D795:Y795"/>
    <mergeCell ref="Z786:AA795"/>
    <mergeCell ref="C796:Y798"/>
    <mergeCell ref="Z796:AA798"/>
    <mergeCell ref="C799:Y801"/>
    <mergeCell ref="Z799:AA801"/>
    <mergeCell ref="C802:Y803"/>
    <mergeCell ref="D804:Y804"/>
    <mergeCell ref="C805:C806"/>
    <mergeCell ref="D805:Y806"/>
    <mergeCell ref="C807:C808"/>
    <mergeCell ref="D807:Y808"/>
    <mergeCell ref="B802:B808"/>
    <mergeCell ref="Z802:AA808"/>
    <mergeCell ref="Z809:AA813"/>
    <mergeCell ref="C814:Y816"/>
    <mergeCell ref="Z814:AA816"/>
    <mergeCell ref="C817:Y818"/>
    <mergeCell ref="Z817:AA818"/>
    <mergeCell ref="C819:Y822"/>
    <mergeCell ref="Z819:AA822"/>
    <mergeCell ref="C823:Y825"/>
    <mergeCell ref="Z823:AA825"/>
    <mergeCell ref="C809:Y813"/>
    <mergeCell ref="Z828:AA830"/>
    <mergeCell ref="C831:Y832"/>
    <mergeCell ref="Z831:AA832"/>
    <mergeCell ref="C835:Y840"/>
    <mergeCell ref="Z835:AA840"/>
    <mergeCell ref="C841:Y843"/>
    <mergeCell ref="Z841:AA843"/>
    <mergeCell ref="C844:Y847"/>
    <mergeCell ref="Z844:AA847"/>
    <mergeCell ref="C828:Y830"/>
    <mergeCell ref="C848:Y851"/>
    <mergeCell ref="Z848:AA851"/>
    <mergeCell ref="C852:Y855"/>
    <mergeCell ref="Z852:AA855"/>
    <mergeCell ref="C856:Y857"/>
    <mergeCell ref="Z856:AA857"/>
    <mergeCell ref="C860:Y864"/>
    <mergeCell ref="Z860:AA864"/>
    <mergeCell ref="C865:Y869"/>
    <mergeCell ref="Z865:AA869"/>
    <mergeCell ref="Z883:AA883"/>
    <mergeCell ref="Z884:AA884"/>
    <mergeCell ref="E881:Y882"/>
    <mergeCell ref="D881:D882"/>
    <mergeCell ref="E883:Y883"/>
    <mergeCell ref="Z881:AA882"/>
    <mergeCell ref="E884:Y884"/>
    <mergeCell ref="C870:Y872"/>
    <mergeCell ref="Z870:AA872"/>
    <mergeCell ref="C873:Y876"/>
    <mergeCell ref="Z873:AA876"/>
    <mergeCell ref="C877:Y879"/>
    <mergeCell ref="E880:Y880"/>
    <mergeCell ref="Z877:AA879"/>
    <mergeCell ref="Z880:AA880"/>
  </mergeCells>
  <phoneticPr fontId="3"/>
  <printOptions horizontalCentered="1"/>
  <pageMargins left="0.59055118110236227" right="0.39370078740157483" top="0.70866141732283472" bottom="0.43307086614173229" header="0.39370078740157483" footer="0"/>
  <pageSetup paperSize="9" scale="98" fitToHeight="0" orientation="portrait" r:id="rId1"/>
  <headerFooter alignWithMargins="0">
    <oddHeader>&amp;R&amp;"ＭＳ ゴシック,標準"&amp;9運営状況点検書（定期巡回・随時対応型訪問介護看護）</oddHeader>
    <oddFooter>&amp;C&amp;"MS UI Gothic,標準"&amp;9&amp;P</oddFooter>
  </headerFooter>
  <rowBreaks count="22" manualBreakCount="22">
    <brk id="64" max="26" man="1"/>
    <brk id="106" max="26" man="1"/>
    <brk id="134" max="26" man="1"/>
    <brk id="196" max="26" man="1"/>
    <brk id="259" max="26" man="1"/>
    <brk id="320" max="26" man="1"/>
    <brk id="382" max="26" man="1"/>
    <brk id="445" max="26" man="1"/>
    <brk id="508" max="26" man="1"/>
    <brk id="571" max="26" man="1"/>
    <brk id="618" max="16383" man="1"/>
    <brk id="677" max="26" man="1"/>
    <brk id="687" max="16383" man="1"/>
    <brk id="746" max="26" man="1"/>
    <brk id="808" max="26" man="1"/>
    <brk id="872" max="26" man="1"/>
    <brk id="935" max="26" man="1"/>
    <brk id="999" max="26" man="1"/>
    <brk id="1057" max="26" man="1"/>
    <brk id="1121" max="26" man="1"/>
    <brk id="1178" max="26" man="1"/>
    <brk id="1201"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O288"/>
  <sheetViews>
    <sheetView showGridLines="0" view="pageBreakPreview" zoomScale="55" zoomScaleNormal="55" zoomScaleSheetLayoutView="55" workbookViewId="0"/>
  </sheetViews>
  <sheetFormatPr defaultColWidth="5.1796875" defaultRowHeight="14"/>
  <cols>
    <col min="1" max="1" width="1" style="88" customWidth="1"/>
    <col min="2" max="2" width="6.54296875" style="88" customWidth="1"/>
    <col min="3" max="4" width="9.26953125" style="88" customWidth="1"/>
    <col min="5" max="8" width="3.7265625" style="88" hidden="1" customWidth="1"/>
    <col min="9" max="10" width="3.7265625" style="88" customWidth="1"/>
    <col min="11" max="62" width="6.54296875" style="88" customWidth="1"/>
    <col min="63" max="63" width="1.26953125" style="88" customWidth="1"/>
    <col min="64" max="16384" width="5.1796875" style="88"/>
  </cols>
  <sheetData>
    <row r="1" spans="2:67" s="53" customFormat="1" ht="20.25" customHeight="1">
      <c r="C1" s="54" t="s">
        <v>434</v>
      </c>
      <c r="D1" s="54"/>
      <c r="E1" s="54"/>
      <c r="F1" s="54"/>
      <c r="G1" s="54"/>
      <c r="H1" s="54"/>
      <c r="I1" s="54"/>
      <c r="J1" s="54"/>
      <c r="M1" s="55" t="s">
        <v>435</v>
      </c>
      <c r="P1" s="54"/>
      <c r="Q1" s="54"/>
      <c r="R1" s="54"/>
      <c r="S1" s="54"/>
      <c r="T1" s="54"/>
      <c r="U1" s="54"/>
      <c r="V1" s="54"/>
      <c r="W1" s="54"/>
      <c r="AS1" s="56" t="s">
        <v>436</v>
      </c>
      <c r="AT1" s="729" t="s">
        <v>437</v>
      </c>
      <c r="AU1" s="730"/>
      <c r="AV1" s="730"/>
      <c r="AW1" s="730"/>
      <c r="AX1" s="730"/>
      <c r="AY1" s="730"/>
      <c r="AZ1" s="730"/>
      <c r="BA1" s="730"/>
      <c r="BB1" s="730"/>
      <c r="BC1" s="730"/>
      <c r="BD1" s="730"/>
      <c r="BE1" s="730"/>
      <c r="BF1" s="730"/>
      <c r="BG1" s="730"/>
      <c r="BH1" s="730"/>
      <c r="BI1" s="730"/>
      <c r="BJ1" s="56" t="s">
        <v>566</v>
      </c>
    </row>
    <row r="2" spans="2:67" s="57" customFormat="1" ht="20.25" customHeight="1">
      <c r="J2" s="55"/>
      <c r="M2" s="55"/>
      <c r="N2" s="55"/>
      <c r="P2" s="56"/>
      <c r="Q2" s="56"/>
      <c r="R2" s="56"/>
      <c r="S2" s="56"/>
      <c r="T2" s="56"/>
      <c r="U2" s="56"/>
      <c r="V2" s="56"/>
      <c r="W2" s="56"/>
      <c r="AB2" s="58" t="s">
        <v>186</v>
      </c>
      <c r="AC2" s="731">
        <v>6</v>
      </c>
      <c r="AD2" s="731"/>
      <c r="AE2" s="58" t="s">
        <v>599</v>
      </c>
      <c r="AF2" s="732">
        <f>IF(AC2=0,"",YEAR(DATE(2018+AC2,1,1)))</f>
        <v>2024</v>
      </c>
      <c r="AG2" s="732"/>
      <c r="AH2" s="59" t="s">
        <v>600</v>
      </c>
      <c r="AI2" s="59" t="s">
        <v>187</v>
      </c>
      <c r="AJ2" s="731">
        <v>4</v>
      </c>
      <c r="AK2" s="731"/>
      <c r="AL2" s="59" t="s">
        <v>188</v>
      </c>
      <c r="AS2" s="56" t="s">
        <v>441</v>
      </c>
      <c r="AT2" s="731"/>
      <c r="AU2" s="731"/>
      <c r="AV2" s="731"/>
      <c r="AW2" s="731"/>
      <c r="AX2" s="731"/>
      <c r="AY2" s="731"/>
      <c r="AZ2" s="731"/>
      <c r="BA2" s="731"/>
      <c r="BB2" s="731"/>
      <c r="BC2" s="731"/>
      <c r="BD2" s="731"/>
      <c r="BE2" s="731"/>
      <c r="BF2" s="731"/>
      <c r="BG2" s="731"/>
      <c r="BH2" s="731"/>
      <c r="BI2" s="731"/>
      <c r="BJ2" s="56" t="s">
        <v>601</v>
      </c>
      <c r="BK2" s="56"/>
      <c r="BL2" s="56"/>
      <c r="BM2" s="56"/>
    </row>
    <row r="3" spans="2:67" s="57" customFormat="1" ht="20.25" customHeight="1">
      <c r="J3" s="55"/>
      <c r="M3" s="55"/>
      <c r="O3" s="56"/>
      <c r="P3" s="56"/>
      <c r="Q3" s="56"/>
      <c r="R3" s="56"/>
      <c r="S3" s="56"/>
      <c r="T3" s="56"/>
      <c r="U3" s="56"/>
      <c r="AC3" s="60"/>
      <c r="AD3" s="60"/>
      <c r="AE3" s="61"/>
      <c r="AF3" s="62"/>
      <c r="AG3" s="61"/>
      <c r="BD3" s="63" t="s">
        <v>443</v>
      </c>
      <c r="BE3" s="733" t="s">
        <v>444</v>
      </c>
      <c r="BF3" s="734"/>
      <c r="BG3" s="734"/>
      <c r="BH3" s="735"/>
      <c r="BI3" s="56"/>
    </row>
    <row r="4" spans="2:67" s="57" customFormat="1" ht="20.25" customHeight="1">
      <c r="B4" s="64"/>
      <c r="C4" s="64"/>
      <c r="D4" s="64"/>
      <c r="E4" s="64"/>
      <c r="F4" s="64"/>
      <c r="G4" s="64"/>
      <c r="H4" s="64"/>
      <c r="I4" s="64"/>
      <c r="J4" s="65"/>
      <c r="K4" s="64"/>
      <c r="L4" s="64"/>
      <c r="M4" s="65"/>
      <c r="N4" s="64"/>
      <c r="O4" s="66"/>
      <c r="P4" s="66"/>
      <c r="Q4" s="66"/>
      <c r="R4" s="66"/>
      <c r="S4" s="66"/>
      <c r="T4" s="66"/>
      <c r="U4" s="66"/>
      <c r="V4" s="64"/>
      <c r="W4" s="64"/>
      <c r="X4" s="64"/>
      <c r="Y4" s="64"/>
      <c r="Z4" s="64"/>
      <c r="AA4" s="64"/>
      <c r="AB4" s="64"/>
      <c r="AC4" s="67"/>
      <c r="AD4" s="67"/>
      <c r="AE4" s="68"/>
      <c r="AF4" s="69"/>
      <c r="AG4" s="68"/>
      <c r="AH4" s="64"/>
      <c r="AI4" s="64"/>
      <c r="AJ4" s="64"/>
      <c r="AK4" s="64"/>
      <c r="AL4" s="64"/>
      <c r="AM4" s="64"/>
      <c r="AN4" s="64"/>
      <c r="AO4" s="64"/>
      <c r="AP4" s="64"/>
      <c r="AQ4" s="64"/>
      <c r="AR4" s="64"/>
      <c r="BD4" s="63" t="s">
        <v>602</v>
      </c>
      <c r="BE4" s="733" t="s">
        <v>446</v>
      </c>
      <c r="BF4" s="734"/>
      <c r="BG4" s="734"/>
      <c r="BH4" s="735"/>
      <c r="BI4" s="56"/>
    </row>
    <row r="5" spans="2:67" s="57" customFormat="1" ht="9" customHeight="1">
      <c r="B5" s="64"/>
      <c r="C5" s="64"/>
      <c r="D5" s="64"/>
      <c r="E5" s="64"/>
      <c r="F5" s="64"/>
      <c r="G5" s="64"/>
      <c r="H5" s="64"/>
      <c r="I5" s="64"/>
      <c r="J5" s="65"/>
      <c r="K5" s="64"/>
      <c r="L5" s="64"/>
      <c r="M5" s="65"/>
      <c r="N5" s="64"/>
      <c r="O5" s="66"/>
      <c r="P5" s="66"/>
      <c r="Q5" s="66"/>
      <c r="R5" s="66"/>
      <c r="S5" s="66"/>
      <c r="T5" s="66"/>
      <c r="U5" s="66"/>
      <c r="V5" s="64"/>
      <c r="W5" s="64"/>
      <c r="X5" s="64"/>
      <c r="Y5" s="64"/>
      <c r="Z5" s="64"/>
      <c r="AA5" s="64"/>
      <c r="AB5" s="64"/>
      <c r="AC5" s="70"/>
      <c r="AD5" s="70"/>
      <c r="AE5" s="64"/>
      <c r="AF5" s="64"/>
      <c r="AG5" s="64"/>
      <c r="AH5" s="64"/>
      <c r="AI5" s="64"/>
      <c r="AJ5" s="71"/>
      <c r="AK5" s="71"/>
      <c r="AL5" s="71"/>
      <c r="AM5" s="71"/>
      <c r="AN5" s="71"/>
      <c r="AO5" s="71"/>
      <c r="AP5" s="71"/>
      <c r="AQ5" s="71"/>
      <c r="AR5" s="71"/>
      <c r="AS5" s="53"/>
      <c r="AT5" s="53"/>
      <c r="AU5" s="53"/>
      <c r="AV5" s="53"/>
      <c r="AW5" s="53"/>
      <c r="AX5" s="53"/>
      <c r="AY5" s="53"/>
      <c r="AZ5" s="53"/>
      <c r="BA5" s="53"/>
      <c r="BB5" s="53"/>
      <c r="BC5" s="53"/>
      <c r="BD5" s="53"/>
      <c r="BE5" s="53"/>
      <c r="BF5" s="53"/>
      <c r="BG5" s="53"/>
      <c r="BH5" s="72"/>
      <c r="BI5" s="72"/>
    </row>
    <row r="6" spans="2:67" s="57" customFormat="1" ht="21" customHeight="1">
      <c r="B6" s="73"/>
      <c r="C6" s="74"/>
      <c r="D6" s="74"/>
      <c r="E6" s="74"/>
      <c r="F6" s="74"/>
      <c r="G6" s="74"/>
      <c r="H6" s="74"/>
      <c r="I6" s="74"/>
      <c r="J6" s="74"/>
      <c r="K6" s="75"/>
      <c r="L6" s="75"/>
      <c r="M6" s="75"/>
      <c r="N6" s="76"/>
      <c r="O6" s="75"/>
      <c r="P6" s="75"/>
      <c r="Q6" s="75"/>
      <c r="R6" s="64"/>
      <c r="S6" s="64"/>
      <c r="T6" s="64"/>
      <c r="U6" s="64"/>
      <c r="V6" s="64"/>
      <c r="W6" s="64"/>
      <c r="X6" s="64"/>
      <c r="Y6" s="64"/>
      <c r="Z6" s="64"/>
      <c r="AA6" s="64"/>
      <c r="AB6" s="64"/>
      <c r="AC6" s="64"/>
      <c r="AD6" s="64"/>
      <c r="AE6" s="64"/>
      <c r="AF6" s="64"/>
      <c r="AG6" s="64"/>
      <c r="AH6" s="64"/>
      <c r="AI6" s="64"/>
      <c r="AJ6" s="71"/>
      <c r="AK6" s="71"/>
      <c r="AL6" s="71"/>
      <c r="AM6" s="71"/>
      <c r="AN6" s="71"/>
      <c r="AO6" s="71" t="s">
        <v>447</v>
      </c>
      <c r="AP6" s="71"/>
      <c r="AQ6" s="71"/>
      <c r="AR6" s="71"/>
      <c r="AS6" s="53"/>
      <c r="AT6" s="53"/>
      <c r="AU6" s="53"/>
      <c r="AW6" s="77"/>
      <c r="AX6" s="77"/>
      <c r="AY6" s="78"/>
      <c r="AZ6" s="53"/>
      <c r="BA6" s="760">
        <v>40</v>
      </c>
      <c r="BB6" s="761"/>
      <c r="BC6" s="78" t="s">
        <v>189</v>
      </c>
      <c r="BD6" s="53"/>
      <c r="BE6" s="760">
        <v>160</v>
      </c>
      <c r="BF6" s="761"/>
      <c r="BG6" s="78" t="s">
        <v>190</v>
      </c>
      <c r="BH6" s="53"/>
      <c r="BI6" s="72"/>
    </row>
    <row r="7" spans="2:67" s="57" customFormat="1" ht="5.25" customHeight="1">
      <c r="B7" s="73"/>
      <c r="C7" s="79"/>
      <c r="D7" s="79"/>
      <c r="E7" s="79"/>
      <c r="F7" s="79"/>
      <c r="G7" s="79"/>
      <c r="H7" s="79"/>
      <c r="I7" s="79"/>
      <c r="J7" s="75"/>
      <c r="K7" s="75"/>
      <c r="L7" s="75"/>
      <c r="M7" s="76"/>
      <c r="N7" s="75"/>
      <c r="O7" s="75"/>
      <c r="P7" s="75"/>
      <c r="Q7" s="75"/>
      <c r="R7" s="64"/>
      <c r="S7" s="64"/>
      <c r="T7" s="64"/>
      <c r="U7" s="64"/>
      <c r="V7" s="64"/>
      <c r="W7" s="64"/>
      <c r="X7" s="64"/>
      <c r="Y7" s="64"/>
      <c r="Z7" s="64"/>
      <c r="AA7" s="64"/>
      <c r="AB7" s="64"/>
      <c r="AC7" s="64"/>
      <c r="AD7" s="64"/>
      <c r="AE7" s="64"/>
      <c r="AF7" s="64"/>
      <c r="AG7" s="64"/>
      <c r="AH7" s="64"/>
      <c r="AI7" s="64"/>
      <c r="AJ7" s="71"/>
      <c r="AK7" s="71"/>
      <c r="AL7" s="71"/>
      <c r="AM7" s="71"/>
      <c r="AN7" s="71"/>
      <c r="AO7" s="71"/>
      <c r="AP7" s="71"/>
      <c r="AQ7" s="71"/>
      <c r="AR7" s="71"/>
      <c r="AS7" s="71"/>
      <c r="AT7" s="71"/>
      <c r="AU7" s="71"/>
      <c r="AV7" s="71"/>
      <c r="AW7" s="71"/>
      <c r="AX7" s="71"/>
      <c r="AY7" s="71"/>
      <c r="AZ7" s="71"/>
      <c r="BA7" s="71"/>
      <c r="BB7" s="71"/>
      <c r="BC7" s="71"/>
      <c r="BD7" s="71"/>
      <c r="BE7" s="71"/>
      <c r="BF7" s="71"/>
      <c r="BG7" s="71"/>
      <c r="BH7" s="80"/>
      <c r="BI7" s="80"/>
      <c r="BJ7" s="64"/>
    </row>
    <row r="8" spans="2:67" s="57" customFormat="1" ht="21" customHeight="1">
      <c r="B8" s="81"/>
      <c r="C8" s="76"/>
      <c r="D8" s="76"/>
      <c r="E8" s="76"/>
      <c r="F8" s="76"/>
      <c r="G8" s="76"/>
      <c r="H8" s="76"/>
      <c r="I8" s="76"/>
      <c r="J8" s="75"/>
      <c r="K8" s="75"/>
      <c r="L8" s="75"/>
      <c r="M8" s="76"/>
      <c r="N8" s="75"/>
      <c r="O8" s="75"/>
      <c r="P8" s="75"/>
      <c r="Q8" s="75"/>
      <c r="R8" s="64"/>
      <c r="S8" s="64"/>
      <c r="T8" s="64"/>
      <c r="U8" s="64"/>
      <c r="V8" s="64"/>
      <c r="W8" s="64"/>
      <c r="X8" s="64"/>
      <c r="Y8" s="64"/>
      <c r="Z8" s="64"/>
      <c r="AA8" s="64"/>
      <c r="AB8" s="64"/>
      <c r="AC8" s="64"/>
      <c r="AD8" s="64"/>
      <c r="AE8" s="64"/>
      <c r="AF8" s="64"/>
      <c r="AG8" s="64"/>
      <c r="AH8" s="64"/>
      <c r="AI8" s="64"/>
      <c r="AJ8" s="82"/>
      <c r="AK8" s="82"/>
      <c r="AL8" s="82"/>
      <c r="AM8" s="74"/>
      <c r="AN8" s="83"/>
      <c r="AO8" s="84"/>
      <c r="AP8" s="84"/>
      <c r="AQ8" s="73"/>
      <c r="AR8" s="77"/>
      <c r="AS8" s="77"/>
      <c r="AT8" s="77"/>
      <c r="AU8" s="85"/>
      <c r="AV8" s="85"/>
      <c r="AW8" s="71"/>
      <c r="AX8" s="77"/>
      <c r="AY8" s="77"/>
      <c r="AZ8" s="76"/>
      <c r="BA8" s="71"/>
      <c r="BB8" s="71" t="s">
        <v>191</v>
      </c>
      <c r="BC8" s="71"/>
      <c r="BD8" s="71"/>
      <c r="BE8" s="762">
        <f>DAY(EOMONTH(DATE(AF2,AJ2,1),0))</f>
        <v>30</v>
      </c>
      <c r="BF8" s="763"/>
      <c r="BG8" s="71" t="s">
        <v>192</v>
      </c>
      <c r="BH8" s="71"/>
      <c r="BI8" s="71"/>
      <c r="BJ8" s="64"/>
      <c r="BM8" s="56"/>
      <c r="BN8" s="56"/>
      <c r="BO8" s="56"/>
    </row>
    <row r="9" spans="2:67" ht="5.25" customHeight="1" thickBot="1">
      <c r="B9" s="86"/>
      <c r="C9" s="87"/>
      <c r="D9" s="87"/>
      <c r="E9" s="87"/>
      <c r="F9" s="87"/>
      <c r="G9" s="87"/>
      <c r="H9" s="87"/>
      <c r="I9" s="87"/>
      <c r="J9" s="87"/>
      <c r="K9" s="86"/>
      <c r="L9" s="86"/>
      <c r="M9" s="86"/>
      <c r="N9" s="86"/>
      <c r="O9" s="86"/>
      <c r="P9" s="86"/>
      <c r="Q9" s="86"/>
      <c r="R9" s="86"/>
      <c r="S9" s="86"/>
      <c r="T9" s="86"/>
      <c r="U9" s="86"/>
      <c r="V9" s="86"/>
      <c r="W9" s="86"/>
      <c r="X9" s="86"/>
      <c r="Y9" s="86"/>
      <c r="Z9" s="86"/>
      <c r="AA9" s="86"/>
      <c r="AB9" s="86"/>
      <c r="AC9" s="87"/>
      <c r="AD9" s="86"/>
      <c r="AE9" s="86"/>
      <c r="AF9" s="86"/>
      <c r="AG9" s="86"/>
      <c r="AH9" s="86"/>
      <c r="AI9" s="86"/>
      <c r="AJ9" s="86"/>
      <c r="AK9" s="86"/>
      <c r="AL9" s="86"/>
      <c r="AM9" s="86"/>
      <c r="AN9" s="86"/>
      <c r="AO9" s="86"/>
      <c r="AP9" s="86"/>
      <c r="AQ9" s="86"/>
      <c r="AR9" s="86"/>
      <c r="AT9" s="89"/>
      <c r="BK9" s="90"/>
      <c r="BL9" s="90"/>
      <c r="BM9" s="90"/>
    </row>
    <row r="10" spans="2:67" ht="21.65" customHeight="1">
      <c r="B10" s="764" t="s">
        <v>603</v>
      </c>
      <c r="C10" s="748" t="s">
        <v>604</v>
      </c>
      <c r="D10" s="767"/>
      <c r="E10" s="91"/>
      <c r="F10" s="92"/>
      <c r="G10" s="91"/>
      <c r="H10" s="92"/>
      <c r="I10" s="770" t="s">
        <v>605</v>
      </c>
      <c r="J10" s="771"/>
      <c r="K10" s="776" t="s">
        <v>451</v>
      </c>
      <c r="L10" s="749"/>
      <c r="M10" s="749"/>
      <c r="N10" s="767"/>
      <c r="O10" s="776" t="s">
        <v>606</v>
      </c>
      <c r="P10" s="749"/>
      <c r="Q10" s="749"/>
      <c r="R10" s="749"/>
      <c r="S10" s="767"/>
      <c r="T10" s="93"/>
      <c r="U10" s="93"/>
      <c r="V10" s="94"/>
      <c r="W10" s="779" t="s">
        <v>607</v>
      </c>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0"/>
      <c r="AY10" s="780"/>
      <c r="AZ10" s="780"/>
      <c r="BA10" s="780"/>
      <c r="BB10" s="736" t="str">
        <f>IF(BE3="４週","(9)1～4週目の勤務時間数合計","(10)1か月の勤務時間数　合計")</f>
        <v>(9)1～4週目の勤務時間数合計</v>
      </c>
      <c r="BC10" s="737"/>
      <c r="BD10" s="742" t="s">
        <v>454</v>
      </c>
      <c r="BE10" s="743"/>
      <c r="BF10" s="748" t="s">
        <v>455</v>
      </c>
      <c r="BG10" s="749"/>
      <c r="BH10" s="749"/>
      <c r="BI10" s="749"/>
      <c r="BJ10" s="750"/>
    </row>
    <row r="11" spans="2:67" ht="20.25" customHeight="1">
      <c r="B11" s="765"/>
      <c r="C11" s="751"/>
      <c r="D11" s="768"/>
      <c r="E11" s="95"/>
      <c r="F11" s="96"/>
      <c r="G11" s="95"/>
      <c r="H11" s="96"/>
      <c r="I11" s="772"/>
      <c r="J11" s="773"/>
      <c r="K11" s="777"/>
      <c r="L11" s="752"/>
      <c r="M11" s="752"/>
      <c r="N11" s="768"/>
      <c r="O11" s="777"/>
      <c r="P11" s="752"/>
      <c r="Q11" s="752"/>
      <c r="R11" s="752"/>
      <c r="S11" s="768"/>
      <c r="T11" s="97"/>
      <c r="U11" s="97"/>
      <c r="V11" s="98"/>
      <c r="W11" s="757" t="s">
        <v>194</v>
      </c>
      <c r="X11" s="757"/>
      <c r="Y11" s="757"/>
      <c r="Z11" s="757"/>
      <c r="AA11" s="757"/>
      <c r="AB11" s="757"/>
      <c r="AC11" s="758"/>
      <c r="AD11" s="759" t="s">
        <v>195</v>
      </c>
      <c r="AE11" s="757"/>
      <c r="AF11" s="757"/>
      <c r="AG11" s="757"/>
      <c r="AH11" s="757"/>
      <c r="AI11" s="757"/>
      <c r="AJ11" s="758"/>
      <c r="AK11" s="759" t="s">
        <v>196</v>
      </c>
      <c r="AL11" s="757"/>
      <c r="AM11" s="757"/>
      <c r="AN11" s="757"/>
      <c r="AO11" s="757"/>
      <c r="AP11" s="757"/>
      <c r="AQ11" s="758"/>
      <c r="AR11" s="759" t="s">
        <v>197</v>
      </c>
      <c r="AS11" s="757"/>
      <c r="AT11" s="757"/>
      <c r="AU11" s="757"/>
      <c r="AV11" s="757"/>
      <c r="AW11" s="757"/>
      <c r="AX11" s="758"/>
      <c r="AY11" s="759" t="s">
        <v>198</v>
      </c>
      <c r="AZ11" s="757"/>
      <c r="BA11" s="757"/>
      <c r="BB11" s="738"/>
      <c r="BC11" s="739"/>
      <c r="BD11" s="744"/>
      <c r="BE11" s="745"/>
      <c r="BF11" s="751"/>
      <c r="BG11" s="752"/>
      <c r="BH11" s="752"/>
      <c r="BI11" s="752"/>
      <c r="BJ11" s="753"/>
    </row>
    <row r="12" spans="2:67" ht="20.25" customHeight="1">
      <c r="B12" s="765"/>
      <c r="C12" s="751"/>
      <c r="D12" s="768"/>
      <c r="E12" s="95"/>
      <c r="F12" s="96"/>
      <c r="G12" s="95"/>
      <c r="H12" s="96"/>
      <c r="I12" s="772"/>
      <c r="J12" s="773"/>
      <c r="K12" s="777"/>
      <c r="L12" s="752"/>
      <c r="M12" s="752"/>
      <c r="N12" s="768"/>
      <c r="O12" s="777"/>
      <c r="P12" s="752"/>
      <c r="Q12" s="752"/>
      <c r="R12" s="752"/>
      <c r="S12" s="768"/>
      <c r="T12" s="97"/>
      <c r="U12" s="97"/>
      <c r="V12" s="98"/>
      <c r="W12" s="99">
        <v>1</v>
      </c>
      <c r="X12" s="100">
        <v>2</v>
      </c>
      <c r="Y12" s="100">
        <v>3</v>
      </c>
      <c r="Z12" s="100">
        <v>4</v>
      </c>
      <c r="AA12" s="100">
        <v>5</v>
      </c>
      <c r="AB12" s="100">
        <v>6</v>
      </c>
      <c r="AC12" s="101">
        <v>7</v>
      </c>
      <c r="AD12" s="102">
        <v>8</v>
      </c>
      <c r="AE12" s="100">
        <v>9</v>
      </c>
      <c r="AF12" s="100">
        <v>10</v>
      </c>
      <c r="AG12" s="100">
        <v>11</v>
      </c>
      <c r="AH12" s="100">
        <v>12</v>
      </c>
      <c r="AI12" s="100">
        <v>13</v>
      </c>
      <c r="AJ12" s="101">
        <v>14</v>
      </c>
      <c r="AK12" s="99">
        <v>15</v>
      </c>
      <c r="AL12" s="100">
        <v>16</v>
      </c>
      <c r="AM12" s="100">
        <v>17</v>
      </c>
      <c r="AN12" s="100">
        <v>18</v>
      </c>
      <c r="AO12" s="100">
        <v>19</v>
      </c>
      <c r="AP12" s="100">
        <v>20</v>
      </c>
      <c r="AQ12" s="101">
        <v>21</v>
      </c>
      <c r="AR12" s="102">
        <v>22</v>
      </c>
      <c r="AS12" s="100">
        <v>23</v>
      </c>
      <c r="AT12" s="100">
        <v>24</v>
      </c>
      <c r="AU12" s="100">
        <v>25</v>
      </c>
      <c r="AV12" s="100">
        <v>26</v>
      </c>
      <c r="AW12" s="100">
        <v>27</v>
      </c>
      <c r="AX12" s="101">
        <v>28</v>
      </c>
      <c r="AY12" s="103" t="str">
        <f>IF($BE$3="実績",IF(DAY(DATE($AF$2,$AJ$2,29))=29,29,""),"")</f>
        <v/>
      </c>
      <c r="AZ12" s="104" t="str">
        <f>IF($BE$3="実績",IF(DAY(DATE($AF$2,$AJ$2,30))=30,30,""),"")</f>
        <v/>
      </c>
      <c r="BA12" s="105" t="str">
        <f>IF($BE$3="実績",IF(DAY(DATE($AF$2,$AJ$2,31))=31,31,""),"")</f>
        <v/>
      </c>
      <c r="BB12" s="738"/>
      <c r="BC12" s="739"/>
      <c r="BD12" s="744"/>
      <c r="BE12" s="745"/>
      <c r="BF12" s="751"/>
      <c r="BG12" s="752"/>
      <c r="BH12" s="752"/>
      <c r="BI12" s="752"/>
      <c r="BJ12" s="753"/>
    </row>
    <row r="13" spans="2:67" ht="20.25" hidden="1" customHeight="1">
      <c r="B13" s="765"/>
      <c r="C13" s="751"/>
      <c r="D13" s="768"/>
      <c r="E13" s="95"/>
      <c r="F13" s="96"/>
      <c r="G13" s="95"/>
      <c r="H13" s="96"/>
      <c r="I13" s="772"/>
      <c r="J13" s="773"/>
      <c r="K13" s="777"/>
      <c r="L13" s="752"/>
      <c r="M13" s="752"/>
      <c r="N13" s="768"/>
      <c r="O13" s="777"/>
      <c r="P13" s="752"/>
      <c r="Q13" s="752"/>
      <c r="R13" s="752"/>
      <c r="S13" s="768"/>
      <c r="T13" s="97"/>
      <c r="U13" s="97"/>
      <c r="V13" s="98"/>
      <c r="W13" s="99">
        <f>WEEKDAY(DATE($AF$2,$AJ$2,1))</f>
        <v>2</v>
      </c>
      <c r="X13" s="100">
        <f>WEEKDAY(DATE($AF$2,$AJ$2,2))</f>
        <v>3</v>
      </c>
      <c r="Y13" s="100">
        <f>WEEKDAY(DATE($AF$2,$AJ$2,3))</f>
        <v>4</v>
      </c>
      <c r="Z13" s="100">
        <f>WEEKDAY(DATE($AF$2,$AJ$2,4))</f>
        <v>5</v>
      </c>
      <c r="AA13" s="100">
        <f>WEEKDAY(DATE($AF$2,$AJ$2,5))</f>
        <v>6</v>
      </c>
      <c r="AB13" s="100">
        <f>WEEKDAY(DATE($AF$2,$AJ$2,6))</f>
        <v>7</v>
      </c>
      <c r="AC13" s="101">
        <f>WEEKDAY(DATE($AF$2,$AJ$2,7))</f>
        <v>1</v>
      </c>
      <c r="AD13" s="102">
        <f>WEEKDAY(DATE($AF$2,$AJ$2,8))</f>
        <v>2</v>
      </c>
      <c r="AE13" s="100">
        <f>WEEKDAY(DATE($AF$2,$AJ$2,9))</f>
        <v>3</v>
      </c>
      <c r="AF13" s="100">
        <f>WEEKDAY(DATE($AF$2,$AJ$2,10))</f>
        <v>4</v>
      </c>
      <c r="AG13" s="100">
        <f>WEEKDAY(DATE($AF$2,$AJ$2,11))</f>
        <v>5</v>
      </c>
      <c r="AH13" s="100">
        <f>WEEKDAY(DATE($AF$2,$AJ$2,12))</f>
        <v>6</v>
      </c>
      <c r="AI13" s="100">
        <f>WEEKDAY(DATE($AF$2,$AJ$2,13))</f>
        <v>7</v>
      </c>
      <c r="AJ13" s="101">
        <f>WEEKDAY(DATE($AF$2,$AJ$2,14))</f>
        <v>1</v>
      </c>
      <c r="AK13" s="102">
        <f>WEEKDAY(DATE($AF$2,$AJ$2,15))</f>
        <v>2</v>
      </c>
      <c r="AL13" s="100">
        <f>WEEKDAY(DATE($AF$2,$AJ$2,16))</f>
        <v>3</v>
      </c>
      <c r="AM13" s="100">
        <f>WEEKDAY(DATE($AF$2,$AJ$2,17))</f>
        <v>4</v>
      </c>
      <c r="AN13" s="100">
        <f>WEEKDAY(DATE($AF$2,$AJ$2,18))</f>
        <v>5</v>
      </c>
      <c r="AO13" s="100">
        <f>WEEKDAY(DATE($AF$2,$AJ$2,19))</f>
        <v>6</v>
      </c>
      <c r="AP13" s="100">
        <f>WEEKDAY(DATE($AF$2,$AJ$2,20))</f>
        <v>7</v>
      </c>
      <c r="AQ13" s="101">
        <f>WEEKDAY(DATE($AF$2,$AJ$2,21))</f>
        <v>1</v>
      </c>
      <c r="AR13" s="102">
        <f>WEEKDAY(DATE($AF$2,$AJ$2,22))</f>
        <v>2</v>
      </c>
      <c r="AS13" s="100">
        <f>WEEKDAY(DATE($AF$2,$AJ$2,23))</f>
        <v>3</v>
      </c>
      <c r="AT13" s="100">
        <f>WEEKDAY(DATE($AF$2,$AJ$2,24))</f>
        <v>4</v>
      </c>
      <c r="AU13" s="100">
        <f>WEEKDAY(DATE($AF$2,$AJ$2,25))</f>
        <v>5</v>
      </c>
      <c r="AV13" s="100">
        <f>WEEKDAY(DATE($AF$2,$AJ$2,26))</f>
        <v>6</v>
      </c>
      <c r="AW13" s="100">
        <f>WEEKDAY(DATE($AF$2,$AJ$2,27))</f>
        <v>7</v>
      </c>
      <c r="AX13" s="101">
        <f>WEEKDAY(DATE($AF$2,$AJ$2,28))</f>
        <v>1</v>
      </c>
      <c r="AY13" s="102">
        <f>IF(AY12=29,WEEKDAY(DATE($AF$2,$AJ$2,29)),0)</f>
        <v>0</v>
      </c>
      <c r="AZ13" s="100">
        <f>IF(AZ12=30,WEEKDAY(DATE($AF$2,$AJ$2,30)),0)</f>
        <v>0</v>
      </c>
      <c r="BA13" s="101">
        <f>IF(BA12=31,WEEKDAY(DATE($AF$2,$AJ$2,31)),0)</f>
        <v>0</v>
      </c>
      <c r="BB13" s="738"/>
      <c r="BC13" s="739"/>
      <c r="BD13" s="744"/>
      <c r="BE13" s="745"/>
      <c r="BF13" s="751"/>
      <c r="BG13" s="752"/>
      <c r="BH13" s="752"/>
      <c r="BI13" s="752"/>
      <c r="BJ13" s="753"/>
    </row>
    <row r="14" spans="2:67" ht="20.25" customHeight="1" thickBot="1">
      <c r="B14" s="766"/>
      <c r="C14" s="754"/>
      <c r="D14" s="769"/>
      <c r="E14" s="106"/>
      <c r="F14" s="107"/>
      <c r="G14" s="106"/>
      <c r="H14" s="107"/>
      <c r="I14" s="774"/>
      <c r="J14" s="775"/>
      <c r="K14" s="778"/>
      <c r="L14" s="755"/>
      <c r="M14" s="755"/>
      <c r="N14" s="769"/>
      <c r="O14" s="778"/>
      <c r="P14" s="755"/>
      <c r="Q14" s="755"/>
      <c r="R14" s="755"/>
      <c r="S14" s="769"/>
      <c r="T14" s="108"/>
      <c r="U14" s="108"/>
      <c r="V14" s="109"/>
      <c r="W14" s="110" t="str">
        <f>IF(W13=1,"日",IF(W13=2,"月",IF(W13=3,"火",IF(W13=4,"水",IF(W13=5,"木",IF(W13=6,"金","土"))))))</f>
        <v>月</v>
      </c>
      <c r="X14" s="111" t="str">
        <f t="shared" ref="X14:AX14" si="0">IF(X13=1,"日",IF(X13=2,"月",IF(X13=3,"火",IF(X13=4,"水",IF(X13=5,"木",IF(X13=6,"金","土"))))))</f>
        <v>火</v>
      </c>
      <c r="Y14" s="111" t="str">
        <f t="shared" si="0"/>
        <v>水</v>
      </c>
      <c r="Z14" s="111" t="str">
        <f t="shared" si="0"/>
        <v>木</v>
      </c>
      <c r="AA14" s="111" t="str">
        <f t="shared" si="0"/>
        <v>金</v>
      </c>
      <c r="AB14" s="111" t="str">
        <f t="shared" si="0"/>
        <v>土</v>
      </c>
      <c r="AC14" s="112" t="str">
        <f t="shared" si="0"/>
        <v>日</v>
      </c>
      <c r="AD14" s="113" t="str">
        <f>IF(AD13=1,"日",IF(AD13=2,"月",IF(AD13=3,"火",IF(AD13=4,"水",IF(AD13=5,"木",IF(AD13=6,"金","土"))))))</f>
        <v>月</v>
      </c>
      <c r="AE14" s="111" t="str">
        <f t="shared" si="0"/>
        <v>火</v>
      </c>
      <c r="AF14" s="111" t="str">
        <f t="shared" si="0"/>
        <v>水</v>
      </c>
      <c r="AG14" s="111" t="str">
        <f t="shared" si="0"/>
        <v>木</v>
      </c>
      <c r="AH14" s="111" t="str">
        <f t="shared" si="0"/>
        <v>金</v>
      </c>
      <c r="AI14" s="111" t="str">
        <f t="shared" si="0"/>
        <v>土</v>
      </c>
      <c r="AJ14" s="112" t="str">
        <f t="shared" si="0"/>
        <v>日</v>
      </c>
      <c r="AK14" s="113" t="str">
        <f>IF(AK13=1,"日",IF(AK13=2,"月",IF(AK13=3,"火",IF(AK13=4,"水",IF(AK13=5,"木",IF(AK13=6,"金","土"))))))</f>
        <v>月</v>
      </c>
      <c r="AL14" s="111" t="str">
        <f t="shared" si="0"/>
        <v>火</v>
      </c>
      <c r="AM14" s="111" t="str">
        <f t="shared" si="0"/>
        <v>水</v>
      </c>
      <c r="AN14" s="111" t="str">
        <f t="shared" si="0"/>
        <v>木</v>
      </c>
      <c r="AO14" s="111" t="str">
        <f t="shared" si="0"/>
        <v>金</v>
      </c>
      <c r="AP14" s="111" t="str">
        <f t="shared" si="0"/>
        <v>土</v>
      </c>
      <c r="AQ14" s="112" t="str">
        <f t="shared" si="0"/>
        <v>日</v>
      </c>
      <c r="AR14" s="113" t="str">
        <f>IF(AR13=1,"日",IF(AR13=2,"月",IF(AR13=3,"火",IF(AR13=4,"水",IF(AR13=5,"木",IF(AR13=6,"金","土"))))))</f>
        <v>月</v>
      </c>
      <c r="AS14" s="111" t="str">
        <f t="shared" si="0"/>
        <v>火</v>
      </c>
      <c r="AT14" s="111" t="str">
        <f t="shared" si="0"/>
        <v>水</v>
      </c>
      <c r="AU14" s="111" t="str">
        <f t="shared" si="0"/>
        <v>木</v>
      </c>
      <c r="AV14" s="111" t="str">
        <f t="shared" si="0"/>
        <v>金</v>
      </c>
      <c r="AW14" s="111" t="str">
        <f t="shared" si="0"/>
        <v>土</v>
      </c>
      <c r="AX14" s="112" t="str">
        <f t="shared" si="0"/>
        <v>日</v>
      </c>
      <c r="AY14" s="111" t="str">
        <f>IF(AY13=1,"日",IF(AY13=2,"月",IF(AY13=3,"火",IF(AY13=4,"水",IF(AY13=5,"木",IF(AY13=6,"金",IF(AY13=0,"","土")))))))</f>
        <v/>
      </c>
      <c r="AZ14" s="111" t="str">
        <f>IF(AZ13=1,"日",IF(AZ13=2,"月",IF(AZ13=3,"火",IF(AZ13=4,"水",IF(AZ13=5,"木",IF(AZ13=6,"金",IF(AZ13=0,"","土")))))))</f>
        <v/>
      </c>
      <c r="BA14" s="111" t="str">
        <f>IF(BA13=1,"日",IF(BA13=2,"月",IF(BA13=3,"火",IF(BA13=4,"水",IF(BA13=5,"木",IF(BA13=6,"金",IF(BA13=0,"","土")))))))</f>
        <v/>
      </c>
      <c r="BB14" s="740"/>
      <c r="BC14" s="741"/>
      <c r="BD14" s="746"/>
      <c r="BE14" s="747"/>
      <c r="BF14" s="754"/>
      <c r="BG14" s="755"/>
      <c r="BH14" s="755"/>
      <c r="BI14" s="755"/>
      <c r="BJ14" s="756"/>
    </row>
    <row r="15" spans="2:67" ht="20.25" customHeight="1">
      <c r="B15" s="792">
        <f>B13+1</f>
        <v>1</v>
      </c>
      <c r="C15" s="816"/>
      <c r="D15" s="817"/>
      <c r="E15" s="114"/>
      <c r="F15" s="115"/>
      <c r="G15" s="114"/>
      <c r="H15" s="115"/>
      <c r="I15" s="818"/>
      <c r="J15" s="819"/>
      <c r="K15" s="820"/>
      <c r="L15" s="821"/>
      <c r="M15" s="821"/>
      <c r="N15" s="817"/>
      <c r="O15" s="822"/>
      <c r="P15" s="823"/>
      <c r="Q15" s="823"/>
      <c r="R15" s="823"/>
      <c r="S15" s="824"/>
      <c r="T15" s="116" t="s">
        <v>456</v>
      </c>
      <c r="U15" s="117"/>
      <c r="V15" s="118"/>
      <c r="W15" s="119"/>
      <c r="X15" s="120"/>
      <c r="Y15" s="120"/>
      <c r="Z15" s="120"/>
      <c r="AA15" s="120"/>
      <c r="AB15" s="120"/>
      <c r="AC15" s="121"/>
      <c r="AD15" s="119"/>
      <c r="AE15" s="120"/>
      <c r="AF15" s="120"/>
      <c r="AG15" s="120"/>
      <c r="AH15" s="120"/>
      <c r="AI15" s="120"/>
      <c r="AJ15" s="121"/>
      <c r="AK15" s="119"/>
      <c r="AL15" s="120"/>
      <c r="AM15" s="120"/>
      <c r="AN15" s="120"/>
      <c r="AO15" s="120"/>
      <c r="AP15" s="120"/>
      <c r="AQ15" s="121"/>
      <c r="AR15" s="119"/>
      <c r="AS15" s="120"/>
      <c r="AT15" s="120"/>
      <c r="AU15" s="120"/>
      <c r="AV15" s="120"/>
      <c r="AW15" s="120"/>
      <c r="AX15" s="121"/>
      <c r="AY15" s="119"/>
      <c r="AZ15" s="120"/>
      <c r="BA15" s="120"/>
      <c r="BB15" s="825"/>
      <c r="BC15" s="826"/>
      <c r="BD15" s="811"/>
      <c r="BE15" s="812"/>
      <c r="BF15" s="813"/>
      <c r="BG15" s="814"/>
      <c r="BH15" s="814"/>
      <c r="BI15" s="814"/>
      <c r="BJ15" s="815"/>
    </row>
    <row r="16" spans="2:67" ht="20.25" customHeight="1">
      <c r="B16" s="793"/>
      <c r="C16" s="796"/>
      <c r="D16" s="797"/>
      <c r="E16" s="122"/>
      <c r="F16" s="123">
        <f>C15</f>
        <v>0</v>
      </c>
      <c r="G16" s="122"/>
      <c r="H16" s="123">
        <f>I15</f>
        <v>0</v>
      </c>
      <c r="I16" s="800"/>
      <c r="J16" s="801"/>
      <c r="K16" s="804"/>
      <c r="L16" s="805"/>
      <c r="M16" s="805"/>
      <c r="N16" s="797"/>
      <c r="O16" s="806"/>
      <c r="P16" s="807"/>
      <c r="Q16" s="807"/>
      <c r="R16" s="807"/>
      <c r="S16" s="808"/>
      <c r="T16" s="124" t="s">
        <v>203</v>
      </c>
      <c r="U16" s="125"/>
      <c r="V16" s="126"/>
      <c r="W16" s="127" t="str">
        <f>IF(W15="","",VLOOKUP(W15,シフト記号表!$C$6:$L$47,10,FALSE))</f>
        <v/>
      </c>
      <c r="X16" s="128" t="str">
        <f>IF(X15="","",VLOOKUP(X15,シフト記号表!$C$6:$L$47,10,FALSE))</f>
        <v/>
      </c>
      <c r="Y16" s="128" t="str">
        <f>IF(Y15="","",VLOOKUP(Y15,シフト記号表!$C$6:$L$47,10,FALSE))</f>
        <v/>
      </c>
      <c r="Z16" s="128" t="str">
        <f>IF(Z15="","",VLOOKUP(Z15,シフト記号表!$C$6:$L$47,10,FALSE))</f>
        <v/>
      </c>
      <c r="AA16" s="128" t="str">
        <f>IF(AA15="","",VLOOKUP(AA15,シフト記号表!$C$6:$L$47,10,FALSE))</f>
        <v/>
      </c>
      <c r="AB16" s="128" t="str">
        <f>IF(AB15="","",VLOOKUP(AB15,シフト記号表!$C$6:$L$47,10,FALSE))</f>
        <v/>
      </c>
      <c r="AC16" s="129" t="str">
        <f>IF(AC15="","",VLOOKUP(AC15,シフト記号表!$C$6:$L$47,10,FALSE))</f>
        <v/>
      </c>
      <c r="AD16" s="127" t="str">
        <f>IF(AD15="","",VLOOKUP(AD15,シフト記号表!$C$6:$L$47,10,FALSE))</f>
        <v/>
      </c>
      <c r="AE16" s="128" t="str">
        <f>IF(AE15="","",VLOOKUP(AE15,シフト記号表!$C$6:$L$47,10,FALSE))</f>
        <v/>
      </c>
      <c r="AF16" s="128" t="str">
        <f>IF(AF15="","",VLOOKUP(AF15,シフト記号表!$C$6:$L$47,10,FALSE))</f>
        <v/>
      </c>
      <c r="AG16" s="128" t="str">
        <f>IF(AG15="","",VLOOKUP(AG15,シフト記号表!$C$6:$L$47,10,FALSE))</f>
        <v/>
      </c>
      <c r="AH16" s="128" t="str">
        <f>IF(AH15="","",VLOOKUP(AH15,シフト記号表!$C$6:$L$47,10,FALSE))</f>
        <v/>
      </c>
      <c r="AI16" s="128" t="str">
        <f>IF(AI15="","",VLOOKUP(AI15,シフト記号表!$C$6:$L$47,10,FALSE))</f>
        <v/>
      </c>
      <c r="AJ16" s="129" t="str">
        <f>IF(AJ15="","",VLOOKUP(AJ15,シフト記号表!$C$6:$L$47,10,FALSE))</f>
        <v/>
      </c>
      <c r="AK16" s="127" t="str">
        <f>IF(AK15="","",VLOOKUP(AK15,シフト記号表!$C$6:$L$47,10,FALSE))</f>
        <v/>
      </c>
      <c r="AL16" s="128" t="str">
        <f>IF(AL15="","",VLOOKUP(AL15,シフト記号表!$C$6:$L$47,10,FALSE))</f>
        <v/>
      </c>
      <c r="AM16" s="128" t="str">
        <f>IF(AM15="","",VLOOKUP(AM15,シフト記号表!$C$6:$L$47,10,FALSE))</f>
        <v/>
      </c>
      <c r="AN16" s="128" t="str">
        <f>IF(AN15="","",VLOOKUP(AN15,シフト記号表!$C$6:$L$47,10,FALSE))</f>
        <v/>
      </c>
      <c r="AO16" s="128" t="str">
        <f>IF(AO15="","",VLOOKUP(AO15,シフト記号表!$C$6:$L$47,10,FALSE))</f>
        <v/>
      </c>
      <c r="AP16" s="128" t="str">
        <f>IF(AP15="","",VLOOKUP(AP15,シフト記号表!$C$6:$L$47,10,FALSE))</f>
        <v/>
      </c>
      <c r="AQ16" s="129" t="str">
        <f>IF(AQ15="","",VLOOKUP(AQ15,シフト記号表!$C$6:$L$47,10,FALSE))</f>
        <v/>
      </c>
      <c r="AR16" s="127" t="str">
        <f>IF(AR15="","",VLOOKUP(AR15,シフト記号表!$C$6:$L$47,10,FALSE))</f>
        <v/>
      </c>
      <c r="AS16" s="128" t="str">
        <f>IF(AS15="","",VLOOKUP(AS15,シフト記号表!$C$6:$L$47,10,FALSE))</f>
        <v/>
      </c>
      <c r="AT16" s="128" t="str">
        <f>IF(AT15="","",VLOOKUP(AT15,シフト記号表!$C$6:$L$47,10,FALSE))</f>
        <v/>
      </c>
      <c r="AU16" s="128" t="str">
        <f>IF(AU15="","",VLOOKUP(AU15,シフト記号表!$C$6:$L$47,10,FALSE))</f>
        <v/>
      </c>
      <c r="AV16" s="128" t="str">
        <f>IF(AV15="","",VLOOKUP(AV15,シフト記号表!$C$6:$L$47,10,FALSE))</f>
        <v/>
      </c>
      <c r="AW16" s="128" t="str">
        <f>IF(AW15="","",VLOOKUP(AW15,シフト記号表!$C$6:$L$47,10,FALSE))</f>
        <v/>
      </c>
      <c r="AX16" s="129" t="str">
        <f>IF(AX15="","",VLOOKUP(AX15,シフト記号表!$C$6:$L$47,10,FALSE))</f>
        <v/>
      </c>
      <c r="AY16" s="127" t="str">
        <f>IF(AY15="","",VLOOKUP(AY15,シフト記号表!$C$6:$L$47,10,FALSE))</f>
        <v/>
      </c>
      <c r="AZ16" s="128" t="str">
        <f>IF(AZ15="","",VLOOKUP(AZ15,シフト記号表!$C$6:$L$47,10,FALSE))</f>
        <v/>
      </c>
      <c r="BA16" s="128" t="str">
        <f>IF(BA15="","",VLOOKUP(BA15,シフト記号表!$C$6:$L$47,10,FALSE))</f>
        <v/>
      </c>
      <c r="BB16" s="789">
        <f>IF($BE$3="４週",SUM(W16:AX16),IF($BE$3="暦月",SUM(W16:BA16),""))</f>
        <v>0</v>
      </c>
      <c r="BC16" s="790"/>
      <c r="BD16" s="791">
        <f>IF($BE$3="４週",BB16/4,IF($BE$3="暦月",(BB16/($BE$8/7)),""))</f>
        <v>0</v>
      </c>
      <c r="BE16" s="790"/>
      <c r="BF16" s="786"/>
      <c r="BG16" s="787"/>
      <c r="BH16" s="787"/>
      <c r="BI16" s="787"/>
      <c r="BJ16" s="788"/>
    </row>
    <row r="17" spans="2:62" ht="20.25" customHeight="1">
      <c r="B17" s="792">
        <f>B15+1</f>
        <v>2</v>
      </c>
      <c r="C17" s="794"/>
      <c r="D17" s="795"/>
      <c r="E17" s="130"/>
      <c r="F17" s="131"/>
      <c r="G17" s="130"/>
      <c r="H17" s="131"/>
      <c r="I17" s="798"/>
      <c r="J17" s="799"/>
      <c r="K17" s="802"/>
      <c r="L17" s="803"/>
      <c r="M17" s="803"/>
      <c r="N17" s="795"/>
      <c r="O17" s="806"/>
      <c r="P17" s="807"/>
      <c r="Q17" s="807"/>
      <c r="R17" s="807"/>
      <c r="S17" s="808"/>
      <c r="T17" s="132" t="s">
        <v>456</v>
      </c>
      <c r="U17" s="133"/>
      <c r="V17" s="134"/>
      <c r="W17" s="135"/>
      <c r="X17" s="136"/>
      <c r="Y17" s="136"/>
      <c r="Z17" s="136"/>
      <c r="AA17" s="136"/>
      <c r="AB17" s="136"/>
      <c r="AC17" s="137"/>
      <c r="AD17" s="135"/>
      <c r="AE17" s="136"/>
      <c r="AF17" s="136"/>
      <c r="AG17" s="136"/>
      <c r="AH17" s="136"/>
      <c r="AI17" s="136"/>
      <c r="AJ17" s="137"/>
      <c r="AK17" s="135"/>
      <c r="AL17" s="136"/>
      <c r="AM17" s="136"/>
      <c r="AN17" s="136"/>
      <c r="AO17" s="136"/>
      <c r="AP17" s="136"/>
      <c r="AQ17" s="137"/>
      <c r="AR17" s="135"/>
      <c r="AS17" s="136"/>
      <c r="AT17" s="136"/>
      <c r="AU17" s="136"/>
      <c r="AV17" s="136"/>
      <c r="AW17" s="136"/>
      <c r="AX17" s="137"/>
      <c r="AY17" s="135"/>
      <c r="AZ17" s="136"/>
      <c r="BA17" s="138"/>
      <c r="BB17" s="809"/>
      <c r="BC17" s="810"/>
      <c r="BD17" s="781"/>
      <c r="BE17" s="782"/>
      <c r="BF17" s="783"/>
      <c r="BG17" s="784"/>
      <c r="BH17" s="784"/>
      <c r="BI17" s="784"/>
      <c r="BJ17" s="785"/>
    </row>
    <row r="18" spans="2:62" ht="20.25" customHeight="1">
      <c r="B18" s="793"/>
      <c r="C18" s="796"/>
      <c r="D18" s="797"/>
      <c r="E18" s="122"/>
      <c r="F18" s="123">
        <f>C17</f>
        <v>0</v>
      </c>
      <c r="G18" s="122"/>
      <c r="H18" s="123">
        <f>I17</f>
        <v>0</v>
      </c>
      <c r="I18" s="800"/>
      <c r="J18" s="801"/>
      <c r="K18" s="804"/>
      <c r="L18" s="805"/>
      <c r="M18" s="805"/>
      <c r="N18" s="797"/>
      <c r="O18" s="806"/>
      <c r="P18" s="807"/>
      <c r="Q18" s="807"/>
      <c r="R18" s="807"/>
      <c r="S18" s="808"/>
      <c r="T18" s="124" t="s">
        <v>203</v>
      </c>
      <c r="U18" s="125"/>
      <c r="V18" s="126"/>
      <c r="W18" s="127" t="str">
        <f>IF(W17="","",VLOOKUP(W17,シフト記号表!$C$6:$L$47,10,FALSE))</f>
        <v/>
      </c>
      <c r="X18" s="128" t="str">
        <f>IF(X17="","",VLOOKUP(X17,シフト記号表!$C$6:$L$47,10,FALSE))</f>
        <v/>
      </c>
      <c r="Y18" s="128" t="str">
        <f>IF(Y17="","",VLOOKUP(Y17,シフト記号表!$C$6:$L$47,10,FALSE))</f>
        <v/>
      </c>
      <c r="Z18" s="128" t="str">
        <f>IF(Z17="","",VLOOKUP(Z17,シフト記号表!$C$6:$L$47,10,FALSE))</f>
        <v/>
      </c>
      <c r="AA18" s="128" t="str">
        <f>IF(AA17="","",VLOOKUP(AA17,シフト記号表!$C$6:$L$47,10,FALSE))</f>
        <v/>
      </c>
      <c r="AB18" s="128" t="str">
        <f>IF(AB17="","",VLOOKUP(AB17,シフト記号表!$C$6:$L$47,10,FALSE))</f>
        <v/>
      </c>
      <c r="AC18" s="129" t="str">
        <f>IF(AC17="","",VLOOKUP(AC17,シフト記号表!$C$6:$L$47,10,FALSE))</f>
        <v/>
      </c>
      <c r="AD18" s="127" t="str">
        <f>IF(AD17="","",VLOOKUP(AD17,シフト記号表!$C$6:$L$47,10,FALSE))</f>
        <v/>
      </c>
      <c r="AE18" s="128" t="str">
        <f>IF(AE17="","",VLOOKUP(AE17,シフト記号表!$C$6:$L$47,10,FALSE))</f>
        <v/>
      </c>
      <c r="AF18" s="128" t="str">
        <f>IF(AF17="","",VLOOKUP(AF17,シフト記号表!$C$6:$L$47,10,FALSE))</f>
        <v/>
      </c>
      <c r="AG18" s="128" t="str">
        <f>IF(AG17="","",VLOOKUP(AG17,シフト記号表!$C$6:$L$47,10,FALSE))</f>
        <v/>
      </c>
      <c r="AH18" s="128" t="str">
        <f>IF(AH17="","",VLOOKUP(AH17,シフト記号表!$C$6:$L$47,10,FALSE))</f>
        <v/>
      </c>
      <c r="AI18" s="128" t="str">
        <f>IF(AI17="","",VLOOKUP(AI17,シフト記号表!$C$6:$L$47,10,FALSE))</f>
        <v/>
      </c>
      <c r="AJ18" s="129" t="str">
        <f>IF(AJ17="","",VLOOKUP(AJ17,シフト記号表!$C$6:$L$47,10,FALSE))</f>
        <v/>
      </c>
      <c r="AK18" s="127" t="str">
        <f>IF(AK17="","",VLOOKUP(AK17,シフト記号表!$C$6:$L$47,10,FALSE))</f>
        <v/>
      </c>
      <c r="AL18" s="128" t="str">
        <f>IF(AL17="","",VLOOKUP(AL17,シフト記号表!$C$6:$L$47,10,FALSE))</f>
        <v/>
      </c>
      <c r="AM18" s="128" t="str">
        <f>IF(AM17="","",VLOOKUP(AM17,シフト記号表!$C$6:$L$47,10,FALSE))</f>
        <v/>
      </c>
      <c r="AN18" s="128" t="str">
        <f>IF(AN17="","",VLOOKUP(AN17,シフト記号表!$C$6:$L$47,10,FALSE))</f>
        <v/>
      </c>
      <c r="AO18" s="128" t="str">
        <f>IF(AO17="","",VLOOKUP(AO17,シフト記号表!$C$6:$L$47,10,FALSE))</f>
        <v/>
      </c>
      <c r="AP18" s="128" t="str">
        <f>IF(AP17="","",VLOOKUP(AP17,シフト記号表!$C$6:$L$47,10,FALSE))</f>
        <v/>
      </c>
      <c r="AQ18" s="129" t="str">
        <f>IF(AQ17="","",VLOOKUP(AQ17,シフト記号表!$C$6:$L$47,10,FALSE))</f>
        <v/>
      </c>
      <c r="AR18" s="127" t="str">
        <f>IF(AR17="","",VLOOKUP(AR17,シフト記号表!$C$6:$L$47,10,FALSE))</f>
        <v/>
      </c>
      <c r="AS18" s="128" t="str">
        <f>IF(AS17="","",VLOOKUP(AS17,シフト記号表!$C$6:$L$47,10,FALSE))</f>
        <v/>
      </c>
      <c r="AT18" s="128" t="str">
        <f>IF(AT17="","",VLOOKUP(AT17,シフト記号表!$C$6:$L$47,10,FALSE))</f>
        <v/>
      </c>
      <c r="AU18" s="128" t="str">
        <f>IF(AU17="","",VLOOKUP(AU17,シフト記号表!$C$6:$L$47,10,FALSE))</f>
        <v/>
      </c>
      <c r="AV18" s="128" t="str">
        <f>IF(AV17="","",VLOOKUP(AV17,シフト記号表!$C$6:$L$47,10,FALSE))</f>
        <v/>
      </c>
      <c r="AW18" s="128" t="str">
        <f>IF(AW17="","",VLOOKUP(AW17,シフト記号表!$C$6:$L$47,10,FALSE))</f>
        <v/>
      </c>
      <c r="AX18" s="129" t="str">
        <f>IF(AX17="","",VLOOKUP(AX17,シフト記号表!$C$6:$L$47,10,FALSE))</f>
        <v/>
      </c>
      <c r="AY18" s="127" t="str">
        <f>IF(AY17="","",VLOOKUP(AY17,シフト記号表!$C$6:$L$47,10,FALSE))</f>
        <v/>
      </c>
      <c r="AZ18" s="128" t="str">
        <f>IF(AZ17="","",VLOOKUP(AZ17,シフト記号表!$C$6:$L$47,10,FALSE))</f>
        <v/>
      </c>
      <c r="BA18" s="128" t="str">
        <f>IF(BA17="","",VLOOKUP(BA17,シフト記号表!$C$6:$L$47,10,FALSE))</f>
        <v/>
      </c>
      <c r="BB18" s="789">
        <f>IF($BE$3="４週",SUM(W18:AX18),IF($BE$3="暦月",SUM(W18:BA18),""))</f>
        <v>0</v>
      </c>
      <c r="BC18" s="790"/>
      <c r="BD18" s="791">
        <f>IF($BE$3="４週",BB18/4,IF($BE$3="暦月",(BB18/($BE$8/7)),""))</f>
        <v>0</v>
      </c>
      <c r="BE18" s="790"/>
      <c r="BF18" s="786"/>
      <c r="BG18" s="787"/>
      <c r="BH18" s="787"/>
      <c r="BI18" s="787"/>
      <c r="BJ18" s="788"/>
    </row>
    <row r="19" spans="2:62" ht="20.25" customHeight="1">
      <c r="B19" s="792">
        <f>B17+1</f>
        <v>3</v>
      </c>
      <c r="C19" s="794"/>
      <c r="D19" s="795"/>
      <c r="E19" s="122"/>
      <c r="F19" s="123"/>
      <c r="G19" s="122"/>
      <c r="H19" s="123"/>
      <c r="I19" s="798"/>
      <c r="J19" s="799"/>
      <c r="K19" s="802"/>
      <c r="L19" s="803"/>
      <c r="M19" s="803"/>
      <c r="N19" s="795"/>
      <c r="O19" s="806"/>
      <c r="P19" s="807"/>
      <c r="Q19" s="807"/>
      <c r="R19" s="807"/>
      <c r="S19" s="808"/>
      <c r="T19" s="132" t="s">
        <v>456</v>
      </c>
      <c r="U19" s="133"/>
      <c r="V19" s="134"/>
      <c r="W19" s="135"/>
      <c r="X19" s="136"/>
      <c r="Y19" s="136"/>
      <c r="Z19" s="136"/>
      <c r="AA19" s="136"/>
      <c r="AB19" s="136"/>
      <c r="AC19" s="137"/>
      <c r="AD19" s="135"/>
      <c r="AE19" s="136"/>
      <c r="AF19" s="136"/>
      <c r="AG19" s="136"/>
      <c r="AH19" s="136"/>
      <c r="AI19" s="136"/>
      <c r="AJ19" s="137"/>
      <c r="AK19" s="135"/>
      <c r="AL19" s="136"/>
      <c r="AM19" s="136"/>
      <c r="AN19" s="136"/>
      <c r="AO19" s="136"/>
      <c r="AP19" s="136"/>
      <c r="AQ19" s="137"/>
      <c r="AR19" s="135"/>
      <c r="AS19" s="136"/>
      <c r="AT19" s="136"/>
      <c r="AU19" s="136"/>
      <c r="AV19" s="136"/>
      <c r="AW19" s="136"/>
      <c r="AX19" s="137"/>
      <c r="AY19" s="135"/>
      <c r="AZ19" s="136"/>
      <c r="BA19" s="138"/>
      <c r="BB19" s="809"/>
      <c r="BC19" s="810"/>
      <c r="BD19" s="781"/>
      <c r="BE19" s="782"/>
      <c r="BF19" s="783"/>
      <c r="BG19" s="784"/>
      <c r="BH19" s="784"/>
      <c r="BI19" s="784"/>
      <c r="BJ19" s="785"/>
    </row>
    <row r="20" spans="2:62" ht="20.25" customHeight="1">
      <c r="B20" s="793"/>
      <c r="C20" s="796"/>
      <c r="D20" s="797"/>
      <c r="E20" s="122"/>
      <c r="F20" s="123">
        <f>C19</f>
        <v>0</v>
      </c>
      <c r="G20" s="122"/>
      <c r="H20" s="123">
        <f>I19</f>
        <v>0</v>
      </c>
      <c r="I20" s="800"/>
      <c r="J20" s="801"/>
      <c r="K20" s="804"/>
      <c r="L20" s="805"/>
      <c r="M20" s="805"/>
      <c r="N20" s="797"/>
      <c r="O20" s="806"/>
      <c r="P20" s="807"/>
      <c r="Q20" s="807"/>
      <c r="R20" s="807"/>
      <c r="S20" s="808"/>
      <c r="T20" s="124" t="s">
        <v>203</v>
      </c>
      <c r="U20" s="125"/>
      <c r="V20" s="126"/>
      <c r="W20" s="127" t="str">
        <f>IF(W19="","",VLOOKUP(W19,シフト記号表!$C$6:$L$47,10,FALSE))</f>
        <v/>
      </c>
      <c r="X20" s="128" t="str">
        <f>IF(X19="","",VLOOKUP(X19,シフト記号表!$C$6:$L$47,10,FALSE))</f>
        <v/>
      </c>
      <c r="Y20" s="128" t="str">
        <f>IF(Y19="","",VLOOKUP(Y19,シフト記号表!$C$6:$L$47,10,FALSE))</f>
        <v/>
      </c>
      <c r="Z20" s="128" t="str">
        <f>IF(Z19="","",VLOOKUP(Z19,シフト記号表!$C$6:$L$47,10,FALSE))</f>
        <v/>
      </c>
      <c r="AA20" s="128" t="str">
        <f>IF(AA19="","",VLOOKUP(AA19,シフト記号表!$C$6:$L$47,10,FALSE))</f>
        <v/>
      </c>
      <c r="AB20" s="128" t="str">
        <f>IF(AB19="","",VLOOKUP(AB19,シフト記号表!$C$6:$L$47,10,FALSE))</f>
        <v/>
      </c>
      <c r="AC20" s="129" t="str">
        <f>IF(AC19="","",VLOOKUP(AC19,シフト記号表!$C$6:$L$47,10,FALSE))</f>
        <v/>
      </c>
      <c r="AD20" s="127" t="str">
        <f>IF(AD19="","",VLOOKUP(AD19,シフト記号表!$C$6:$L$47,10,FALSE))</f>
        <v/>
      </c>
      <c r="AE20" s="128" t="str">
        <f>IF(AE19="","",VLOOKUP(AE19,シフト記号表!$C$6:$L$47,10,FALSE))</f>
        <v/>
      </c>
      <c r="AF20" s="128" t="str">
        <f>IF(AF19="","",VLOOKUP(AF19,シフト記号表!$C$6:$L$47,10,FALSE))</f>
        <v/>
      </c>
      <c r="AG20" s="128" t="str">
        <f>IF(AG19="","",VLOOKUP(AG19,シフト記号表!$C$6:$L$47,10,FALSE))</f>
        <v/>
      </c>
      <c r="AH20" s="128" t="str">
        <f>IF(AH19="","",VLOOKUP(AH19,シフト記号表!$C$6:$L$47,10,FALSE))</f>
        <v/>
      </c>
      <c r="AI20" s="128" t="str">
        <f>IF(AI19="","",VLOOKUP(AI19,シフト記号表!$C$6:$L$47,10,FALSE))</f>
        <v/>
      </c>
      <c r="AJ20" s="129" t="str">
        <f>IF(AJ19="","",VLOOKUP(AJ19,シフト記号表!$C$6:$L$47,10,FALSE))</f>
        <v/>
      </c>
      <c r="AK20" s="127" t="str">
        <f>IF(AK19="","",VLOOKUP(AK19,シフト記号表!$C$6:$L$47,10,FALSE))</f>
        <v/>
      </c>
      <c r="AL20" s="128" t="str">
        <f>IF(AL19="","",VLOOKUP(AL19,シフト記号表!$C$6:$L$47,10,FALSE))</f>
        <v/>
      </c>
      <c r="AM20" s="128" t="str">
        <f>IF(AM19="","",VLOOKUP(AM19,シフト記号表!$C$6:$L$47,10,FALSE))</f>
        <v/>
      </c>
      <c r="AN20" s="128" t="str">
        <f>IF(AN19="","",VLOOKUP(AN19,シフト記号表!$C$6:$L$47,10,FALSE))</f>
        <v/>
      </c>
      <c r="AO20" s="128" t="str">
        <f>IF(AO19="","",VLOOKUP(AO19,シフト記号表!$C$6:$L$47,10,FALSE))</f>
        <v/>
      </c>
      <c r="AP20" s="128" t="str">
        <f>IF(AP19="","",VLOOKUP(AP19,シフト記号表!$C$6:$L$47,10,FALSE))</f>
        <v/>
      </c>
      <c r="AQ20" s="129" t="str">
        <f>IF(AQ19="","",VLOOKUP(AQ19,シフト記号表!$C$6:$L$47,10,FALSE))</f>
        <v/>
      </c>
      <c r="AR20" s="127" t="str">
        <f>IF(AR19="","",VLOOKUP(AR19,シフト記号表!$C$6:$L$47,10,FALSE))</f>
        <v/>
      </c>
      <c r="AS20" s="128" t="str">
        <f>IF(AS19="","",VLOOKUP(AS19,シフト記号表!$C$6:$L$47,10,FALSE))</f>
        <v/>
      </c>
      <c r="AT20" s="128" t="str">
        <f>IF(AT19="","",VLOOKUP(AT19,シフト記号表!$C$6:$L$47,10,FALSE))</f>
        <v/>
      </c>
      <c r="AU20" s="128" t="str">
        <f>IF(AU19="","",VLOOKUP(AU19,シフト記号表!$C$6:$L$47,10,FALSE))</f>
        <v/>
      </c>
      <c r="AV20" s="128" t="str">
        <f>IF(AV19="","",VLOOKUP(AV19,シフト記号表!$C$6:$L$47,10,FALSE))</f>
        <v/>
      </c>
      <c r="AW20" s="128" t="str">
        <f>IF(AW19="","",VLOOKUP(AW19,シフト記号表!$C$6:$L$47,10,FALSE))</f>
        <v/>
      </c>
      <c r="AX20" s="129" t="str">
        <f>IF(AX19="","",VLOOKUP(AX19,シフト記号表!$C$6:$L$47,10,FALSE))</f>
        <v/>
      </c>
      <c r="AY20" s="127" t="str">
        <f>IF(AY19="","",VLOOKUP(AY19,シフト記号表!$C$6:$L$47,10,FALSE))</f>
        <v/>
      </c>
      <c r="AZ20" s="128" t="str">
        <f>IF(AZ19="","",VLOOKUP(AZ19,シフト記号表!$C$6:$L$47,10,FALSE))</f>
        <v/>
      </c>
      <c r="BA20" s="128" t="str">
        <f>IF(BA19="","",VLOOKUP(BA19,シフト記号表!$C$6:$L$47,10,FALSE))</f>
        <v/>
      </c>
      <c r="BB20" s="789">
        <f>IF($BE$3="４週",SUM(W20:AX20),IF($BE$3="暦月",SUM(W20:BA20),""))</f>
        <v>0</v>
      </c>
      <c r="BC20" s="790"/>
      <c r="BD20" s="791">
        <f>IF($BE$3="４週",BB20/4,IF($BE$3="暦月",(BB20/($BE$8/7)),""))</f>
        <v>0</v>
      </c>
      <c r="BE20" s="790"/>
      <c r="BF20" s="786"/>
      <c r="BG20" s="787"/>
      <c r="BH20" s="787"/>
      <c r="BI20" s="787"/>
      <c r="BJ20" s="788"/>
    </row>
    <row r="21" spans="2:62" ht="20.25" customHeight="1">
      <c r="B21" s="792">
        <f>B19+1</f>
        <v>4</v>
      </c>
      <c r="C21" s="794"/>
      <c r="D21" s="795"/>
      <c r="E21" s="122"/>
      <c r="F21" s="123"/>
      <c r="G21" s="122"/>
      <c r="H21" s="123"/>
      <c r="I21" s="798"/>
      <c r="J21" s="799"/>
      <c r="K21" s="802"/>
      <c r="L21" s="803"/>
      <c r="M21" s="803"/>
      <c r="N21" s="795"/>
      <c r="O21" s="806"/>
      <c r="P21" s="807"/>
      <c r="Q21" s="807"/>
      <c r="R21" s="807"/>
      <c r="S21" s="808"/>
      <c r="T21" s="132" t="s">
        <v>456</v>
      </c>
      <c r="U21" s="133"/>
      <c r="V21" s="134"/>
      <c r="W21" s="135"/>
      <c r="X21" s="136"/>
      <c r="Y21" s="136"/>
      <c r="Z21" s="136"/>
      <c r="AA21" s="136"/>
      <c r="AB21" s="136"/>
      <c r="AC21" s="137"/>
      <c r="AD21" s="135"/>
      <c r="AE21" s="136"/>
      <c r="AF21" s="136"/>
      <c r="AG21" s="136"/>
      <c r="AH21" s="136"/>
      <c r="AI21" s="136"/>
      <c r="AJ21" s="137"/>
      <c r="AK21" s="135"/>
      <c r="AL21" s="136"/>
      <c r="AM21" s="136"/>
      <c r="AN21" s="136"/>
      <c r="AO21" s="136"/>
      <c r="AP21" s="136"/>
      <c r="AQ21" s="137"/>
      <c r="AR21" s="135"/>
      <c r="AS21" s="136"/>
      <c r="AT21" s="136"/>
      <c r="AU21" s="136"/>
      <c r="AV21" s="136"/>
      <c r="AW21" s="136"/>
      <c r="AX21" s="137"/>
      <c r="AY21" s="135"/>
      <c r="AZ21" s="136"/>
      <c r="BA21" s="138"/>
      <c r="BB21" s="809"/>
      <c r="BC21" s="810"/>
      <c r="BD21" s="781"/>
      <c r="BE21" s="782"/>
      <c r="BF21" s="783"/>
      <c r="BG21" s="784"/>
      <c r="BH21" s="784"/>
      <c r="BI21" s="784"/>
      <c r="BJ21" s="785"/>
    </row>
    <row r="22" spans="2:62" ht="20.25" customHeight="1">
      <c r="B22" s="793"/>
      <c r="C22" s="796"/>
      <c r="D22" s="797"/>
      <c r="E22" s="122"/>
      <c r="F22" s="123">
        <f>C21</f>
        <v>0</v>
      </c>
      <c r="G22" s="122"/>
      <c r="H22" s="123">
        <f>I21</f>
        <v>0</v>
      </c>
      <c r="I22" s="800"/>
      <c r="J22" s="801"/>
      <c r="K22" s="804"/>
      <c r="L22" s="805"/>
      <c r="M22" s="805"/>
      <c r="N22" s="797"/>
      <c r="O22" s="806"/>
      <c r="P22" s="807"/>
      <c r="Q22" s="807"/>
      <c r="R22" s="807"/>
      <c r="S22" s="808"/>
      <c r="T22" s="124" t="s">
        <v>203</v>
      </c>
      <c r="U22" s="125"/>
      <c r="V22" s="126"/>
      <c r="W22" s="127" t="str">
        <f>IF(W21="","",VLOOKUP(W21,シフト記号表!$C$6:$L$47,10,FALSE))</f>
        <v/>
      </c>
      <c r="X22" s="128" t="str">
        <f>IF(X21="","",VLOOKUP(X21,シフト記号表!$C$6:$L$47,10,FALSE))</f>
        <v/>
      </c>
      <c r="Y22" s="128" t="str">
        <f>IF(Y21="","",VLOOKUP(Y21,シフト記号表!$C$6:$L$47,10,FALSE))</f>
        <v/>
      </c>
      <c r="Z22" s="128" t="str">
        <f>IF(Z21="","",VLOOKUP(Z21,シフト記号表!$C$6:$L$47,10,FALSE))</f>
        <v/>
      </c>
      <c r="AA22" s="128" t="str">
        <f>IF(AA21="","",VLOOKUP(AA21,シフト記号表!$C$6:$L$47,10,FALSE))</f>
        <v/>
      </c>
      <c r="AB22" s="128" t="str">
        <f>IF(AB21="","",VLOOKUP(AB21,シフト記号表!$C$6:$L$47,10,FALSE))</f>
        <v/>
      </c>
      <c r="AC22" s="129" t="str">
        <f>IF(AC21="","",VLOOKUP(AC21,シフト記号表!$C$6:$L$47,10,FALSE))</f>
        <v/>
      </c>
      <c r="AD22" s="127" t="str">
        <f>IF(AD21="","",VLOOKUP(AD21,シフト記号表!$C$6:$L$47,10,FALSE))</f>
        <v/>
      </c>
      <c r="AE22" s="128" t="str">
        <f>IF(AE21="","",VLOOKUP(AE21,シフト記号表!$C$6:$L$47,10,FALSE))</f>
        <v/>
      </c>
      <c r="AF22" s="128" t="str">
        <f>IF(AF21="","",VLOOKUP(AF21,シフト記号表!$C$6:$L$47,10,FALSE))</f>
        <v/>
      </c>
      <c r="AG22" s="128" t="str">
        <f>IF(AG21="","",VLOOKUP(AG21,シフト記号表!$C$6:$L$47,10,FALSE))</f>
        <v/>
      </c>
      <c r="AH22" s="128" t="str">
        <f>IF(AH21="","",VLOOKUP(AH21,シフト記号表!$C$6:$L$47,10,FALSE))</f>
        <v/>
      </c>
      <c r="AI22" s="128" t="str">
        <f>IF(AI21="","",VLOOKUP(AI21,シフト記号表!$C$6:$L$47,10,FALSE))</f>
        <v/>
      </c>
      <c r="AJ22" s="129" t="str">
        <f>IF(AJ21="","",VLOOKUP(AJ21,シフト記号表!$C$6:$L$47,10,FALSE))</f>
        <v/>
      </c>
      <c r="AK22" s="127" t="str">
        <f>IF(AK21="","",VLOOKUP(AK21,シフト記号表!$C$6:$L$47,10,FALSE))</f>
        <v/>
      </c>
      <c r="AL22" s="128" t="str">
        <f>IF(AL21="","",VLOOKUP(AL21,シフト記号表!$C$6:$L$47,10,FALSE))</f>
        <v/>
      </c>
      <c r="AM22" s="128" t="str">
        <f>IF(AM21="","",VLOOKUP(AM21,シフト記号表!$C$6:$L$47,10,FALSE))</f>
        <v/>
      </c>
      <c r="AN22" s="128" t="str">
        <f>IF(AN21="","",VLOOKUP(AN21,シフト記号表!$C$6:$L$47,10,FALSE))</f>
        <v/>
      </c>
      <c r="AO22" s="128" t="str">
        <f>IF(AO21="","",VLOOKUP(AO21,シフト記号表!$C$6:$L$47,10,FALSE))</f>
        <v/>
      </c>
      <c r="AP22" s="128" t="str">
        <f>IF(AP21="","",VLOOKUP(AP21,シフト記号表!$C$6:$L$47,10,FALSE))</f>
        <v/>
      </c>
      <c r="AQ22" s="129" t="str">
        <f>IF(AQ21="","",VLOOKUP(AQ21,シフト記号表!$C$6:$L$47,10,FALSE))</f>
        <v/>
      </c>
      <c r="AR22" s="127" t="str">
        <f>IF(AR21="","",VLOOKUP(AR21,シフト記号表!$C$6:$L$47,10,FALSE))</f>
        <v/>
      </c>
      <c r="AS22" s="128" t="str">
        <f>IF(AS21="","",VLOOKUP(AS21,シフト記号表!$C$6:$L$47,10,FALSE))</f>
        <v/>
      </c>
      <c r="AT22" s="128" t="str">
        <f>IF(AT21="","",VLOOKUP(AT21,シフト記号表!$C$6:$L$47,10,FALSE))</f>
        <v/>
      </c>
      <c r="AU22" s="128" t="str">
        <f>IF(AU21="","",VLOOKUP(AU21,シフト記号表!$C$6:$L$47,10,FALSE))</f>
        <v/>
      </c>
      <c r="AV22" s="128" t="str">
        <f>IF(AV21="","",VLOOKUP(AV21,シフト記号表!$C$6:$L$47,10,FALSE))</f>
        <v/>
      </c>
      <c r="AW22" s="128" t="str">
        <f>IF(AW21="","",VLOOKUP(AW21,シフト記号表!$C$6:$L$47,10,FALSE))</f>
        <v/>
      </c>
      <c r="AX22" s="129" t="str">
        <f>IF(AX21="","",VLOOKUP(AX21,シフト記号表!$C$6:$L$47,10,FALSE))</f>
        <v/>
      </c>
      <c r="AY22" s="127" t="str">
        <f>IF(AY21="","",VLOOKUP(AY21,シフト記号表!$C$6:$L$47,10,FALSE))</f>
        <v/>
      </c>
      <c r="AZ22" s="128" t="str">
        <f>IF(AZ21="","",VLOOKUP(AZ21,シフト記号表!$C$6:$L$47,10,FALSE))</f>
        <v/>
      </c>
      <c r="BA22" s="128" t="str">
        <f>IF(BA21="","",VLOOKUP(BA21,シフト記号表!$C$6:$L$47,10,FALSE))</f>
        <v/>
      </c>
      <c r="BB22" s="789">
        <f>IF($BE$3="４週",SUM(W22:AX22),IF($BE$3="暦月",SUM(W22:BA22),""))</f>
        <v>0</v>
      </c>
      <c r="BC22" s="790"/>
      <c r="BD22" s="791">
        <f>IF($BE$3="４週",BB22/4,IF($BE$3="暦月",(BB22/($BE$8/7)),""))</f>
        <v>0</v>
      </c>
      <c r="BE22" s="790"/>
      <c r="BF22" s="786"/>
      <c r="BG22" s="787"/>
      <c r="BH22" s="787"/>
      <c r="BI22" s="787"/>
      <c r="BJ22" s="788"/>
    </row>
    <row r="23" spans="2:62" ht="20.25" customHeight="1">
      <c r="B23" s="792">
        <f>B21+1</f>
        <v>5</v>
      </c>
      <c r="C23" s="794"/>
      <c r="D23" s="795"/>
      <c r="E23" s="122"/>
      <c r="F23" s="123"/>
      <c r="G23" s="122"/>
      <c r="H23" s="123"/>
      <c r="I23" s="798"/>
      <c r="J23" s="799"/>
      <c r="K23" s="802"/>
      <c r="L23" s="803"/>
      <c r="M23" s="803"/>
      <c r="N23" s="795"/>
      <c r="O23" s="806"/>
      <c r="P23" s="807"/>
      <c r="Q23" s="807"/>
      <c r="R23" s="807"/>
      <c r="S23" s="808"/>
      <c r="T23" s="132" t="s">
        <v>456</v>
      </c>
      <c r="U23" s="133"/>
      <c r="V23" s="134"/>
      <c r="W23" s="135"/>
      <c r="X23" s="136"/>
      <c r="Y23" s="136"/>
      <c r="Z23" s="136"/>
      <c r="AA23" s="136"/>
      <c r="AB23" s="136"/>
      <c r="AC23" s="137"/>
      <c r="AD23" s="135"/>
      <c r="AE23" s="136"/>
      <c r="AF23" s="136"/>
      <c r="AG23" s="136"/>
      <c r="AH23" s="136"/>
      <c r="AI23" s="136"/>
      <c r="AJ23" s="137"/>
      <c r="AK23" s="135"/>
      <c r="AL23" s="136"/>
      <c r="AM23" s="136"/>
      <c r="AN23" s="136"/>
      <c r="AO23" s="136"/>
      <c r="AP23" s="136"/>
      <c r="AQ23" s="137"/>
      <c r="AR23" s="135"/>
      <c r="AS23" s="136"/>
      <c r="AT23" s="136"/>
      <c r="AU23" s="136"/>
      <c r="AV23" s="136"/>
      <c r="AW23" s="136"/>
      <c r="AX23" s="137"/>
      <c r="AY23" s="135"/>
      <c r="AZ23" s="136"/>
      <c r="BA23" s="138"/>
      <c r="BB23" s="809"/>
      <c r="BC23" s="810"/>
      <c r="BD23" s="781"/>
      <c r="BE23" s="782"/>
      <c r="BF23" s="783"/>
      <c r="BG23" s="784"/>
      <c r="BH23" s="784"/>
      <c r="BI23" s="784"/>
      <c r="BJ23" s="785"/>
    </row>
    <row r="24" spans="2:62" ht="20.25" customHeight="1">
      <c r="B24" s="793"/>
      <c r="C24" s="796"/>
      <c r="D24" s="797"/>
      <c r="E24" s="122"/>
      <c r="F24" s="123">
        <f>C23</f>
        <v>0</v>
      </c>
      <c r="G24" s="122"/>
      <c r="H24" s="123">
        <f>I23</f>
        <v>0</v>
      </c>
      <c r="I24" s="800"/>
      <c r="J24" s="801"/>
      <c r="K24" s="804"/>
      <c r="L24" s="805"/>
      <c r="M24" s="805"/>
      <c r="N24" s="797"/>
      <c r="O24" s="806"/>
      <c r="P24" s="807"/>
      <c r="Q24" s="807"/>
      <c r="R24" s="807"/>
      <c r="S24" s="808"/>
      <c r="T24" s="139" t="s">
        <v>203</v>
      </c>
      <c r="U24" s="140"/>
      <c r="V24" s="141"/>
      <c r="W24" s="127" t="str">
        <f>IF(W23="","",VLOOKUP(W23,シフト記号表!$C$6:$L$47,10,FALSE))</f>
        <v/>
      </c>
      <c r="X24" s="128" t="str">
        <f>IF(X23="","",VLOOKUP(X23,シフト記号表!$C$6:$L$47,10,FALSE))</f>
        <v/>
      </c>
      <c r="Y24" s="128" t="str">
        <f>IF(Y23="","",VLOOKUP(Y23,シフト記号表!$C$6:$L$47,10,FALSE))</f>
        <v/>
      </c>
      <c r="Z24" s="128" t="str">
        <f>IF(Z23="","",VLOOKUP(Z23,シフト記号表!$C$6:$L$47,10,FALSE))</f>
        <v/>
      </c>
      <c r="AA24" s="128" t="str">
        <f>IF(AA23="","",VLOOKUP(AA23,シフト記号表!$C$6:$L$47,10,FALSE))</f>
        <v/>
      </c>
      <c r="AB24" s="128" t="str">
        <f>IF(AB23="","",VLOOKUP(AB23,シフト記号表!$C$6:$L$47,10,FALSE))</f>
        <v/>
      </c>
      <c r="AC24" s="129" t="str">
        <f>IF(AC23="","",VLOOKUP(AC23,シフト記号表!$C$6:$L$47,10,FALSE))</f>
        <v/>
      </c>
      <c r="AD24" s="127" t="str">
        <f>IF(AD23="","",VLOOKUP(AD23,シフト記号表!$C$6:$L$47,10,FALSE))</f>
        <v/>
      </c>
      <c r="AE24" s="128" t="str">
        <f>IF(AE23="","",VLOOKUP(AE23,シフト記号表!$C$6:$L$47,10,FALSE))</f>
        <v/>
      </c>
      <c r="AF24" s="128" t="str">
        <f>IF(AF23="","",VLOOKUP(AF23,シフト記号表!$C$6:$L$47,10,FALSE))</f>
        <v/>
      </c>
      <c r="AG24" s="128" t="str">
        <f>IF(AG23="","",VLOOKUP(AG23,シフト記号表!$C$6:$L$47,10,FALSE))</f>
        <v/>
      </c>
      <c r="AH24" s="128" t="str">
        <f>IF(AH23="","",VLOOKUP(AH23,シフト記号表!$C$6:$L$47,10,FALSE))</f>
        <v/>
      </c>
      <c r="AI24" s="128" t="str">
        <f>IF(AI23="","",VLOOKUP(AI23,シフト記号表!$C$6:$L$47,10,FALSE))</f>
        <v/>
      </c>
      <c r="AJ24" s="129" t="str">
        <f>IF(AJ23="","",VLOOKUP(AJ23,シフト記号表!$C$6:$L$47,10,FALSE))</f>
        <v/>
      </c>
      <c r="AK24" s="127" t="str">
        <f>IF(AK23="","",VLOOKUP(AK23,シフト記号表!$C$6:$L$47,10,FALSE))</f>
        <v/>
      </c>
      <c r="AL24" s="128" t="str">
        <f>IF(AL23="","",VLOOKUP(AL23,シフト記号表!$C$6:$L$47,10,FALSE))</f>
        <v/>
      </c>
      <c r="AM24" s="128" t="str">
        <f>IF(AM23="","",VLOOKUP(AM23,シフト記号表!$C$6:$L$47,10,FALSE))</f>
        <v/>
      </c>
      <c r="AN24" s="128" t="str">
        <f>IF(AN23="","",VLOOKUP(AN23,シフト記号表!$C$6:$L$47,10,FALSE))</f>
        <v/>
      </c>
      <c r="AO24" s="128" t="str">
        <f>IF(AO23="","",VLOOKUP(AO23,シフト記号表!$C$6:$L$47,10,FALSE))</f>
        <v/>
      </c>
      <c r="AP24" s="128" t="str">
        <f>IF(AP23="","",VLOOKUP(AP23,シフト記号表!$C$6:$L$47,10,FALSE))</f>
        <v/>
      </c>
      <c r="AQ24" s="129" t="str">
        <f>IF(AQ23="","",VLOOKUP(AQ23,シフト記号表!$C$6:$L$47,10,FALSE))</f>
        <v/>
      </c>
      <c r="AR24" s="127" t="str">
        <f>IF(AR23="","",VLOOKUP(AR23,シフト記号表!$C$6:$L$47,10,FALSE))</f>
        <v/>
      </c>
      <c r="AS24" s="128" t="str">
        <f>IF(AS23="","",VLOOKUP(AS23,シフト記号表!$C$6:$L$47,10,FALSE))</f>
        <v/>
      </c>
      <c r="AT24" s="128" t="str">
        <f>IF(AT23="","",VLOOKUP(AT23,シフト記号表!$C$6:$L$47,10,FALSE))</f>
        <v/>
      </c>
      <c r="AU24" s="128" t="str">
        <f>IF(AU23="","",VLOOKUP(AU23,シフト記号表!$C$6:$L$47,10,FALSE))</f>
        <v/>
      </c>
      <c r="AV24" s="128" t="str">
        <f>IF(AV23="","",VLOOKUP(AV23,シフト記号表!$C$6:$L$47,10,FALSE))</f>
        <v/>
      </c>
      <c r="AW24" s="128" t="str">
        <f>IF(AW23="","",VLOOKUP(AW23,シフト記号表!$C$6:$L$47,10,FALSE))</f>
        <v/>
      </c>
      <c r="AX24" s="129" t="str">
        <f>IF(AX23="","",VLOOKUP(AX23,シフト記号表!$C$6:$L$47,10,FALSE))</f>
        <v/>
      </c>
      <c r="AY24" s="127" t="str">
        <f>IF(AY23="","",VLOOKUP(AY23,シフト記号表!$C$6:$L$47,10,FALSE))</f>
        <v/>
      </c>
      <c r="AZ24" s="128" t="str">
        <f>IF(AZ23="","",VLOOKUP(AZ23,シフト記号表!$C$6:$L$47,10,FALSE))</f>
        <v/>
      </c>
      <c r="BA24" s="128" t="str">
        <f>IF(BA23="","",VLOOKUP(BA23,シフト記号表!$C$6:$L$47,10,FALSE))</f>
        <v/>
      </c>
      <c r="BB24" s="789">
        <f>IF($BE$3="４週",SUM(W24:AX24),IF($BE$3="暦月",SUM(W24:BA24),""))</f>
        <v>0</v>
      </c>
      <c r="BC24" s="790"/>
      <c r="BD24" s="791">
        <f>IF($BE$3="４週",BB24/4,IF($BE$3="暦月",(BB24/($BE$8/7)),""))</f>
        <v>0</v>
      </c>
      <c r="BE24" s="790"/>
      <c r="BF24" s="786"/>
      <c r="BG24" s="787"/>
      <c r="BH24" s="787"/>
      <c r="BI24" s="787"/>
      <c r="BJ24" s="788"/>
    </row>
    <row r="25" spans="2:62" ht="20.25" customHeight="1">
      <c r="B25" s="792">
        <f>B23+1</f>
        <v>6</v>
      </c>
      <c r="C25" s="794"/>
      <c r="D25" s="795"/>
      <c r="E25" s="122"/>
      <c r="F25" s="123"/>
      <c r="G25" s="122"/>
      <c r="H25" s="123"/>
      <c r="I25" s="798"/>
      <c r="J25" s="799"/>
      <c r="K25" s="802"/>
      <c r="L25" s="803"/>
      <c r="M25" s="803"/>
      <c r="N25" s="795"/>
      <c r="O25" s="806"/>
      <c r="P25" s="807"/>
      <c r="Q25" s="807"/>
      <c r="R25" s="807"/>
      <c r="S25" s="808"/>
      <c r="T25" s="142" t="s">
        <v>456</v>
      </c>
      <c r="U25" s="143"/>
      <c r="V25" s="144"/>
      <c r="W25" s="135"/>
      <c r="X25" s="136"/>
      <c r="Y25" s="136"/>
      <c r="Z25" s="136"/>
      <c r="AA25" s="136"/>
      <c r="AB25" s="136"/>
      <c r="AC25" s="137"/>
      <c r="AD25" s="135"/>
      <c r="AE25" s="136"/>
      <c r="AF25" s="136"/>
      <c r="AG25" s="136"/>
      <c r="AH25" s="136"/>
      <c r="AI25" s="136"/>
      <c r="AJ25" s="137"/>
      <c r="AK25" s="135"/>
      <c r="AL25" s="136"/>
      <c r="AM25" s="136"/>
      <c r="AN25" s="136"/>
      <c r="AO25" s="136"/>
      <c r="AP25" s="136"/>
      <c r="AQ25" s="137"/>
      <c r="AR25" s="135"/>
      <c r="AS25" s="136"/>
      <c r="AT25" s="136"/>
      <c r="AU25" s="136"/>
      <c r="AV25" s="136"/>
      <c r="AW25" s="136"/>
      <c r="AX25" s="137"/>
      <c r="AY25" s="135"/>
      <c r="AZ25" s="136"/>
      <c r="BA25" s="138"/>
      <c r="BB25" s="809"/>
      <c r="BC25" s="810"/>
      <c r="BD25" s="781"/>
      <c r="BE25" s="782"/>
      <c r="BF25" s="783"/>
      <c r="BG25" s="784"/>
      <c r="BH25" s="784"/>
      <c r="BI25" s="784"/>
      <c r="BJ25" s="785"/>
    </row>
    <row r="26" spans="2:62" ht="20.25" customHeight="1">
      <c r="B26" s="793"/>
      <c r="C26" s="796"/>
      <c r="D26" s="797"/>
      <c r="E26" s="122"/>
      <c r="F26" s="123">
        <f>C25</f>
        <v>0</v>
      </c>
      <c r="G26" s="122"/>
      <c r="H26" s="123">
        <f>I25</f>
        <v>0</v>
      </c>
      <c r="I26" s="800"/>
      <c r="J26" s="801"/>
      <c r="K26" s="804"/>
      <c r="L26" s="805"/>
      <c r="M26" s="805"/>
      <c r="N26" s="797"/>
      <c r="O26" s="806"/>
      <c r="P26" s="807"/>
      <c r="Q26" s="807"/>
      <c r="R26" s="807"/>
      <c r="S26" s="808"/>
      <c r="T26" s="124" t="s">
        <v>203</v>
      </c>
      <c r="U26" s="125"/>
      <c r="V26" s="126"/>
      <c r="W26" s="127" t="str">
        <f>IF(W25="","",VLOOKUP(W25,シフト記号表!$C$6:$L$47,10,FALSE))</f>
        <v/>
      </c>
      <c r="X26" s="128" t="str">
        <f>IF(X25="","",VLOOKUP(X25,シフト記号表!$C$6:$L$47,10,FALSE))</f>
        <v/>
      </c>
      <c r="Y26" s="128" t="str">
        <f>IF(Y25="","",VLOOKUP(Y25,シフト記号表!$C$6:$L$47,10,FALSE))</f>
        <v/>
      </c>
      <c r="Z26" s="128" t="str">
        <f>IF(Z25="","",VLOOKUP(Z25,シフト記号表!$C$6:$L$47,10,FALSE))</f>
        <v/>
      </c>
      <c r="AA26" s="128" t="str">
        <f>IF(AA25="","",VLOOKUP(AA25,シフト記号表!$C$6:$L$47,10,FALSE))</f>
        <v/>
      </c>
      <c r="AB26" s="128" t="str">
        <f>IF(AB25="","",VLOOKUP(AB25,シフト記号表!$C$6:$L$47,10,FALSE))</f>
        <v/>
      </c>
      <c r="AC26" s="129" t="str">
        <f>IF(AC25="","",VLOOKUP(AC25,シフト記号表!$C$6:$L$47,10,FALSE))</f>
        <v/>
      </c>
      <c r="AD26" s="127" t="str">
        <f>IF(AD25="","",VLOOKUP(AD25,シフト記号表!$C$6:$L$47,10,FALSE))</f>
        <v/>
      </c>
      <c r="AE26" s="128" t="str">
        <f>IF(AE25="","",VLOOKUP(AE25,シフト記号表!$C$6:$L$47,10,FALSE))</f>
        <v/>
      </c>
      <c r="AF26" s="128" t="str">
        <f>IF(AF25="","",VLOOKUP(AF25,シフト記号表!$C$6:$L$47,10,FALSE))</f>
        <v/>
      </c>
      <c r="AG26" s="128" t="str">
        <f>IF(AG25="","",VLOOKUP(AG25,シフト記号表!$C$6:$L$47,10,FALSE))</f>
        <v/>
      </c>
      <c r="AH26" s="128" t="str">
        <f>IF(AH25="","",VLOOKUP(AH25,シフト記号表!$C$6:$L$47,10,FALSE))</f>
        <v/>
      </c>
      <c r="AI26" s="128" t="str">
        <f>IF(AI25="","",VLOOKUP(AI25,シフト記号表!$C$6:$L$47,10,FALSE))</f>
        <v/>
      </c>
      <c r="AJ26" s="129" t="str">
        <f>IF(AJ25="","",VLOOKUP(AJ25,シフト記号表!$C$6:$L$47,10,FALSE))</f>
        <v/>
      </c>
      <c r="AK26" s="127" t="str">
        <f>IF(AK25="","",VLOOKUP(AK25,シフト記号表!$C$6:$L$47,10,FALSE))</f>
        <v/>
      </c>
      <c r="AL26" s="128" t="str">
        <f>IF(AL25="","",VLOOKUP(AL25,シフト記号表!$C$6:$L$47,10,FALSE))</f>
        <v/>
      </c>
      <c r="AM26" s="128" t="str">
        <f>IF(AM25="","",VLOOKUP(AM25,シフト記号表!$C$6:$L$47,10,FALSE))</f>
        <v/>
      </c>
      <c r="AN26" s="128" t="str">
        <f>IF(AN25="","",VLOOKUP(AN25,シフト記号表!$C$6:$L$47,10,FALSE))</f>
        <v/>
      </c>
      <c r="AO26" s="128" t="str">
        <f>IF(AO25="","",VLOOKUP(AO25,シフト記号表!$C$6:$L$47,10,FALSE))</f>
        <v/>
      </c>
      <c r="AP26" s="128" t="str">
        <f>IF(AP25="","",VLOOKUP(AP25,シフト記号表!$C$6:$L$47,10,FALSE))</f>
        <v/>
      </c>
      <c r="AQ26" s="129" t="str">
        <f>IF(AQ25="","",VLOOKUP(AQ25,シフト記号表!$C$6:$L$47,10,FALSE))</f>
        <v/>
      </c>
      <c r="AR26" s="127" t="str">
        <f>IF(AR25="","",VLOOKUP(AR25,シフト記号表!$C$6:$L$47,10,FALSE))</f>
        <v/>
      </c>
      <c r="AS26" s="128" t="str">
        <f>IF(AS25="","",VLOOKUP(AS25,シフト記号表!$C$6:$L$47,10,FALSE))</f>
        <v/>
      </c>
      <c r="AT26" s="128" t="str">
        <f>IF(AT25="","",VLOOKUP(AT25,シフト記号表!$C$6:$L$47,10,FALSE))</f>
        <v/>
      </c>
      <c r="AU26" s="128" t="str">
        <f>IF(AU25="","",VLOOKUP(AU25,シフト記号表!$C$6:$L$47,10,FALSE))</f>
        <v/>
      </c>
      <c r="AV26" s="128" t="str">
        <f>IF(AV25="","",VLOOKUP(AV25,シフト記号表!$C$6:$L$47,10,FALSE))</f>
        <v/>
      </c>
      <c r="AW26" s="128" t="str">
        <f>IF(AW25="","",VLOOKUP(AW25,シフト記号表!$C$6:$L$47,10,FALSE))</f>
        <v/>
      </c>
      <c r="AX26" s="129" t="str">
        <f>IF(AX25="","",VLOOKUP(AX25,シフト記号表!$C$6:$L$47,10,FALSE))</f>
        <v/>
      </c>
      <c r="AY26" s="127" t="str">
        <f>IF(AY25="","",VLOOKUP(AY25,シフト記号表!$C$6:$L$47,10,FALSE))</f>
        <v/>
      </c>
      <c r="AZ26" s="128" t="str">
        <f>IF(AZ25="","",VLOOKUP(AZ25,シフト記号表!$C$6:$L$47,10,FALSE))</f>
        <v/>
      </c>
      <c r="BA26" s="128" t="str">
        <f>IF(BA25="","",VLOOKUP(BA25,シフト記号表!$C$6:$L$47,10,FALSE))</f>
        <v/>
      </c>
      <c r="BB26" s="789">
        <f>IF($BE$3="４週",SUM(W26:AX26),IF($BE$3="暦月",SUM(W26:BA26),""))</f>
        <v>0</v>
      </c>
      <c r="BC26" s="790"/>
      <c r="BD26" s="791">
        <f>IF($BE$3="４週",BB26/4,IF($BE$3="暦月",(BB26/($BE$8/7)),""))</f>
        <v>0</v>
      </c>
      <c r="BE26" s="790"/>
      <c r="BF26" s="786"/>
      <c r="BG26" s="787"/>
      <c r="BH26" s="787"/>
      <c r="BI26" s="787"/>
      <c r="BJ26" s="788"/>
    </row>
    <row r="27" spans="2:62" ht="20.25" customHeight="1">
      <c r="B27" s="792">
        <f>B25+1</f>
        <v>7</v>
      </c>
      <c r="C27" s="794"/>
      <c r="D27" s="795"/>
      <c r="E27" s="122"/>
      <c r="F27" s="123"/>
      <c r="G27" s="122"/>
      <c r="H27" s="123"/>
      <c r="I27" s="798"/>
      <c r="J27" s="799"/>
      <c r="K27" s="802"/>
      <c r="L27" s="803"/>
      <c r="M27" s="803"/>
      <c r="N27" s="795"/>
      <c r="O27" s="806"/>
      <c r="P27" s="807"/>
      <c r="Q27" s="807"/>
      <c r="R27" s="807"/>
      <c r="S27" s="808"/>
      <c r="T27" s="132" t="s">
        <v>456</v>
      </c>
      <c r="U27" s="133"/>
      <c r="V27" s="134"/>
      <c r="W27" s="135"/>
      <c r="X27" s="136"/>
      <c r="Y27" s="136"/>
      <c r="Z27" s="136"/>
      <c r="AA27" s="136"/>
      <c r="AB27" s="136"/>
      <c r="AC27" s="137"/>
      <c r="AD27" s="135"/>
      <c r="AE27" s="136"/>
      <c r="AF27" s="136"/>
      <c r="AG27" s="136"/>
      <c r="AH27" s="136"/>
      <c r="AI27" s="136"/>
      <c r="AJ27" s="137"/>
      <c r="AK27" s="135"/>
      <c r="AL27" s="136"/>
      <c r="AM27" s="136"/>
      <c r="AN27" s="136"/>
      <c r="AO27" s="136"/>
      <c r="AP27" s="136"/>
      <c r="AQ27" s="137"/>
      <c r="AR27" s="135"/>
      <c r="AS27" s="136"/>
      <c r="AT27" s="136"/>
      <c r="AU27" s="136"/>
      <c r="AV27" s="136"/>
      <c r="AW27" s="136"/>
      <c r="AX27" s="137"/>
      <c r="AY27" s="135"/>
      <c r="AZ27" s="136"/>
      <c r="BA27" s="138"/>
      <c r="BB27" s="809"/>
      <c r="BC27" s="810"/>
      <c r="BD27" s="781"/>
      <c r="BE27" s="782"/>
      <c r="BF27" s="783"/>
      <c r="BG27" s="784"/>
      <c r="BH27" s="784"/>
      <c r="BI27" s="784"/>
      <c r="BJ27" s="785"/>
    </row>
    <row r="28" spans="2:62" ht="20.25" customHeight="1">
      <c r="B28" s="793"/>
      <c r="C28" s="796"/>
      <c r="D28" s="797"/>
      <c r="E28" s="122"/>
      <c r="F28" s="123">
        <f>C27</f>
        <v>0</v>
      </c>
      <c r="G28" s="122"/>
      <c r="H28" s="123">
        <f>I27</f>
        <v>0</v>
      </c>
      <c r="I28" s="800"/>
      <c r="J28" s="801"/>
      <c r="K28" s="804"/>
      <c r="L28" s="805"/>
      <c r="M28" s="805"/>
      <c r="N28" s="797"/>
      <c r="O28" s="806"/>
      <c r="P28" s="807"/>
      <c r="Q28" s="807"/>
      <c r="R28" s="807"/>
      <c r="S28" s="808"/>
      <c r="T28" s="124" t="s">
        <v>203</v>
      </c>
      <c r="U28" s="125"/>
      <c r="V28" s="126"/>
      <c r="W28" s="127" t="str">
        <f>IF(W27="","",VLOOKUP(W27,シフト記号表!$C$6:$L$47,10,FALSE))</f>
        <v/>
      </c>
      <c r="X28" s="128" t="str">
        <f>IF(X27="","",VLOOKUP(X27,シフト記号表!$C$6:$L$47,10,FALSE))</f>
        <v/>
      </c>
      <c r="Y28" s="128" t="str">
        <f>IF(Y27="","",VLOOKUP(Y27,シフト記号表!$C$6:$L$47,10,FALSE))</f>
        <v/>
      </c>
      <c r="Z28" s="128" t="str">
        <f>IF(Z27="","",VLOOKUP(Z27,シフト記号表!$C$6:$L$47,10,FALSE))</f>
        <v/>
      </c>
      <c r="AA28" s="128" t="str">
        <f>IF(AA27="","",VLOOKUP(AA27,シフト記号表!$C$6:$L$47,10,FALSE))</f>
        <v/>
      </c>
      <c r="AB28" s="128" t="str">
        <f>IF(AB27="","",VLOOKUP(AB27,シフト記号表!$C$6:$L$47,10,FALSE))</f>
        <v/>
      </c>
      <c r="AC28" s="129" t="str">
        <f>IF(AC27="","",VLOOKUP(AC27,シフト記号表!$C$6:$L$47,10,FALSE))</f>
        <v/>
      </c>
      <c r="AD28" s="127" t="str">
        <f>IF(AD27="","",VLOOKUP(AD27,シフト記号表!$C$6:$L$47,10,FALSE))</f>
        <v/>
      </c>
      <c r="AE28" s="128" t="str">
        <f>IF(AE27="","",VLOOKUP(AE27,シフト記号表!$C$6:$L$47,10,FALSE))</f>
        <v/>
      </c>
      <c r="AF28" s="128" t="str">
        <f>IF(AF27="","",VLOOKUP(AF27,シフト記号表!$C$6:$L$47,10,FALSE))</f>
        <v/>
      </c>
      <c r="AG28" s="128" t="str">
        <f>IF(AG27="","",VLOOKUP(AG27,シフト記号表!$C$6:$L$47,10,FALSE))</f>
        <v/>
      </c>
      <c r="AH28" s="128" t="str">
        <f>IF(AH27="","",VLOOKUP(AH27,シフト記号表!$C$6:$L$47,10,FALSE))</f>
        <v/>
      </c>
      <c r="AI28" s="128" t="str">
        <f>IF(AI27="","",VLOOKUP(AI27,シフト記号表!$C$6:$L$47,10,FALSE))</f>
        <v/>
      </c>
      <c r="AJ28" s="129" t="str">
        <f>IF(AJ27="","",VLOOKUP(AJ27,シフト記号表!$C$6:$L$47,10,FALSE))</f>
        <v/>
      </c>
      <c r="AK28" s="127" t="str">
        <f>IF(AK27="","",VLOOKUP(AK27,シフト記号表!$C$6:$L$47,10,FALSE))</f>
        <v/>
      </c>
      <c r="AL28" s="128" t="str">
        <f>IF(AL27="","",VLOOKUP(AL27,シフト記号表!$C$6:$L$47,10,FALSE))</f>
        <v/>
      </c>
      <c r="AM28" s="128" t="str">
        <f>IF(AM27="","",VLOOKUP(AM27,シフト記号表!$C$6:$L$47,10,FALSE))</f>
        <v/>
      </c>
      <c r="AN28" s="128" t="str">
        <f>IF(AN27="","",VLOOKUP(AN27,シフト記号表!$C$6:$L$47,10,FALSE))</f>
        <v/>
      </c>
      <c r="AO28" s="128" t="str">
        <f>IF(AO27="","",VLOOKUP(AO27,シフト記号表!$C$6:$L$47,10,FALSE))</f>
        <v/>
      </c>
      <c r="AP28" s="128" t="str">
        <f>IF(AP27="","",VLOOKUP(AP27,シフト記号表!$C$6:$L$47,10,FALSE))</f>
        <v/>
      </c>
      <c r="AQ28" s="129" t="str">
        <f>IF(AQ27="","",VLOOKUP(AQ27,シフト記号表!$C$6:$L$47,10,FALSE))</f>
        <v/>
      </c>
      <c r="AR28" s="127" t="str">
        <f>IF(AR27="","",VLOOKUP(AR27,シフト記号表!$C$6:$L$47,10,FALSE))</f>
        <v/>
      </c>
      <c r="AS28" s="128" t="str">
        <f>IF(AS27="","",VLOOKUP(AS27,シフト記号表!$C$6:$L$47,10,FALSE))</f>
        <v/>
      </c>
      <c r="AT28" s="128" t="str">
        <f>IF(AT27="","",VLOOKUP(AT27,シフト記号表!$C$6:$L$47,10,FALSE))</f>
        <v/>
      </c>
      <c r="AU28" s="128" t="str">
        <f>IF(AU27="","",VLOOKUP(AU27,シフト記号表!$C$6:$L$47,10,FALSE))</f>
        <v/>
      </c>
      <c r="AV28" s="128" t="str">
        <f>IF(AV27="","",VLOOKUP(AV27,シフト記号表!$C$6:$L$47,10,FALSE))</f>
        <v/>
      </c>
      <c r="AW28" s="128" t="str">
        <f>IF(AW27="","",VLOOKUP(AW27,シフト記号表!$C$6:$L$47,10,FALSE))</f>
        <v/>
      </c>
      <c r="AX28" s="129" t="str">
        <f>IF(AX27="","",VLOOKUP(AX27,シフト記号表!$C$6:$L$47,10,FALSE))</f>
        <v/>
      </c>
      <c r="AY28" s="127" t="str">
        <f>IF(AY27="","",VLOOKUP(AY27,シフト記号表!$C$6:$L$47,10,FALSE))</f>
        <v/>
      </c>
      <c r="AZ28" s="128" t="str">
        <f>IF(AZ27="","",VLOOKUP(AZ27,シフト記号表!$C$6:$L$47,10,FALSE))</f>
        <v/>
      </c>
      <c r="BA28" s="128" t="str">
        <f>IF(BA27="","",VLOOKUP(BA27,シフト記号表!$C$6:$L$47,10,FALSE))</f>
        <v/>
      </c>
      <c r="BB28" s="789">
        <f>IF($BE$3="４週",SUM(W28:AX28),IF($BE$3="暦月",SUM(W28:BA28),""))</f>
        <v>0</v>
      </c>
      <c r="BC28" s="790"/>
      <c r="BD28" s="791">
        <f>IF($BE$3="４週",BB28/4,IF($BE$3="暦月",(BB28/($BE$8/7)),""))</f>
        <v>0</v>
      </c>
      <c r="BE28" s="790"/>
      <c r="BF28" s="786"/>
      <c r="BG28" s="787"/>
      <c r="BH28" s="787"/>
      <c r="BI28" s="787"/>
      <c r="BJ28" s="788"/>
    </row>
    <row r="29" spans="2:62" ht="20.25" customHeight="1">
      <c r="B29" s="792">
        <f>B27+1</f>
        <v>8</v>
      </c>
      <c r="C29" s="794"/>
      <c r="D29" s="795"/>
      <c r="E29" s="122"/>
      <c r="F29" s="123"/>
      <c r="G29" s="122"/>
      <c r="H29" s="123"/>
      <c r="I29" s="798"/>
      <c r="J29" s="799"/>
      <c r="K29" s="802"/>
      <c r="L29" s="803"/>
      <c r="M29" s="803"/>
      <c r="N29" s="795"/>
      <c r="O29" s="806"/>
      <c r="P29" s="807"/>
      <c r="Q29" s="807"/>
      <c r="R29" s="807"/>
      <c r="S29" s="808"/>
      <c r="T29" s="132" t="s">
        <v>456</v>
      </c>
      <c r="U29" s="133"/>
      <c r="V29" s="134"/>
      <c r="W29" s="135"/>
      <c r="X29" s="136"/>
      <c r="Y29" s="136"/>
      <c r="Z29" s="136"/>
      <c r="AA29" s="136"/>
      <c r="AB29" s="136"/>
      <c r="AC29" s="137"/>
      <c r="AD29" s="135"/>
      <c r="AE29" s="136"/>
      <c r="AF29" s="136"/>
      <c r="AG29" s="136"/>
      <c r="AH29" s="136"/>
      <c r="AI29" s="136"/>
      <c r="AJ29" s="137"/>
      <c r="AK29" s="135"/>
      <c r="AL29" s="136"/>
      <c r="AM29" s="136"/>
      <c r="AN29" s="136"/>
      <c r="AO29" s="136"/>
      <c r="AP29" s="136"/>
      <c r="AQ29" s="137"/>
      <c r="AR29" s="135"/>
      <c r="AS29" s="136"/>
      <c r="AT29" s="136"/>
      <c r="AU29" s="136"/>
      <c r="AV29" s="136"/>
      <c r="AW29" s="136"/>
      <c r="AX29" s="137"/>
      <c r="AY29" s="135"/>
      <c r="AZ29" s="136"/>
      <c r="BA29" s="138"/>
      <c r="BB29" s="809"/>
      <c r="BC29" s="810"/>
      <c r="BD29" s="781"/>
      <c r="BE29" s="782"/>
      <c r="BF29" s="783"/>
      <c r="BG29" s="784"/>
      <c r="BH29" s="784"/>
      <c r="BI29" s="784"/>
      <c r="BJ29" s="785"/>
    </row>
    <row r="30" spans="2:62" ht="20.25" customHeight="1">
      <c r="B30" s="793"/>
      <c r="C30" s="796"/>
      <c r="D30" s="797"/>
      <c r="E30" s="122"/>
      <c r="F30" s="123">
        <f>C29</f>
        <v>0</v>
      </c>
      <c r="G30" s="122"/>
      <c r="H30" s="123">
        <f>I29</f>
        <v>0</v>
      </c>
      <c r="I30" s="800"/>
      <c r="J30" s="801"/>
      <c r="K30" s="804"/>
      <c r="L30" s="805"/>
      <c r="M30" s="805"/>
      <c r="N30" s="797"/>
      <c r="O30" s="806"/>
      <c r="P30" s="807"/>
      <c r="Q30" s="807"/>
      <c r="R30" s="807"/>
      <c r="S30" s="808"/>
      <c r="T30" s="124" t="s">
        <v>203</v>
      </c>
      <c r="U30" s="125"/>
      <c r="V30" s="126"/>
      <c r="W30" s="127" t="str">
        <f>IF(W29="","",VLOOKUP(W29,シフト記号表!$C$6:$L$47,10,FALSE))</f>
        <v/>
      </c>
      <c r="X30" s="128" t="str">
        <f>IF(X29="","",VLOOKUP(X29,シフト記号表!$C$6:$L$47,10,FALSE))</f>
        <v/>
      </c>
      <c r="Y30" s="128" t="str">
        <f>IF(Y29="","",VLOOKUP(Y29,シフト記号表!$C$6:$L$47,10,FALSE))</f>
        <v/>
      </c>
      <c r="Z30" s="128" t="str">
        <f>IF(Z29="","",VLOOKUP(Z29,シフト記号表!$C$6:$L$47,10,FALSE))</f>
        <v/>
      </c>
      <c r="AA30" s="128" t="str">
        <f>IF(AA29="","",VLOOKUP(AA29,シフト記号表!$C$6:$L$47,10,FALSE))</f>
        <v/>
      </c>
      <c r="AB30" s="128" t="str">
        <f>IF(AB29="","",VLOOKUP(AB29,シフト記号表!$C$6:$L$47,10,FALSE))</f>
        <v/>
      </c>
      <c r="AC30" s="129" t="str">
        <f>IF(AC29="","",VLOOKUP(AC29,シフト記号表!$C$6:$L$47,10,FALSE))</f>
        <v/>
      </c>
      <c r="AD30" s="127" t="str">
        <f>IF(AD29="","",VLOOKUP(AD29,シフト記号表!$C$6:$L$47,10,FALSE))</f>
        <v/>
      </c>
      <c r="AE30" s="128" t="str">
        <f>IF(AE29="","",VLOOKUP(AE29,シフト記号表!$C$6:$L$47,10,FALSE))</f>
        <v/>
      </c>
      <c r="AF30" s="128" t="str">
        <f>IF(AF29="","",VLOOKUP(AF29,シフト記号表!$C$6:$L$47,10,FALSE))</f>
        <v/>
      </c>
      <c r="AG30" s="128" t="str">
        <f>IF(AG29="","",VLOOKUP(AG29,シフト記号表!$C$6:$L$47,10,FALSE))</f>
        <v/>
      </c>
      <c r="AH30" s="128" t="str">
        <f>IF(AH29="","",VLOOKUP(AH29,シフト記号表!$C$6:$L$47,10,FALSE))</f>
        <v/>
      </c>
      <c r="AI30" s="128" t="str">
        <f>IF(AI29="","",VLOOKUP(AI29,シフト記号表!$C$6:$L$47,10,FALSE))</f>
        <v/>
      </c>
      <c r="AJ30" s="129" t="str">
        <f>IF(AJ29="","",VLOOKUP(AJ29,シフト記号表!$C$6:$L$47,10,FALSE))</f>
        <v/>
      </c>
      <c r="AK30" s="127" t="str">
        <f>IF(AK29="","",VLOOKUP(AK29,シフト記号表!$C$6:$L$47,10,FALSE))</f>
        <v/>
      </c>
      <c r="AL30" s="128" t="str">
        <f>IF(AL29="","",VLOOKUP(AL29,シフト記号表!$C$6:$L$47,10,FALSE))</f>
        <v/>
      </c>
      <c r="AM30" s="128" t="str">
        <f>IF(AM29="","",VLOOKUP(AM29,シフト記号表!$C$6:$L$47,10,FALSE))</f>
        <v/>
      </c>
      <c r="AN30" s="128" t="str">
        <f>IF(AN29="","",VLOOKUP(AN29,シフト記号表!$C$6:$L$47,10,FALSE))</f>
        <v/>
      </c>
      <c r="AO30" s="128" t="str">
        <f>IF(AO29="","",VLOOKUP(AO29,シフト記号表!$C$6:$L$47,10,FALSE))</f>
        <v/>
      </c>
      <c r="AP30" s="128" t="str">
        <f>IF(AP29="","",VLOOKUP(AP29,シフト記号表!$C$6:$L$47,10,FALSE))</f>
        <v/>
      </c>
      <c r="AQ30" s="129" t="str">
        <f>IF(AQ29="","",VLOOKUP(AQ29,シフト記号表!$C$6:$L$47,10,FALSE))</f>
        <v/>
      </c>
      <c r="AR30" s="127" t="str">
        <f>IF(AR29="","",VLOOKUP(AR29,シフト記号表!$C$6:$L$47,10,FALSE))</f>
        <v/>
      </c>
      <c r="AS30" s="128" t="str">
        <f>IF(AS29="","",VLOOKUP(AS29,シフト記号表!$C$6:$L$47,10,FALSE))</f>
        <v/>
      </c>
      <c r="AT30" s="128" t="str">
        <f>IF(AT29="","",VLOOKUP(AT29,シフト記号表!$C$6:$L$47,10,FALSE))</f>
        <v/>
      </c>
      <c r="AU30" s="128" t="str">
        <f>IF(AU29="","",VLOOKUP(AU29,シフト記号表!$C$6:$L$47,10,FALSE))</f>
        <v/>
      </c>
      <c r="AV30" s="128" t="str">
        <f>IF(AV29="","",VLOOKUP(AV29,シフト記号表!$C$6:$L$47,10,FALSE))</f>
        <v/>
      </c>
      <c r="AW30" s="128" t="str">
        <f>IF(AW29="","",VLOOKUP(AW29,シフト記号表!$C$6:$L$47,10,FALSE))</f>
        <v/>
      </c>
      <c r="AX30" s="129" t="str">
        <f>IF(AX29="","",VLOOKUP(AX29,シフト記号表!$C$6:$L$47,10,FALSE))</f>
        <v/>
      </c>
      <c r="AY30" s="127" t="str">
        <f>IF(AY29="","",VLOOKUP(AY29,シフト記号表!$C$6:$L$47,10,FALSE))</f>
        <v/>
      </c>
      <c r="AZ30" s="128" t="str">
        <f>IF(AZ29="","",VLOOKUP(AZ29,シフト記号表!$C$6:$L$47,10,FALSE))</f>
        <v/>
      </c>
      <c r="BA30" s="128" t="str">
        <f>IF(BA29="","",VLOOKUP(BA29,シフト記号表!$C$6:$L$47,10,FALSE))</f>
        <v/>
      </c>
      <c r="BB30" s="789">
        <f>IF($BE$3="４週",SUM(W30:AX30),IF($BE$3="暦月",SUM(W30:BA30),""))</f>
        <v>0</v>
      </c>
      <c r="BC30" s="790"/>
      <c r="BD30" s="791">
        <f>IF($BE$3="４週",BB30/4,IF($BE$3="暦月",(BB30/($BE$8/7)),""))</f>
        <v>0</v>
      </c>
      <c r="BE30" s="790"/>
      <c r="BF30" s="786"/>
      <c r="BG30" s="787"/>
      <c r="BH30" s="787"/>
      <c r="BI30" s="787"/>
      <c r="BJ30" s="788"/>
    </row>
    <row r="31" spans="2:62" ht="20.25" customHeight="1">
      <c r="B31" s="792">
        <f>B29+1</f>
        <v>9</v>
      </c>
      <c r="C31" s="794"/>
      <c r="D31" s="795"/>
      <c r="E31" s="122"/>
      <c r="F31" s="123"/>
      <c r="G31" s="122"/>
      <c r="H31" s="123"/>
      <c r="I31" s="798"/>
      <c r="J31" s="799"/>
      <c r="K31" s="802"/>
      <c r="L31" s="803"/>
      <c r="M31" s="803"/>
      <c r="N31" s="795"/>
      <c r="O31" s="806"/>
      <c r="P31" s="807"/>
      <c r="Q31" s="807"/>
      <c r="R31" s="807"/>
      <c r="S31" s="808"/>
      <c r="T31" s="132" t="s">
        <v>456</v>
      </c>
      <c r="U31" s="133"/>
      <c r="V31" s="134"/>
      <c r="W31" s="135"/>
      <c r="X31" s="136"/>
      <c r="Y31" s="136"/>
      <c r="Z31" s="136"/>
      <c r="AA31" s="136"/>
      <c r="AB31" s="136"/>
      <c r="AC31" s="137"/>
      <c r="AD31" s="135"/>
      <c r="AE31" s="136"/>
      <c r="AF31" s="136"/>
      <c r="AG31" s="136"/>
      <c r="AH31" s="136"/>
      <c r="AI31" s="136"/>
      <c r="AJ31" s="137"/>
      <c r="AK31" s="135"/>
      <c r="AL31" s="136"/>
      <c r="AM31" s="136"/>
      <c r="AN31" s="136"/>
      <c r="AO31" s="136"/>
      <c r="AP31" s="136"/>
      <c r="AQ31" s="137"/>
      <c r="AR31" s="135"/>
      <c r="AS31" s="136"/>
      <c r="AT31" s="136"/>
      <c r="AU31" s="136"/>
      <c r="AV31" s="136"/>
      <c r="AW31" s="136"/>
      <c r="AX31" s="137"/>
      <c r="AY31" s="135"/>
      <c r="AZ31" s="136"/>
      <c r="BA31" s="138"/>
      <c r="BB31" s="809"/>
      <c r="BC31" s="810"/>
      <c r="BD31" s="781"/>
      <c r="BE31" s="782"/>
      <c r="BF31" s="783"/>
      <c r="BG31" s="784"/>
      <c r="BH31" s="784"/>
      <c r="BI31" s="784"/>
      <c r="BJ31" s="785"/>
    </row>
    <row r="32" spans="2:62" ht="20.25" customHeight="1">
      <c r="B32" s="793"/>
      <c r="C32" s="796"/>
      <c r="D32" s="797"/>
      <c r="E32" s="122"/>
      <c r="F32" s="123">
        <f>C31</f>
        <v>0</v>
      </c>
      <c r="G32" s="122"/>
      <c r="H32" s="123">
        <f>I31</f>
        <v>0</v>
      </c>
      <c r="I32" s="800"/>
      <c r="J32" s="801"/>
      <c r="K32" s="804"/>
      <c r="L32" s="805"/>
      <c r="M32" s="805"/>
      <c r="N32" s="797"/>
      <c r="O32" s="806"/>
      <c r="P32" s="807"/>
      <c r="Q32" s="807"/>
      <c r="R32" s="807"/>
      <c r="S32" s="808"/>
      <c r="T32" s="139" t="s">
        <v>203</v>
      </c>
      <c r="U32" s="140"/>
      <c r="V32" s="141"/>
      <c r="W32" s="127" t="str">
        <f>IF(W31="","",VLOOKUP(W31,シフト記号表!$C$6:$L$47,10,FALSE))</f>
        <v/>
      </c>
      <c r="X32" s="128" t="str">
        <f>IF(X31="","",VLOOKUP(X31,シフト記号表!$C$6:$L$47,10,FALSE))</f>
        <v/>
      </c>
      <c r="Y32" s="128" t="str">
        <f>IF(Y31="","",VLOOKUP(Y31,シフト記号表!$C$6:$L$47,10,FALSE))</f>
        <v/>
      </c>
      <c r="Z32" s="128" t="str">
        <f>IF(Z31="","",VLOOKUP(Z31,シフト記号表!$C$6:$L$47,10,FALSE))</f>
        <v/>
      </c>
      <c r="AA32" s="128" t="str">
        <f>IF(AA31="","",VLOOKUP(AA31,シフト記号表!$C$6:$L$47,10,FALSE))</f>
        <v/>
      </c>
      <c r="AB32" s="128" t="str">
        <f>IF(AB31="","",VLOOKUP(AB31,シフト記号表!$C$6:$L$47,10,FALSE))</f>
        <v/>
      </c>
      <c r="AC32" s="129" t="str">
        <f>IF(AC31="","",VLOOKUP(AC31,シフト記号表!$C$6:$L$47,10,FALSE))</f>
        <v/>
      </c>
      <c r="AD32" s="127" t="str">
        <f>IF(AD31="","",VLOOKUP(AD31,シフト記号表!$C$6:$L$47,10,FALSE))</f>
        <v/>
      </c>
      <c r="AE32" s="128" t="str">
        <f>IF(AE31="","",VLOOKUP(AE31,シフト記号表!$C$6:$L$47,10,FALSE))</f>
        <v/>
      </c>
      <c r="AF32" s="128" t="str">
        <f>IF(AF31="","",VLOOKUP(AF31,シフト記号表!$C$6:$L$47,10,FALSE))</f>
        <v/>
      </c>
      <c r="AG32" s="128" t="str">
        <f>IF(AG31="","",VLOOKUP(AG31,シフト記号表!$C$6:$L$47,10,FALSE))</f>
        <v/>
      </c>
      <c r="AH32" s="128" t="str">
        <f>IF(AH31="","",VLOOKUP(AH31,シフト記号表!$C$6:$L$47,10,FALSE))</f>
        <v/>
      </c>
      <c r="AI32" s="128" t="str">
        <f>IF(AI31="","",VLOOKUP(AI31,シフト記号表!$C$6:$L$47,10,FALSE))</f>
        <v/>
      </c>
      <c r="AJ32" s="129" t="str">
        <f>IF(AJ31="","",VLOOKUP(AJ31,シフト記号表!$C$6:$L$47,10,FALSE))</f>
        <v/>
      </c>
      <c r="AK32" s="127" t="str">
        <f>IF(AK31="","",VLOOKUP(AK31,シフト記号表!$C$6:$L$47,10,FALSE))</f>
        <v/>
      </c>
      <c r="AL32" s="128" t="str">
        <f>IF(AL31="","",VLOOKUP(AL31,シフト記号表!$C$6:$L$47,10,FALSE))</f>
        <v/>
      </c>
      <c r="AM32" s="128" t="str">
        <f>IF(AM31="","",VLOOKUP(AM31,シフト記号表!$C$6:$L$47,10,FALSE))</f>
        <v/>
      </c>
      <c r="AN32" s="128" t="str">
        <f>IF(AN31="","",VLOOKUP(AN31,シフト記号表!$C$6:$L$47,10,FALSE))</f>
        <v/>
      </c>
      <c r="AO32" s="128" t="str">
        <f>IF(AO31="","",VLOOKUP(AO31,シフト記号表!$C$6:$L$47,10,FALSE))</f>
        <v/>
      </c>
      <c r="AP32" s="128" t="str">
        <f>IF(AP31="","",VLOOKUP(AP31,シフト記号表!$C$6:$L$47,10,FALSE))</f>
        <v/>
      </c>
      <c r="AQ32" s="129" t="str">
        <f>IF(AQ31="","",VLOOKUP(AQ31,シフト記号表!$C$6:$L$47,10,FALSE))</f>
        <v/>
      </c>
      <c r="AR32" s="127" t="str">
        <f>IF(AR31="","",VLOOKUP(AR31,シフト記号表!$C$6:$L$47,10,FALSE))</f>
        <v/>
      </c>
      <c r="AS32" s="128" t="str">
        <f>IF(AS31="","",VLOOKUP(AS31,シフト記号表!$C$6:$L$47,10,FALSE))</f>
        <v/>
      </c>
      <c r="AT32" s="128" t="str">
        <f>IF(AT31="","",VLOOKUP(AT31,シフト記号表!$C$6:$L$47,10,FALSE))</f>
        <v/>
      </c>
      <c r="AU32" s="128" t="str">
        <f>IF(AU31="","",VLOOKUP(AU31,シフト記号表!$C$6:$L$47,10,FALSE))</f>
        <v/>
      </c>
      <c r="AV32" s="128" t="str">
        <f>IF(AV31="","",VLOOKUP(AV31,シフト記号表!$C$6:$L$47,10,FALSE))</f>
        <v/>
      </c>
      <c r="AW32" s="128" t="str">
        <f>IF(AW31="","",VLOOKUP(AW31,シフト記号表!$C$6:$L$47,10,FALSE))</f>
        <v/>
      </c>
      <c r="AX32" s="129" t="str">
        <f>IF(AX31="","",VLOOKUP(AX31,シフト記号表!$C$6:$L$47,10,FALSE))</f>
        <v/>
      </c>
      <c r="AY32" s="127" t="str">
        <f>IF(AY31="","",VLOOKUP(AY31,シフト記号表!$C$6:$L$47,10,FALSE))</f>
        <v/>
      </c>
      <c r="AZ32" s="128" t="str">
        <f>IF(AZ31="","",VLOOKUP(AZ31,シフト記号表!$C$6:$L$47,10,FALSE))</f>
        <v/>
      </c>
      <c r="BA32" s="128" t="str">
        <f>IF(BA31="","",VLOOKUP(BA31,シフト記号表!$C$6:$L$47,10,FALSE))</f>
        <v/>
      </c>
      <c r="BB32" s="789">
        <f>IF($BE$3="４週",SUM(W32:AX32),IF($BE$3="暦月",SUM(W32:BA32),""))</f>
        <v>0</v>
      </c>
      <c r="BC32" s="790"/>
      <c r="BD32" s="791">
        <f>IF($BE$3="４週",BB32/4,IF($BE$3="暦月",(BB32/($BE$8/7)),""))</f>
        <v>0</v>
      </c>
      <c r="BE32" s="790"/>
      <c r="BF32" s="786"/>
      <c r="BG32" s="787"/>
      <c r="BH32" s="787"/>
      <c r="BI32" s="787"/>
      <c r="BJ32" s="788"/>
    </row>
    <row r="33" spans="2:62" ht="20.25" customHeight="1">
      <c r="B33" s="792">
        <f>B31+1</f>
        <v>10</v>
      </c>
      <c r="C33" s="794"/>
      <c r="D33" s="795"/>
      <c r="E33" s="122"/>
      <c r="F33" s="123"/>
      <c r="G33" s="122"/>
      <c r="H33" s="123"/>
      <c r="I33" s="798"/>
      <c r="J33" s="799"/>
      <c r="K33" s="802"/>
      <c r="L33" s="803"/>
      <c r="M33" s="803"/>
      <c r="N33" s="795"/>
      <c r="O33" s="806"/>
      <c r="P33" s="807"/>
      <c r="Q33" s="807"/>
      <c r="R33" s="807"/>
      <c r="S33" s="808"/>
      <c r="T33" s="142" t="s">
        <v>456</v>
      </c>
      <c r="U33" s="143"/>
      <c r="V33" s="144"/>
      <c r="W33" s="135"/>
      <c r="X33" s="136"/>
      <c r="Y33" s="136"/>
      <c r="Z33" s="136"/>
      <c r="AA33" s="136"/>
      <c r="AB33" s="136"/>
      <c r="AC33" s="137"/>
      <c r="AD33" s="135"/>
      <c r="AE33" s="136"/>
      <c r="AF33" s="136"/>
      <c r="AG33" s="136"/>
      <c r="AH33" s="136"/>
      <c r="AI33" s="136"/>
      <c r="AJ33" s="137"/>
      <c r="AK33" s="135"/>
      <c r="AL33" s="136"/>
      <c r="AM33" s="136"/>
      <c r="AN33" s="136"/>
      <c r="AO33" s="136"/>
      <c r="AP33" s="136"/>
      <c r="AQ33" s="137"/>
      <c r="AR33" s="135"/>
      <c r="AS33" s="136"/>
      <c r="AT33" s="136"/>
      <c r="AU33" s="136"/>
      <c r="AV33" s="136"/>
      <c r="AW33" s="136"/>
      <c r="AX33" s="137"/>
      <c r="AY33" s="135"/>
      <c r="AZ33" s="136"/>
      <c r="BA33" s="138"/>
      <c r="BB33" s="809"/>
      <c r="BC33" s="810"/>
      <c r="BD33" s="781"/>
      <c r="BE33" s="782"/>
      <c r="BF33" s="783"/>
      <c r="BG33" s="784"/>
      <c r="BH33" s="784"/>
      <c r="BI33" s="784"/>
      <c r="BJ33" s="785"/>
    </row>
    <row r="34" spans="2:62" ht="20.25" customHeight="1">
      <c r="B34" s="793"/>
      <c r="C34" s="796"/>
      <c r="D34" s="797"/>
      <c r="E34" s="122"/>
      <c r="F34" s="123">
        <f>C33</f>
        <v>0</v>
      </c>
      <c r="G34" s="122"/>
      <c r="H34" s="123">
        <f>I33</f>
        <v>0</v>
      </c>
      <c r="I34" s="800"/>
      <c r="J34" s="801"/>
      <c r="K34" s="804"/>
      <c r="L34" s="805"/>
      <c r="M34" s="805"/>
      <c r="N34" s="797"/>
      <c r="O34" s="806"/>
      <c r="P34" s="807"/>
      <c r="Q34" s="807"/>
      <c r="R34" s="807"/>
      <c r="S34" s="808"/>
      <c r="T34" s="139" t="s">
        <v>203</v>
      </c>
      <c r="U34" s="140"/>
      <c r="V34" s="141"/>
      <c r="W34" s="127" t="str">
        <f>IF(W33="","",VLOOKUP(W33,シフト記号表!$C$6:$L$47,10,FALSE))</f>
        <v/>
      </c>
      <c r="X34" s="128" t="str">
        <f>IF(X33="","",VLOOKUP(X33,シフト記号表!$C$6:$L$47,10,FALSE))</f>
        <v/>
      </c>
      <c r="Y34" s="128" t="str">
        <f>IF(Y33="","",VLOOKUP(Y33,シフト記号表!$C$6:$L$47,10,FALSE))</f>
        <v/>
      </c>
      <c r="Z34" s="128" t="str">
        <f>IF(Z33="","",VLOOKUP(Z33,シフト記号表!$C$6:$L$47,10,FALSE))</f>
        <v/>
      </c>
      <c r="AA34" s="128" t="str">
        <f>IF(AA33="","",VLOOKUP(AA33,シフト記号表!$C$6:$L$47,10,FALSE))</f>
        <v/>
      </c>
      <c r="AB34" s="128" t="str">
        <f>IF(AB33="","",VLOOKUP(AB33,シフト記号表!$C$6:$L$47,10,FALSE))</f>
        <v/>
      </c>
      <c r="AC34" s="129" t="str">
        <f>IF(AC33="","",VLOOKUP(AC33,シフト記号表!$C$6:$L$47,10,FALSE))</f>
        <v/>
      </c>
      <c r="AD34" s="127" t="str">
        <f>IF(AD33="","",VLOOKUP(AD33,シフト記号表!$C$6:$L$47,10,FALSE))</f>
        <v/>
      </c>
      <c r="AE34" s="128" t="str">
        <f>IF(AE33="","",VLOOKUP(AE33,シフト記号表!$C$6:$L$47,10,FALSE))</f>
        <v/>
      </c>
      <c r="AF34" s="128" t="str">
        <f>IF(AF33="","",VLOOKUP(AF33,シフト記号表!$C$6:$L$47,10,FALSE))</f>
        <v/>
      </c>
      <c r="AG34" s="128" t="str">
        <f>IF(AG33="","",VLOOKUP(AG33,シフト記号表!$C$6:$L$47,10,FALSE))</f>
        <v/>
      </c>
      <c r="AH34" s="128" t="str">
        <f>IF(AH33="","",VLOOKUP(AH33,シフト記号表!$C$6:$L$47,10,FALSE))</f>
        <v/>
      </c>
      <c r="AI34" s="128" t="str">
        <f>IF(AI33="","",VLOOKUP(AI33,シフト記号表!$C$6:$L$47,10,FALSE))</f>
        <v/>
      </c>
      <c r="AJ34" s="129" t="str">
        <f>IF(AJ33="","",VLOOKUP(AJ33,シフト記号表!$C$6:$L$47,10,FALSE))</f>
        <v/>
      </c>
      <c r="AK34" s="127" t="str">
        <f>IF(AK33="","",VLOOKUP(AK33,シフト記号表!$C$6:$L$47,10,FALSE))</f>
        <v/>
      </c>
      <c r="AL34" s="128" t="str">
        <f>IF(AL33="","",VLOOKUP(AL33,シフト記号表!$C$6:$L$47,10,FALSE))</f>
        <v/>
      </c>
      <c r="AM34" s="128" t="str">
        <f>IF(AM33="","",VLOOKUP(AM33,シフト記号表!$C$6:$L$47,10,FALSE))</f>
        <v/>
      </c>
      <c r="AN34" s="128" t="str">
        <f>IF(AN33="","",VLOOKUP(AN33,シフト記号表!$C$6:$L$47,10,FALSE))</f>
        <v/>
      </c>
      <c r="AO34" s="128" t="str">
        <f>IF(AO33="","",VLOOKUP(AO33,シフト記号表!$C$6:$L$47,10,FALSE))</f>
        <v/>
      </c>
      <c r="AP34" s="128" t="str">
        <f>IF(AP33="","",VLOOKUP(AP33,シフト記号表!$C$6:$L$47,10,FALSE))</f>
        <v/>
      </c>
      <c r="AQ34" s="129" t="str">
        <f>IF(AQ33="","",VLOOKUP(AQ33,シフト記号表!$C$6:$L$47,10,FALSE))</f>
        <v/>
      </c>
      <c r="AR34" s="127" t="str">
        <f>IF(AR33="","",VLOOKUP(AR33,シフト記号表!$C$6:$L$47,10,FALSE))</f>
        <v/>
      </c>
      <c r="AS34" s="128" t="str">
        <f>IF(AS33="","",VLOOKUP(AS33,シフト記号表!$C$6:$L$47,10,FALSE))</f>
        <v/>
      </c>
      <c r="AT34" s="128" t="str">
        <f>IF(AT33="","",VLOOKUP(AT33,シフト記号表!$C$6:$L$47,10,FALSE))</f>
        <v/>
      </c>
      <c r="AU34" s="128" t="str">
        <f>IF(AU33="","",VLOOKUP(AU33,シフト記号表!$C$6:$L$47,10,FALSE))</f>
        <v/>
      </c>
      <c r="AV34" s="128" t="str">
        <f>IF(AV33="","",VLOOKUP(AV33,シフト記号表!$C$6:$L$47,10,FALSE))</f>
        <v/>
      </c>
      <c r="AW34" s="128" t="str">
        <f>IF(AW33="","",VLOOKUP(AW33,シフト記号表!$C$6:$L$47,10,FALSE))</f>
        <v/>
      </c>
      <c r="AX34" s="129" t="str">
        <f>IF(AX33="","",VLOOKUP(AX33,シフト記号表!$C$6:$L$47,10,FALSE))</f>
        <v/>
      </c>
      <c r="AY34" s="127" t="str">
        <f>IF(AY33="","",VLOOKUP(AY33,シフト記号表!$C$6:$L$47,10,FALSE))</f>
        <v/>
      </c>
      <c r="AZ34" s="128" t="str">
        <f>IF(AZ33="","",VLOOKUP(AZ33,シフト記号表!$C$6:$L$47,10,FALSE))</f>
        <v/>
      </c>
      <c r="BA34" s="128" t="str">
        <f>IF(BA33="","",VLOOKUP(BA33,シフト記号表!$C$6:$L$47,10,FALSE))</f>
        <v/>
      </c>
      <c r="BB34" s="789">
        <f>IF($BE$3="４週",SUM(W34:AX34),IF($BE$3="暦月",SUM(W34:BA34),""))</f>
        <v>0</v>
      </c>
      <c r="BC34" s="790"/>
      <c r="BD34" s="791">
        <f>IF($BE$3="４週",BB34/4,IF($BE$3="暦月",(BB34/($BE$8/7)),""))</f>
        <v>0</v>
      </c>
      <c r="BE34" s="790"/>
      <c r="BF34" s="786"/>
      <c r="BG34" s="787"/>
      <c r="BH34" s="787"/>
      <c r="BI34" s="787"/>
      <c r="BJ34" s="788"/>
    </row>
    <row r="35" spans="2:62" ht="20.25" customHeight="1">
      <c r="B35" s="792">
        <f>B33+1</f>
        <v>11</v>
      </c>
      <c r="C35" s="794"/>
      <c r="D35" s="795"/>
      <c r="E35" s="122"/>
      <c r="F35" s="123"/>
      <c r="G35" s="122"/>
      <c r="H35" s="123"/>
      <c r="I35" s="798"/>
      <c r="J35" s="799"/>
      <c r="K35" s="802"/>
      <c r="L35" s="803"/>
      <c r="M35" s="803"/>
      <c r="N35" s="795"/>
      <c r="O35" s="806"/>
      <c r="P35" s="807"/>
      <c r="Q35" s="807"/>
      <c r="R35" s="807"/>
      <c r="S35" s="808"/>
      <c r="T35" s="142" t="s">
        <v>456</v>
      </c>
      <c r="U35" s="143"/>
      <c r="V35" s="144"/>
      <c r="W35" s="135"/>
      <c r="X35" s="136"/>
      <c r="Y35" s="136"/>
      <c r="Z35" s="136"/>
      <c r="AA35" s="136"/>
      <c r="AB35" s="136"/>
      <c r="AC35" s="137"/>
      <c r="AD35" s="135"/>
      <c r="AE35" s="136"/>
      <c r="AF35" s="136"/>
      <c r="AG35" s="136"/>
      <c r="AH35" s="136"/>
      <c r="AI35" s="136"/>
      <c r="AJ35" s="137"/>
      <c r="AK35" s="135"/>
      <c r="AL35" s="136"/>
      <c r="AM35" s="136"/>
      <c r="AN35" s="136"/>
      <c r="AO35" s="136"/>
      <c r="AP35" s="136"/>
      <c r="AQ35" s="137"/>
      <c r="AR35" s="135"/>
      <c r="AS35" s="136"/>
      <c r="AT35" s="136"/>
      <c r="AU35" s="136"/>
      <c r="AV35" s="136"/>
      <c r="AW35" s="136"/>
      <c r="AX35" s="137"/>
      <c r="AY35" s="135"/>
      <c r="AZ35" s="136"/>
      <c r="BA35" s="138"/>
      <c r="BB35" s="809"/>
      <c r="BC35" s="810"/>
      <c r="BD35" s="781"/>
      <c r="BE35" s="782"/>
      <c r="BF35" s="783"/>
      <c r="BG35" s="784"/>
      <c r="BH35" s="784"/>
      <c r="BI35" s="784"/>
      <c r="BJ35" s="785"/>
    </row>
    <row r="36" spans="2:62" ht="20.25" customHeight="1">
      <c r="B36" s="793"/>
      <c r="C36" s="796"/>
      <c r="D36" s="797"/>
      <c r="E36" s="122"/>
      <c r="F36" s="123">
        <f>C35</f>
        <v>0</v>
      </c>
      <c r="G36" s="122"/>
      <c r="H36" s="123">
        <f>I35</f>
        <v>0</v>
      </c>
      <c r="I36" s="800"/>
      <c r="J36" s="801"/>
      <c r="K36" s="804"/>
      <c r="L36" s="805"/>
      <c r="M36" s="805"/>
      <c r="N36" s="797"/>
      <c r="O36" s="806"/>
      <c r="P36" s="807"/>
      <c r="Q36" s="807"/>
      <c r="R36" s="807"/>
      <c r="S36" s="808"/>
      <c r="T36" s="139" t="s">
        <v>203</v>
      </c>
      <c r="U36" s="140"/>
      <c r="V36" s="141"/>
      <c r="W36" s="127" t="str">
        <f>IF(W35="","",VLOOKUP(W35,シフト記号表!$C$6:$L$47,10,FALSE))</f>
        <v/>
      </c>
      <c r="X36" s="128" t="str">
        <f>IF(X35="","",VLOOKUP(X35,シフト記号表!$C$6:$L$47,10,FALSE))</f>
        <v/>
      </c>
      <c r="Y36" s="128" t="str">
        <f>IF(Y35="","",VLOOKUP(Y35,シフト記号表!$C$6:$L$47,10,FALSE))</f>
        <v/>
      </c>
      <c r="Z36" s="128" t="str">
        <f>IF(Z35="","",VLOOKUP(Z35,シフト記号表!$C$6:$L$47,10,FALSE))</f>
        <v/>
      </c>
      <c r="AA36" s="128" t="str">
        <f>IF(AA35="","",VLOOKUP(AA35,シフト記号表!$C$6:$L$47,10,FALSE))</f>
        <v/>
      </c>
      <c r="AB36" s="128" t="str">
        <f>IF(AB35="","",VLOOKUP(AB35,シフト記号表!$C$6:$L$47,10,FALSE))</f>
        <v/>
      </c>
      <c r="AC36" s="129" t="str">
        <f>IF(AC35="","",VLOOKUP(AC35,シフト記号表!$C$6:$L$47,10,FALSE))</f>
        <v/>
      </c>
      <c r="AD36" s="127" t="str">
        <f>IF(AD35="","",VLOOKUP(AD35,シフト記号表!$C$6:$L$47,10,FALSE))</f>
        <v/>
      </c>
      <c r="AE36" s="128" t="str">
        <f>IF(AE35="","",VLOOKUP(AE35,シフト記号表!$C$6:$L$47,10,FALSE))</f>
        <v/>
      </c>
      <c r="AF36" s="128" t="str">
        <f>IF(AF35="","",VLOOKUP(AF35,シフト記号表!$C$6:$L$47,10,FALSE))</f>
        <v/>
      </c>
      <c r="AG36" s="128" t="str">
        <f>IF(AG35="","",VLOOKUP(AG35,シフト記号表!$C$6:$L$47,10,FALSE))</f>
        <v/>
      </c>
      <c r="AH36" s="128" t="str">
        <f>IF(AH35="","",VLOOKUP(AH35,シフト記号表!$C$6:$L$47,10,FALSE))</f>
        <v/>
      </c>
      <c r="AI36" s="128" t="str">
        <f>IF(AI35="","",VLOOKUP(AI35,シフト記号表!$C$6:$L$47,10,FALSE))</f>
        <v/>
      </c>
      <c r="AJ36" s="129" t="str">
        <f>IF(AJ35="","",VLOOKUP(AJ35,シフト記号表!$C$6:$L$47,10,FALSE))</f>
        <v/>
      </c>
      <c r="AK36" s="127" t="str">
        <f>IF(AK35="","",VLOOKUP(AK35,シフト記号表!$C$6:$L$47,10,FALSE))</f>
        <v/>
      </c>
      <c r="AL36" s="128" t="str">
        <f>IF(AL35="","",VLOOKUP(AL35,シフト記号表!$C$6:$L$47,10,FALSE))</f>
        <v/>
      </c>
      <c r="AM36" s="128" t="str">
        <f>IF(AM35="","",VLOOKUP(AM35,シフト記号表!$C$6:$L$47,10,FALSE))</f>
        <v/>
      </c>
      <c r="AN36" s="128" t="str">
        <f>IF(AN35="","",VLOOKUP(AN35,シフト記号表!$C$6:$L$47,10,FALSE))</f>
        <v/>
      </c>
      <c r="AO36" s="128" t="str">
        <f>IF(AO35="","",VLOOKUP(AO35,シフト記号表!$C$6:$L$47,10,FALSE))</f>
        <v/>
      </c>
      <c r="AP36" s="128" t="str">
        <f>IF(AP35="","",VLOOKUP(AP35,シフト記号表!$C$6:$L$47,10,FALSE))</f>
        <v/>
      </c>
      <c r="AQ36" s="129" t="str">
        <f>IF(AQ35="","",VLOOKUP(AQ35,シフト記号表!$C$6:$L$47,10,FALSE))</f>
        <v/>
      </c>
      <c r="AR36" s="127" t="str">
        <f>IF(AR35="","",VLOOKUP(AR35,シフト記号表!$C$6:$L$47,10,FALSE))</f>
        <v/>
      </c>
      <c r="AS36" s="128" t="str">
        <f>IF(AS35="","",VLOOKUP(AS35,シフト記号表!$C$6:$L$47,10,FALSE))</f>
        <v/>
      </c>
      <c r="AT36" s="128" t="str">
        <f>IF(AT35="","",VLOOKUP(AT35,シフト記号表!$C$6:$L$47,10,FALSE))</f>
        <v/>
      </c>
      <c r="AU36" s="128" t="str">
        <f>IF(AU35="","",VLOOKUP(AU35,シフト記号表!$C$6:$L$47,10,FALSE))</f>
        <v/>
      </c>
      <c r="AV36" s="128" t="str">
        <f>IF(AV35="","",VLOOKUP(AV35,シフト記号表!$C$6:$L$47,10,FALSE))</f>
        <v/>
      </c>
      <c r="AW36" s="128" t="str">
        <f>IF(AW35="","",VLOOKUP(AW35,シフト記号表!$C$6:$L$47,10,FALSE))</f>
        <v/>
      </c>
      <c r="AX36" s="129" t="str">
        <f>IF(AX35="","",VLOOKUP(AX35,シフト記号表!$C$6:$L$47,10,FALSE))</f>
        <v/>
      </c>
      <c r="AY36" s="127" t="str">
        <f>IF(AY35="","",VLOOKUP(AY35,シフト記号表!$C$6:$L$47,10,FALSE))</f>
        <v/>
      </c>
      <c r="AZ36" s="128" t="str">
        <f>IF(AZ35="","",VLOOKUP(AZ35,シフト記号表!$C$6:$L$47,10,FALSE))</f>
        <v/>
      </c>
      <c r="BA36" s="128" t="str">
        <f>IF(BA35="","",VLOOKUP(BA35,シフト記号表!$C$6:$L$47,10,FALSE))</f>
        <v/>
      </c>
      <c r="BB36" s="789">
        <f>IF($BE$3="４週",SUM(W36:AX36),IF($BE$3="暦月",SUM(W36:BA36),""))</f>
        <v>0</v>
      </c>
      <c r="BC36" s="790"/>
      <c r="BD36" s="791">
        <f>IF($BE$3="４週",BB36/4,IF($BE$3="暦月",(BB36/($BE$8/7)),""))</f>
        <v>0</v>
      </c>
      <c r="BE36" s="790"/>
      <c r="BF36" s="786"/>
      <c r="BG36" s="787"/>
      <c r="BH36" s="787"/>
      <c r="BI36" s="787"/>
      <c r="BJ36" s="788"/>
    </row>
    <row r="37" spans="2:62" ht="20.25" customHeight="1">
      <c r="B37" s="792">
        <f>B35+1</f>
        <v>12</v>
      </c>
      <c r="C37" s="794"/>
      <c r="D37" s="795"/>
      <c r="E37" s="122"/>
      <c r="F37" s="123"/>
      <c r="G37" s="122"/>
      <c r="H37" s="123"/>
      <c r="I37" s="798"/>
      <c r="J37" s="799"/>
      <c r="K37" s="802"/>
      <c r="L37" s="803"/>
      <c r="M37" s="803"/>
      <c r="N37" s="795"/>
      <c r="O37" s="806"/>
      <c r="P37" s="807"/>
      <c r="Q37" s="807"/>
      <c r="R37" s="807"/>
      <c r="S37" s="808"/>
      <c r="T37" s="142" t="s">
        <v>456</v>
      </c>
      <c r="U37" s="143"/>
      <c r="V37" s="144"/>
      <c r="W37" s="135"/>
      <c r="X37" s="136"/>
      <c r="Y37" s="136"/>
      <c r="Z37" s="136"/>
      <c r="AA37" s="136"/>
      <c r="AB37" s="136"/>
      <c r="AC37" s="137"/>
      <c r="AD37" s="135"/>
      <c r="AE37" s="136"/>
      <c r="AF37" s="136"/>
      <c r="AG37" s="136"/>
      <c r="AH37" s="136"/>
      <c r="AI37" s="136"/>
      <c r="AJ37" s="137"/>
      <c r="AK37" s="135"/>
      <c r="AL37" s="136"/>
      <c r="AM37" s="136"/>
      <c r="AN37" s="136"/>
      <c r="AO37" s="136"/>
      <c r="AP37" s="136"/>
      <c r="AQ37" s="137"/>
      <c r="AR37" s="135"/>
      <c r="AS37" s="136"/>
      <c r="AT37" s="136"/>
      <c r="AU37" s="136"/>
      <c r="AV37" s="136"/>
      <c r="AW37" s="136"/>
      <c r="AX37" s="137"/>
      <c r="AY37" s="135"/>
      <c r="AZ37" s="136"/>
      <c r="BA37" s="138"/>
      <c r="BB37" s="809"/>
      <c r="BC37" s="810"/>
      <c r="BD37" s="781"/>
      <c r="BE37" s="782"/>
      <c r="BF37" s="783"/>
      <c r="BG37" s="784"/>
      <c r="BH37" s="784"/>
      <c r="BI37" s="784"/>
      <c r="BJ37" s="785"/>
    </row>
    <row r="38" spans="2:62" ht="20.25" customHeight="1">
      <c r="B38" s="793"/>
      <c r="C38" s="796"/>
      <c r="D38" s="797"/>
      <c r="E38" s="122"/>
      <c r="F38" s="123">
        <f>C37</f>
        <v>0</v>
      </c>
      <c r="G38" s="122"/>
      <c r="H38" s="123">
        <f>I37</f>
        <v>0</v>
      </c>
      <c r="I38" s="800"/>
      <c r="J38" s="801"/>
      <c r="K38" s="804"/>
      <c r="L38" s="805"/>
      <c r="M38" s="805"/>
      <c r="N38" s="797"/>
      <c r="O38" s="806"/>
      <c r="P38" s="807"/>
      <c r="Q38" s="807"/>
      <c r="R38" s="807"/>
      <c r="S38" s="808"/>
      <c r="T38" s="139" t="s">
        <v>203</v>
      </c>
      <c r="U38" s="140"/>
      <c r="V38" s="141"/>
      <c r="W38" s="127" t="str">
        <f>IF(W37="","",VLOOKUP(W37,シフト記号表!$C$6:$L$47,10,FALSE))</f>
        <v/>
      </c>
      <c r="X38" s="128" t="str">
        <f>IF(X37="","",VLOOKUP(X37,シフト記号表!$C$6:$L$47,10,FALSE))</f>
        <v/>
      </c>
      <c r="Y38" s="128" t="str">
        <f>IF(Y37="","",VLOOKUP(Y37,シフト記号表!$C$6:$L$47,10,FALSE))</f>
        <v/>
      </c>
      <c r="Z38" s="128" t="str">
        <f>IF(Z37="","",VLOOKUP(Z37,シフト記号表!$C$6:$L$47,10,FALSE))</f>
        <v/>
      </c>
      <c r="AA38" s="128" t="str">
        <f>IF(AA37="","",VLOOKUP(AA37,シフト記号表!$C$6:$L$47,10,FALSE))</f>
        <v/>
      </c>
      <c r="AB38" s="128" t="str">
        <f>IF(AB37="","",VLOOKUP(AB37,シフト記号表!$C$6:$L$47,10,FALSE))</f>
        <v/>
      </c>
      <c r="AC38" s="129" t="str">
        <f>IF(AC37="","",VLOOKUP(AC37,シフト記号表!$C$6:$L$47,10,FALSE))</f>
        <v/>
      </c>
      <c r="AD38" s="127" t="str">
        <f>IF(AD37="","",VLOOKUP(AD37,シフト記号表!$C$6:$L$47,10,FALSE))</f>
        <v/>
      </c>
      <c r="AE38" s="128" t="str">
        <f>IF(AE37="","",VLOOKUP(AE37,シフト記号表!$C$6:$L$47,10,FALSE))</f>
        <v/>
      </c>
      <c r="AF38" s="128" t="str">
        <f>IF(AF37="","",VLOOKUP(AF37,シフト記号表!$C$6:$L$47,10,FALSE))</f>
        <v/>
      </c>
      <c r="AG38" s="128" t="str">
        <f>IF(AG37="","",VLOOKUP(AG37,シフト記号表!$C$6:$L$47,10,FALSE))</f>
        <v/>
      </c>
      <c r="AH38" s="128" t="str">
        <f>IF(AH37="","",VLOOKUP(AH37,シフト記号表!$C$6:$L$47,10,FALSE))</f>
        <v/>
      </c>
      <c r="AI38" s="128" t="str">
        <f>IF(AI37="","",VLOOKUP(AI37,シフト記号表!$C$6:$L$47,10,FALSE))</f>
        <v/>
      </c>
      <c r="AJ38" s="129" t="str">
        <f>IF(AJ37="","",VLOOKUP(AJ37,シフト記号表!$C$6:$L$47,10,FALSE))</f>
        <v/>
      </c>
      <c r="AK38" s="127" t="str">
        <f>IF(AK37="","",VLOOKUP(AK37,シフト記号表!$C$6:$L$47,10,FALSE))</f>
        <v/>
      </c>
      <c r="AL38" s="128" t="str">
        <f>IF(AL37="","",VLOOKUP(AL37,シフト記号表!$C$6:$L$47,10,FALSE))</f>
        <v/>
      </c>
      <c r="AM38" s="128" t="str">
        <f>IF(AM37="","",VLOOKUP(AM37,シフト記号表!$C$6:$L$47,10,FALSE))</f>
        <v/>
      </c>
      <c r="AN38" s="128" t="str">
        <f>IF(AN37="","",VLOOKUP(AN37,シフト記号表!$C$6:$L$47,10,FALSE))</f>
        <v/>
      </c>
      <c r="AO38" s="128" t="str">
        <f>IF(AO37="","",VLOOKUP(AO37,シフト記号表!$C$6:$L$47,10,FALSE))</f>
        <v/>
      </c>
      <c r="AP38" s="128" t="str">
        <f>IF(AP37="","",VLOOKUP(AP37,シフト記号表!$C$6:$L$47,10,FALSE))</f>
        <v/>
      </c>
      <c r="AQ38" s="129" t="str">
        <f>IF(AQ37="","",VLOOKUP(AQ37,シフト記号表!$C$6:$L$47,10,FALSE))</f>
        <v/>
      </c>
      <c r="AR38" s="127" t="str">
        <f>IF(AR37="","",VLOOKUP(AR37,シフト記号表!$C$6:$L$47,10,FALSE))</f>
        <v/>
      </c>
      <c r="AS38" s="128" t="str">
        <f>IF(AS37="","",VLOOKUP(AS37,シフト記号表!$C$6:$L$47,10,FALSE))</f>
        <v/>
      </c>
      <c r="AT38" s="128" t="str">
        <f>IF(AT37="","",VLOOKUP(AT37,シフト記号表!$C$6:$L$47,10,FALSE))</f>
        <v/>
      </c>
      <c r="AU38" s="128" t="str">
        <f>IF(AU37="","",VLOOKUP(AU37,シフト記号表!$C$6:$L$47,10,FALSE))</f>
        <v/>
      </c>
      <c r="AV38" s="128" t="str">
        <f>IF(AV37="","",VLOOKUP(AV37,シフト記号表!$C$6:$L$47,10,FALSE))</f>
        <v/>
      </c>
      <c r="AW38" s="128" t="str">
        <f>IF(AW37="","",VLOOKUP(AW37,シフト記号表!$C$6:$L$47,10,FALSE))</f>
        <v/>
      </c>
      <c r="AX38" s="129" t="str">
        <f>IF(AX37="","",VLOOKUP(AX37,シフト記号表!$C$6:$L$47,10,FALSE))</f>
        <v/>
      </c>
      <c r="AY38" s="127" t="str">
        <f>IF(AY37="","",VLOOKUP(AY37,シフト記号表!$C$6:$L$47,10,FALSE))</f>
        <v/>
      </c>
      <c r="AZ38" s="128" t="str">
        <f>IF(AZ37="","",VLOOKUP(AZ37,シフト記号表!$C$6:$L$47,10,FALSE))</f>
        <v/>
      </c>
      <c r="BA38" s="128" t="str">
        <f>IF(BA37="","",VLOOKUP(BA37,シフト記号表!$C$6:$L$47,10,FALSE))</f>
        <v/>
      </c>
      <c r="BB38" s="789">
        <f>IF($BE$3="４週",SUM(W38:AX38),IF($BE$3="暦月",SUM(W38:BA38),""))</f>
        <v>0</v>
      </c>
      <c r="BC38" s="790"/>
      <c r="BD38" s="791">
        <f>IF($BE$3="４週",BB38/4,IF($BE$3="暦月",(BB38/($BE$8/7)),""))</f>
        <v>0</v>
      </c>
      <c r="BE38" s="790"/>
      <c r="BF38" s="786"/>
      <c r="BG38" s="787"/>
      <c r="BH38" s="787"/>
      <c r="BI38" s="787"/>
      <c r="BJ38" s="788"/>
    </row>
    <row r="39" spans="2:62" ht="20.25" customHeight="1">
      <c r="B39" s="792">
        <f>B37+1</f>
        <v>13</v>
      </c>
      <c r="C39" s="794"/>
      <c r="D39" s="795"/>
      <c r="E39" s="122"/>
      <c r="F39" s="123"/>
      <c r="G39" s="122"/>
      <c r="H39" s="123"/>
      <c r="I39" s="798"/>
      <c r="J39" s="799"/>
      <c r="K39" s="802"/>
      <c r="L39" s="803"/>
      <c r="M39" s="803"/>
      <c r="N39" s="795"/>
      <c r="O39" s="806"/>
      <c r="P39" s="807"/>
      <c r="Q39" s="807"/>
      <c r="R39" s="807"/>
      <c r="S39" s="808"/>
      <c r="T39" s="142" t="s">
        <v>456</v>
      </c>
      <c r="U39" s="143"/>
      <c r="V39" s="144"/>
      <c r="W39" s="135"/>
      <c r="X39" s="136"/>
      <c r="Y39" s="136"/>
      <c r="Z39" s="136"/>
      <c r="AA39" s="136"/>
      <c r="AB39" s="136"/>
      <c r="AC39" s="137"/>
      <c r="AD39" s="135"/>
      <c r="AE39" s="136"/>
      <c r="AF39" s="136"/>
      <c r="AG39" s="136"/>
      <c r="AH39" s="136"/>
      <c r="AI39" s="136"/>
      <c r="AJ39" s="137"/>
      <c r="AK39" s="135"/>
      <c r="AL39" s="136"/>
      <c r="AM39" s="136"/>
      <c r="AN39" s="136"/>
      <c r="AO39" s="136"/>
      <c r="AP39" s="136"/>
      <c r="AQ39" s="137"/>
      <c r="AR39" s="135"/>
      <c r="AS39" s="136"/>
      <c r="AT39" s="136"/>
      <c r="AU39" s="136"/>
      <c r="AV39" s="136"/>
      <c r="AW39" s="136"/>
      <c r="AX39" s="137"/>
      <c r="AY39" s="135"/>
      <c r="AZ39" s="136"/>
      <c r="BA39" s="138"/>
      <c r="BB39" s="809"/>
      <c r="BC39" s="810"/>
      <c r="BD39" s="781"/>
      <c r="BE39" s="782"/>
      <c r="BF39" s="783"/>
      <c r="BG39" s="784"/>
      <c r="BH39" s="784"/>
      <c r="BI39" s="784"/>
      <c r="BJ39" s="785"/>
    </row>
    <row r="40" spans="2:62" ht="20.25" customHeight="1">
      <c r="B40" s="793"/>
      <c r="C40" s="796"/>
      <c r="D40" s="797"/>
      <c r="E40" s="122"/>
      <c r="F40" s="123">
        <f>C39</f>
        <v>0</v>
      </c>
      <c r="G40" s="122"/>
      <c r="H40" s="123">
        <f>I39</f>
        <v>0</v>
      </c>
      <c r="I40" s="800"/>
      <c r="J40" s="801"/>
      <c r="K40" s="804"/>
      <c r="L40" s="805"/>
      <c r="M40" s="805"/>
      <c r="N40" s="797"/>
      <c r="O40" s="806"/>
      <c r="P40" s="807"/>
      <c r="Q40" s="807"/>
      <c r="R40" s="807"/>
      <c r="S40" s="808"/>
      <c r="T40" s="139" t="s">
        <v>203</v>
      </c>
      <c r="U40" s="140"/>
      <c r="V40" s="141"/>
      <c r="W40" s="127" t="str">
        <f>IF(W39="","",VLOOKUP(W39,シフト記号表!$C$6:$L$47,10,FALSE))</f>
        <v/>
      </c>
      <c r="X40" s="128" t="str">
        <f>IF(X39="","",VLOOKUP(X39,シフト記号表!$C$6:$L$47,10,FALSE))</f>
        <v/>
      </c>
      <c r="Y40" s="128" t="str">
        <f>IF(Y39="","",VLOOKUP(Y39,シフト記号表!$C$6:$L$47,10,FALSE))</f>
        <v/>
      </c>
      <c r="Z40" s="128" t="str">
        <f>IF(Z39="","",VLOOKUP(Z39,シフト記号表!$C$6:$L$47,10,FALSE))</f>
        <v/>
      </c>
      <c r="AA40" s="128" t="str">
        <f>IF(AA39="","",VLOOKUP(AA39,シフト記号表!$C$6:$L$47,10,FALSE))</f>
        <v/>
      </c>
      <c r="AB40" s="128" t="str">
        <f>IF(AB39="","",VLOOKUP(AB39,シフト記号表!$C$6:$L$47,10,FALSE))</f>
        <v/>
      </c>
      <c r="AC40" s="129" t="str">
        <f>IF(AC39="","",VLOOKUP(AC39,シフト記号表!$C$6:$L$47,10,FALSE))</f>
        <v/>
      </c>
      <c r="AD40" s="127" t="str">
        <f>IF(AD39="","",VLOOKUP(AD39,シフト記号表!$C$6:$L$47,10,FALSE))</f>
        <v/>
      </c>
      <c r="AE40" s="128" t="str">
        <f>IF(AE39="","",VLOOKUP(AE39,シフト記号表!$C$6:$L$47,10,FALSE))</f>
        <v/>
      </c>
      <c r="AF40" s="128" t="str">
        <f>IF(AF39="","",VLOOKUP(AF39,シフト記号表!$C$6:$L$47,10,FALSE))</f>
        <v/>
      </c>
      <c r="AG40" s="128" t="str">
        <f>IF(AG39="","",VLOOKUP(AG39,シフト記号表!$C$6:$L$47,10,FALSE))</f>
        <v/>
      </c>
      <c r="AH40" s="128" t="str">
        <f>IF(AH39="","",VLOOKUP(AH39,シフト記号表!$C$6:$L$47,10,FALSE))</f>
        <v/>
      </c>
      <c r="AI40" s="128" t="str">
        <f>IF(AI39="","",VLOOKUP(AI39,シフト記号表!$C$6:$L$47,10,FALSE))</f>
        <v/>
      </c>
      <c r="AJ40" s="129" t="str">
        <f>IF(AJ39="","",VLOOKUP(AJ39,シフト記号表!$C$6:$L$47,10,FALSE))</f>
        <v/>
      </c>
      <c r="AK40" s="127" t="str">
        <f>IF(AK39="","",VLOOKUP(AK39,シフト記号表!$C$6:$L$47,10,FALSE))</f>
        <v/>
      </c>
      <c r="AL40" s="128" t="str">
        <f>IF(AL39="","",VLOOKUP(AL39,シフト記号表!$C$6:$L$47,10,FALSE))</f>
        <v/>
      </c>
      <c r="AM40" s="128" t="str">
        <f>IF(AM39="","",VLOOKUP(AM39,シフト記号表!$C$6:$L$47,10,FALSE))</f>
        <v/>
      </c>
      <c r="AN40" s="128" t="str">
        <f>IF(AN39="","",VLOOKUP(AN39,シフト記号表!$C$6:$L$47,10,FALSE))</f>
        <v/>
      </c>
      <c r="AO40" s="128" t="str">
        <f>IF(AO39="","",VLOOKUP(AO39,シフト記号表!$C$6:$L$47,10,FALSE))</f>
        <v/>
      </c>
      <c r="AP40" s="128" t="str">
        <f>IF(AP39="","",VLOOKUP(AP39,シフト記号表!$C$6:$L$47,10,FALSE))</f>
        <v/>
      </c>
      <c r="AQ40" s="129" t="str">
        <f>IF(AQ39="","",VLOOKUP(AQ39,シフト記号表!$C$6:$L$47,10,FALSE))</f>
        <v/>
      </c>
      <c r="AR40" s="127" t="str">
        <f>IF(AR39="","",VLOOKUP(AR39,シフト記号表!$C$6:$L$47,10,FALSE))</f>
        <v/>
      </c>
      <c r="AS40" s="128" t="str">
        <f>IF(AS39="","",VLOOKUP(AS39,シフト記号表!$C$6:$L$47,10,FALSE))</f>
        <v/>
      </c>
      <c r="AT40" s="128" t="str">
        <f>IF(AT39="","",VLOOKUP(AT39,シフト記号表!$C$6:$L$47,10,FALSE))</f>
        <v/>
      </c>
      <c r="AU40" s="128" t="str">
        <f>IF(AU39="","",VLOOKUP(AU39,シフト記号表!$C$6:$L$47,10,FALSE))</f>
        <v/>
      </c>
      <c r="AV40" s="128" t="str">
        <f>IF(AV39="","",VLOOKUP(AV39,シフト記号表!$C$6:$L$47,10,FALSE))</f>
        <v/>
      </c>
      <c r="AW40" s="128" t="str">
        <f>IF(AW39="","",VLOOKUP(AW39,シフト記号表!$C$6:$L$47,10,FALSE))</f>
        <v/>
      </c>
      <c r="AX40" s="129" t="str">
        <f>IF(AX39="","",VLOOKUP(AX39,シフト記号表!$C$6:$L$47,10,FALSE))</f>
        <v/>
      </c>
      <c r="AY40" s="127" t="str">
        <f>IF(AY39="","",VLOOKUP(AY39,シフト記号表!$C$6:$L$47,10,FALSE))</f>
        <v/>
      </c>
      <c r="AZ40" s="128" t="str">
        <f>IF(AZ39="","",VLOOKUP(AZ39,シフト記号表!$C$6:$L$47,10,FALSE))</f>
        <v/>
      </c>
      <c r="BA40" s="128" t="str">
        <f>IF(BA39="","",VLOOKUP(BA39,シフト記号表!$C$6:$L$47,10,FALSE))</f>
        <v/>
      </c>
      <c r="BB40" s="789">
        <f>IF($BE$3="４週",SUM(W40:AX40),IF($BE$3="暦月",SUM(W40:BA40),""))</f>
        <v>0</v>
      </c>
      <c r="BC40" s="790"/>
      <c r="BD40" s="791">
        <f>IF($BE$3="４週",BB40/4,IF($BE$3="暦月",(BB40/($BE$8/7)),""))</f>
        <v>0</v>
      </c>
      <c r="BE40" s="790"/>
      <c r="BF40" s="786"/>
      <c r="BG40" s="787"/>
      <c r="BH40" s="787"/>
      <c r="BI40" s="787"/>
      <c r="BJ40" s="788"/>
    </row>
    <row r="41" spans="2:62" ht="20.25" customHeight="1">
      <c r="B41" s="792">
        <f>B39+1</f>
        <v>14</v>
      </c>
      <c r="C41" s="794"/>
      <c r="D41" s="795"/>
      <c r="E41" s="122"/>
      <c r="F41" s="123"/>
      <c r="G41" s="122"/>
      <c r="H41" s="123"/>
      <c r="I41" s="798"/>
      <c r="J41" s="799"/>
      <c r="K41" s="802"/>
      <c r="L41" s="803"/>
      <c r="M41" s="803"/>
      <c r="N41" s="795"/>
      <c r="O41" s="806"/>
      <c r="P41" s="807"/>
      <c r="Q41" s="807"/>
      <c r="R41" s="807"/>
      <c r="S41" s="808"/>
      <c r="T41" s="142" t="s">
        <v>456</v>
      </c>
      <c r="U41" s="143"/>
      <c r="V41" s="144"/>
      <c r="W41" s="135"/>
      <c r="X41" s="136"/>
      <c r="Y41" s="136"/>
      <c r="Z41" s="136"/>
      <c r="AA41" s="136"/>
      <c r="AB41" s="136"/>
      <c r="AC41" s="137"/>
      <c r="AD41" s="135"/>
      <c r="AE41" s="136"/>
      <c r="AF41" s="136"/>
      <c r="AG41" s="136"/>
      <c r="AH41" s="136"/>
      <c r="AI41" s="136"/>
      <c r="AJ41" s="137"/>
      <c r="AK41" s="135"/>
      <c r="AL41" s="136"/>
      <c r="AM41" s="136"/>
      <c r="AN41" s="136"/>
      <c r="AO41" s="136"/>
      <c r="AP41" s="136"/>
      <c r="AQ41" s="137"/>
      <c r="AR41" s="135"/>
      <c r="AS41" s="136"/>
      <c r="AT41" s="136"/>
      <c r="AU41" s="136"/>
      <c r="AV41" s="136"/>
      <c r="AW41" s="136"/>
      <c r="AX41" s="137"/>
      <c r="AY41" s="135"/>
      <c r="AZ41" s="136"/>
      <c r="BA41" s="138"/>
      <c r="BB41" s="809"/>
      <c r="BC41" s="810"/>
      <c r="BD41" s="781"/>
      <c r="BE41" s="782"/>
      <c r="BF41" s="783"/>
      <c r="BG41" s="784"/>
      <c r="BH41" s="784"/>
      <c r="BI41" s="784"/>
      <c r="BJ41" s="785"/>
    </row>
    <row r="42" spans="2:62" ht="20.25" customHeight="1">
      <c r="B42" s="793"/>
      <c r="C42" s="796"/>
      <c r="D42" s="797"/>
      <c r="E42" s="122"/>
      <c r="F42" s="123">
        <f>C41</f>
        <v>0</v>
      </c>
      <c r="G42" s="122"/>
      <c r="H42" s="123">
        <f>I41</f>
        <v>0</v>
      </c>
      <c r="I42" s="800"/>
      <c r="J42" s="801"/>
      <c r="K42" s="804"/>
      <c r="L42" s="805"/>
      <c r="M42" s="805"/>
      <c r="N42" s="797"/>
      <c r="O42" s="806"/>
      <c r="P42" s="807"/>
      <c r="Q42" s="807"/>
      <c r="R42" s="807"/>
      <c r="S42" s="808"/>
      <c r="T42" s="139" t="s">
        <v>203</v>
      </c>
      <c r="U42" s="140"/>
      <c r="V42" s="141"/>
      <c r="W42" s="127" t="str">
        <f>IF(W41="","",VLOOKUP(W41,シフト記号表!$C$6:$L$47,10,FALSE))</f>
        <v/>
      </c>
      <c r="X42" s="128" t="str">
        <f>IF(X41="","",VLOOKUP(X41,シフト記号表!$C$6:$L$47,10,FALSE))</f>
        <v/>
      </c>
      <c r="Y42" s="128" t="str">
        <f>IF(Y41="","",VLOOKUP(Y41,シフト記号表!$C$6:$L$47,10,FALSE))</f>
        <v/>
      </c>
      <c r="Z42" s="128" t="str">
        <f>IF(Z41="","",VLOOKUP(Z41,シフト記号表!$C$6:$L$47,10,FALSE))</f>
        <v/>
      </c>
      <c r="AA42" s="128" t="str">
        <f>IF(AA41="","",VLOOKUP(AA41,シフト記号表!$C$6:$L$47,10,FALSE))</f>
        <v/>
      </c>
      <c r="AB42" s="128" t="str">
        <f>IF(AB41="","",VLOOKUP(AB41,シフト記号表!$C$6:$L$47,10,FALSE))</f>
        <v/>
      </c>
      <c r="AC42" s="129" t="str">
        <f>IF(AC41="","",VLOOKUP(AC41,シフト記号表!$C$6:$L$47,10,FALSE))</f>
        <v/>
      </c>
      <c r="AD42" s="127" t="str">
        <f>IF(AD41="","",VLOOKUP(AD41,シフト記号表!$C$6:$L$47,10,FALSE))</f>
        <v/>
      </c>
      <c r="AE42" s="128" t="str">
        <f>IF(AE41="","",VLOOKUP(AE41,シフト記号表!$C$6:$L$47,10,FALSE))</f>
        <v/>
      </c>
      <c r="AF42" s="128" t="str">
        <f>IF(AF41="","",VLOOKUP(AF41,シフト記号表!$C$6:$L$47,10,FALSE))</f>
        <v/>
      </c>
      <c r="AG42" s="128" t="str">
        <f>IF(AG41="","",VLOOKUP(AG41,シフト記号表!$C$6:$L$47,10,FALSE))</f>
        <v/>
      </c>
      <c r="AH42" s="128" t="str">
        <f>IF(AH41="","",VLOOKUP(AH41,シフト記号表!$C$6:$L$47,10,FALSE))</f>
        <v/>
      </c>
      <c r="AI42" s="128" t="str">
        <f>IF(AI41="","",VLOOKUP(AI41,シフト記号表!$C$6:$L$47,10,FALSE))</f>
        <v/>
      </c>
      <c r="AJ42" s="129" t="str">
        <f>IF(AJ41="","",VLOOKUP(AJ41,シフト記号表!$C$6:$L$47,10,FALSE))</f>
        <v/>
      </c>
      <c r="AK42" s="127" t="str">
        <f>IF(AK41="","",VLOOKUP(AK41,シフト記号表!$C$6:$L$47,10,FALSE))</f>
        <v/>
      </c>
      <c r="AL42" s="128" t="str">
        <f>IF(AL41="","",VLOOKUP(AL41,シフト記号表!$C$6:$L$47,10,FALSE))</f>
        <v/>
      </c>
      <c r="AM42" s="128" t="str">
        <f>IF(AM41="","",VLOOKUP(AM41,シフト記号表!$C$6:$L$47,10,FALSE))</f>
        <v/>
      </c>
      <c r="AN42" s="128" t="str">
        <f>IF(AN41="","",VLOOKUP(AN41,シフト記号表!$C$6:$L$47,10,FALSE))</f>
        <v/>
      </c>
      <c r="AO42" s="128" t="str">
        <f>IF(AO41="","",VLOOKUP(AO41,シフト記号表!$C$6:$L$47,10,FALSE))</f>
        <v/>
      </c>
      <c r="AP42" s="128" t="str">
        <f>IF(AP41="","",VLOOKUP(AP41,シフト記号表!$C$6:$L$47,10,FALSE))</f>
        <v/>
      </c>
      <c r="AQ42" s="129" t="str">
        <f>IF(AQ41="","",VLOOKUP(AQ41,シフト記号表!$C$6:$L$47,10,FALSE))</f>
        <v/>
      </c>
      <c r="AR42" s="127" t="str">
        <f>IF(AR41="","",VLOOKUP(AR41,シフト記号表!$C$6:$L$47,10,FALSE))</f>
        <v/>
      </c>
      <c r="AS42" s="128" t="str">
        <f>IF(AS41="","",VLOOKUP(AS41,シフト記号表!$C$6:$L$47,10,FALSE))</f>
        <v/>
      </c>
      <c r="AT42" s="128" t="str">
        <f>IF(AT41="","",VLOOKUP(AT41,シフト記号表!$C$6:$L$47,10,FALSE))</f>
        <v/>
      </c>
      <c r="AU42" s="128" t="str">
        <f>IF(AU41="","",VLOOKUP(AU41,シフト記号表!$C$6:$L$47,10,FALSE))</f>
        <v/>
      </c>
      <c r="AV42" s="128" t="str">
        <f>IF(AV41="","",VLOOKUP(AV41,シフト記号表!$C$6:$L$47,10,FALSE))</f>
        <v/>
      </c>
      <c r="AW42" s="128" t="str">
        <f>IF(AW41="","",VLOOKUP(AW41,シフト記号表!$C$6:$L$47,10,FALSE))</f>
        <v/>
      </c>
      <c r="AX42" s="129" t="str">
        <f>IF(AX41="","",VLOOKUP(AX41,シフト記号表!$C$6:$L$47,10,FALSE))</f>
        <v/>
      </c>
      <c r="AY42" s="127" t="str">
        <f>IF(AY41="","",VLOOKUP(AY41,シフト記号表!$C$6:$L$47,10,FALSE))</f>
        <v/>
      </c>
      <c r="AZ42" s="128" t="str">
        <f>IF(AZ41="","",VLOOKUP(AZ41,シフト記号表!$C$6:$L$47,10,FALSE))</f>
        <v/>
      </c>
      <c r="BA42" s="128" t="str">
        <f>IF(BA41="","",VLOOKUP(BA41,シフト記号表!$C$6:$L$47,10,FALSE))</f>
        <v/>
      </c>
      <c r="BB42" s="789">
        <f>IF($BE$3="４週",SUM(W42:AX42),IF($BE$3="暦月",SUM(W42:BA42),""))</f>
        <v>0</v>
      </c>
      <c r="BC42" s="790"/>
      <c r="BD42" s="791">
        <f>IF($BE$3="４週",BB42/4,IF($BE$3="暦月",(BB42/($BE$8/7)),""))</f>
        <v>0</v>
      </c>
      <c r="BE42" s="790"/>
      <c r="BF42" s="786"/>
      <c r="BG42" s="787"/>
      <c r="BH42" s="787"/>
      <c r="BI42" s="787"/>
      <c r="BJ42" s="788"/>
    </row>
    <row r="43" spans="2:62" ht="20.25" customHeight="1">
      <c r="B43" s="792">
        <f>B41+1</f>
        <v>15</v>
      </c>
      <c r="C43" s="794"/>
      <c r="D43" s="795"/>
      <c r="E43" s="122"/>
      <c r="F43" s="123"/>
      <c r="G43" s="122"/>
      <c r="H43" s="123"/>
      <c r="I43" s="798"/>
      <c r="J43" s="799"/>
      <c r="K43" s="802"/>
      <c r="L43" s="803"/>
      <c r="M43" s="803"/>
      <c r="N43" s="795"/>
      <c r="O43" s="806"/>
      <c r="P43" s="807"/>
      <c r="Q43" s="807"/>
      <c r="R43" s="807"/>
      <c r="S43" s="808"/>
      <c r="T43" s="142" t="s">
        <v>456</v>
      </c>
      <c r="U43" s="143"/>
      <c r="V43" s="144"/>
      <c r="W43" s="135"/>
      <c r="X43" s="136"/>
      <c r="Y43" s="136"/>
      <c r="Z43" s="136"/>
      <c r="AA43" s="136"/>
      <c r="AB43" s="136"/>
      <c r="AC43" s="137"/>
      <c r="AD43" s="135"/>
      <c r="AE43" s="136"/>
      <c r="AF43" s="136"/>
      <c r="AG43" s="136"/>
      <c r="AH43" s="136"/>
      <c r="AI43" s="136"/>
      <c r="AJ43" s="137"/>
      <c r="AK43" s="135"/>
      <c r="AL43" s="136"/>
      <c r="AM43" s="136"/>
      <c r="AN43" s="136"/>
      <c r="AO43" s="136"/>
      <c r="AP43" s="136"/>
      <c r="AQ43" s="137"/>
      <c r="AR43" s="135"/>
      <c r="AS43" s="136"/>
      <c r="AT43" s="136"/>
      <c r="AU43" s="136"/>
      <c r="AV43" s="136"/>
      <c r="AW43" s="136"/>
      <c r="AX43" s="137"/>
      <c r="AY43" s="135"/>
      <c r="AZ43" s="136"/>
      <c r="BA43" s="138"/>
      <c r="BB43" s="809"/>
      <c r="BC43" s="810"/>
      <c r="BD43" s="781"/>
      <c r="BE43" s="782"/>
      <c r="BF43" s="783"/>
      <c r="BG43" s="784"/>
      <c r="BH43" s="784"/>
      <c r="BI43" s="784"/>
      <c r="BJ43" s="785"/>
    </row>
    <row r="44" spans="2:62" ht="20.25" customHeight="1">
      <c r="B44" s="793"/>
      <c r="C44" s="796"/>
      <c r="D44" s="797"/>
      <c r="E44" s="122"/>
      <c r="F44" s="123">
        <f>C43</f>
        <v>0</v>
      </c>
      <c r="G44" s="122"/>
      <c r="H44" s="123">
        <f>I43</f>
        <v>0</v>
      </c>
      <c r="I44" s="800"/>
      <c r="J44" s="801"/>
      <c r="K44" s="804"/>
      <c r="L44" s="805"/>
      <c r="M44" s="805"/>
      <c r="N44" s="797"/>
      <c r="O44" s="806"/>
      <c r="P44" s="807"/>
      <c r="Q44" s="807"/>
      <c r="R44" s="807"/>
      <c r="S44" s="808"/>
      <c r="T44" s="139" t="s">
        <v>203</v>
      </c>
      <c r="U44" s="140"/>
      <c r="V44" s="141"/>
      <c r="W44" s="127" t="str">
        <f>IF(W43="","",VLOOKUP(W43,シフト記号表!$C$6:$L$47,10,FALSE))</f>
        <v/>
      </c>
      <c r="X44" s="128" t="str">
        <f>IF(X43="","",VLOOKUP(X43,シフト記号表!$C$6:$L$47,10,FALSE))</f>
        <v/>
      </c>
      <c r="Y44" s="128" t="str">
        <f>IF(Y43="","",VLOOKUP(Y43,シフト記号表!$C$6:$L$47,10,FALSE))</f>
        <v/>
      </c>
      <c r="Z44" s="128" t="str">
        <f>IF(Z43="","",VLOOKUP(Z43,シフト記号表!$C$6:$L$47,10,FALSE))</f>
        <v/>
      </c>
      <c r="AA44" s="128" t="str">
        <f>IF(AA43="","",VLOOKUP(AA43,シフト記号表!$C$6:$L$47,10,FALSE))</f>
        <v/>
      </c>
      <c r="AB44" s="128" t="str">
        <f>IF(AB43="","",VLOOKUP(AB43,シフト記号表!$C$6:$L$47,10,FALSE))</f>
        <v/>
      </c>
      <c r="AC44" s="129" t="str">
        <f>IF(AC43="","",VLOOKUP(AC43,シフト記号表!$C$6:$L$47,10,FALSE))</f>
        <v/>
      </c>
      <c r="AD44" s="127" t="str">
        <f>IF(AD43="","",VLOOKUP(AD43,シフト記号表!$C$6:$L$47,10,FALSE))</f>
        <v/>
      </c>
      <c r="AE44" s="128" t="str">
        <f>IF(AE43="","",VLOOKUP(AE43,シフト記号表!$C$6:$L$47,10,FALSE))</f>
        <v/>
      </c>
      <c r="AF44" s="128" t="str">
        <f>IF(AF43="","",VLOOKUP(AF43,シフト記号表!$C$6:$L$47,10,FALSE))</f>
        <v/>
      </c>
      <c r="AG44" s="128" t="str">
        <f>IF(AG43="","",VLOOKUP(AG43,シフト記号表!$C$6:$L$47,10,FALSE))</f>
        <v/>
      </c>
      <c r="AH44" s="128" t="str">
        <f>IF(AH43="","",VLOOKUP(AH43,シフト記号表!$C$6:$L$47,10,FALSE))</f>
        <v/>
      </c>
      <c r="AI44" s="128" t="str">
        <f>IF(AI43="","",VLOOKUP(AI43,シフト記号表!$C$6:$L$47,10,FALSE))</f>
        <v/>
      </c>
      <c r="AJ44" s="129" t="str">
        <f>IF(AJ43="","",VLOOKUP(AJ43,シフト記号表!$C$6:$L$47,10,FALSE))</f>
        <v/>
      </c>
      <c r="AK44" s="127" t="str">
        <f>IF(AK43="","",VLOOKUP(AK43,シフト記号表!$C$6:$L$47,10,FALSE))</f>
        <v/>
      </c>
      <c r="AL44" s="128" t="str">
        <f>IF(AL43="","",VLOOKUP(AL43,シフト記号表!$C$6:$L$47,10,FALSE))</f>
        <v/>
      </c>
      <c r="AM44" s="128" t="str">
        <f>IF(AM43="","",VLOOKUP(AM43,シフト記号表!$C$6:$L$47,10,FALSE))</f>
        <v/>
      </c>
      <c r="AN44" s="128" t="str">
        <f>IF(AN43="","",VLOOKUP(AN43,シフト記号表!$C$6:$L$47,10,FALSE))</f>
        <v/>
      </c>
      <c r="AO44" s="128" t="str">
        <f>IF(AO43="","",VLOOKUP(AO43,シフト記号表!$C$6:$L$47,10,FALSE))</f>
        <v/>
      </c>
      <c r="AP44" s="128" t="str">
        <f>IF(AP43="","",VLOOKUP(AP43,シフト記号表!$C$6:$L$47,10,FALSE))</f>
        <v/>
      </c>
      <c r="AQ44" s="129" t="str">
        <f>IF(AQ43="","",VLOOKUP(AQ43,シフト記号表!$C$6:$L$47,10,FALSE))</f>
        <v/>
      </c>
      <c r="AR44" s="127" t="str">
        <f>IF(AR43="","",VLOOKUP(AR43,シフト記号表!$C$6:$L$47,10,FALSE))</f>
        <v/>
      </c>
      <c r="AS44" s="128" t="str">
        <f>IF(AS43="","",VLOOKUP(AS43,シフト記号表!$C$6:$L$47,10,FALSE))</f>
        <v/>
      </c>
      <c r="AT44" s="128" t="str">
        <f>IF(AT43="","",VLOOKUP(AT43,シフト記号表!$C$6:$L$47,10,FALSE))</f>
        <v/>
      </c>
      <c r="AU44" s="128" t="str">
        <f>IF(AU43="","",VLOOKUP(AU43,シフト記号表!$C$6:$L$47,10,FALSE))</f>
        <v/>
      </c>
      <c r="AV44" s="128" t="str">
        <f>IF(AV43="","",VLOOKUP(AV43,シフト記号表!$C$6:$L$47,10,FALSE))</f>
        <v/>
      </c>
      <c r="AW44" s="128" t="str">
        <f>IF(AW43="","",VLOOKUP(AW43,シフト記号表!$C$6:$L$47,10,FALSE))</f>
        <v/>
      </c>
      <c r="AX44" s="129" t="str">
        <f>IF(AX43="","",VLOOKUP(AX43,シフト記号表!$C$6:$L$47,10,FALSE))</f>
        <v/>
      </c>
      <c r="AY44" s="127" t="str">
        <f>IF(AY43="","",VLOOKUP(AY43,シフト記号表!$C$6:$L$47,10,FALSE))</f>
        <v/>
      </c>
      <c r="AZ44" s="128" t="str">
        <f>IF(AZ43="","",VLOOKUP(AZ43,シフト記号表!$C$6:$L$47,10,FALSE))</f>
        <v/>
      </c>
      <c r="BA44" s="128" t="str">
        <f>IF(BA43="","",VLOOKUP(BA43,シフト記号表!$C$6:$L$47,10,FALSE))</f>
        <v/>
      </c>
      <c r="BB44" s="789">
        <f>IF($BE$3="４週",SUM(W44:AX44),IF($BE$3="暦月",SUM(W44:BA44),""))</f>
        <v>0</v>
      </c>
      <c r="BC44" s="790"/>
      <c r="BD44" s="791">
        <f>IF($BE$3="４週",BB44/4,IF($BE$3="暦月",(BB44/($BE$8/7)),""))</f>
        <v>0</v>
      </c>
      <c r="BE44" s="790"/>
      <c r="BF44" s="786"/>
      <c r="BG44" s="787"/>
      <c r="BH44" s="787"/>
      <c r="BI44" s="787"/>
      <c r="BJ44" s="788"/>
    </row>
    <row r="45" spans="2:62" ht="20.25" customHeight="1">
      <c r="B45" s="792">
        <f>B43+1</f>
        <v>16</v>
      </c>
      <c r="C45" s="794"/>
      <c r="D45" s="795"/>
      <c r="E45" s="122"/>
      <c r="F45" s="123"/>
      <c r="G45" s="122"/>
      <c r="H45" s="123"/>
      <c r="I45" s="798"/>
      <c r="J45" s="799"/>
      <c r="K45" s="802"/>
      <c r="L45" s="803"/>
      <c r="M45" s="803"/>
      <c r="N45" s="795"/>
      <c r="O45" s="806"/>
      <c r="P45" s="807"/>
      <c r="Q45" s="807"/>
      <c r="R45" s="807"/>
      <c r="S45" s="808"/>
      <c r="T45" s="142" t="s">
        <v>456</v>
      </c>
      <c r="U45" s="143"/>
      <c r="V45" s="144"/>
      <c r="W45" s="135"/>
      <c r="X45" s="136"/>
      <c r="Y45" s="136"/>
      <c r="Z45" s="136"/>
      <c r="AA45" s="136"/>
      <c r="AB45" s="136"/>
      <c r="AC45" s="137"/>
      <c r="AD45" s="135"/>
      <c r="AE45" s="136"/>
      <c r="AF45" s="136"/>
      <c r="AG45" s="136"/>
      <c r="AH45" s="136"/>
      <c r="AI45" s="136"/>
      <c r="AJ45" s="137"/>
      <c r="AK45" s="135"/>
      <c r="AL45" s="136"/>
      <c r="AM45" s="136"/>
      <c r="AN45" s="136"/>
      <c r="AO45" s="136"/>
      <c r="AP45" s="136"/>
      <c r="AQ45" s="137"/>
      <c r="AR45" s="135"/>
      <c r="AS45" s="136"/>
      <c r="AT45" s="136"/>
      <c r="AU45" s="136"/>
      <c r="AV45" s="136"/>
      <c r="AW45" s="136"/>
      <c r="AX45" s="137"/>
      <c r="AY45" s="135"/>
      <c r="AZ45" s="136"/>
      <c r="BA45" s="138"/>
      <c r="BB45" s="809"/>
      <c r="BC45" s="810"/>
      <c r="BD45" s="781"/>
      <c r="BE45" s="782"/>
      <c r="BF45" s="783"/>
      <c r="BG45" s="784"/>
      <c r="BH45" s="784"/>
      <c r="BI45" s="784"/>
      <c r="BJ45" s="785"/>
    </row>
    <row r="46" spans="2:62" ht="20.25" customHeight="1">
      <c r="B46" s="793"/>
      <c r="C46" s="796"/>
      <c r="D46" s="797"/>
      <c r="E46" s="122"/>
      <c r="F46" s="123">
        <f>C45</f>
        <v>0</v>
      </c>
      <c r="G46" s="122"/>
      <c r="H46" s="123">
        <f>I45</f>
        <v>0</v>
      </c>
      <c r="I46" s="800"/>
      <c r="J46" s="801"/>
      <c r="K46" s="804"/>
      <c r="L46" s="805"/>
      <c r="M46" s="805"/>
      <c r="N46" s="797"/>
      <c r="O46" s="806"/>
      <c r="P46" s="807"/>
      <c r="Q46" s="807"/>
      <c r="R46" s="807"/>
      <c r="S46" s="808"/>
      <c r="T46" s="139" t="s">
        <v>203</v>
      </c>
      <c r="U46" s="140"/>
      <c r="V46" s="141"/>
      <c r="W46" s="127" t="str">
        <f>IF(W45="","",VLOOKUP(W45,シフト記号表!$C$6:$L$47,10,FALSE))</f>
        <v/>
      </c>
      <c r="X46" s="128" t="str">
        <f>IF(X45="","",VLOOKUP(X45,シフト記号表!$C$6:$L$47,10,FALSE))</f>
        <v/>
      </c>
      <c r="Y46" s="128" t="str">
        <f>IF(Y45="","",VLOOKUP(Y45,シフト記号表!$C$6:$L$47,10,FALSE))</f>
        <v/>
      </c>
      <c r="Z46" s="128" t="str">
        <f>IF(Z45="","",VLOOKUP(Z45,シフト記号表!$C$6:$L$47,10,FALSE))</f>
        <v/>
      </c>
      <c r="AA46" s="128" t="str">
        <f>IF(AA45="","",VLOOKUP(AA45,シフト記号表!$C$6:$L$47,10,FALSE))</f>
        <v/>
      </c>
      <c r="AB46" s="128" t="str">
        <f>IF(AB45="","",VLOOKUP(AB45,シフト記号表!$C$6:$L$47,10,FALSE))</f>
        <v/>
      </c>
      <c r="AC46" s="129" t="str">
        <f>IF(AC45="","",VLOOKUP(AC45,シフト記号表!$C$6:$L$47,10,FALSE))</f>
        <v/>
      </c>
      <c r="AD46" s="127" t="str">
        <f>IF(AD45="","",VLOOKUP(AD45,シフト記号表!$C$6:$L$47,10,FALSE))</f>
        <v/>
      </c>
      <c r="AE46" s="128" t="str">
        <f>IF(AE45="","",VLOOKUP(AE45,シフト記号表!$C$6:$L$47,10,FALSE))</f>
        <v/>
      </c>
      <c r="AF46" s="128" t="str">
        <f>IF(AF45="","",VLOOKUP(AF45,シフト記号表!$C$6:$L$47,10,FALSE))</f>
        <v/>
      </c>
      <c r="AG46" s="128" t="str">
        <f>IF(AG45="","",VLOOKUP(AG45,シフト記号表!$C$6:$L$47,10,FALSE))</f>
        <v/>
      </c>
      <c r="AH46" s="128" t="str">
        <f>IF(AH45="","",VLOOKUP(AH45,シフト記号表!$C$6:$L$47,10,FALSE))</f>
        <v/>
      </c>
      <c r="AI46" s="128" t="str">
        <f>IF(AI45="","",VLOOKUP(AI45,シフト記号表!$C$6:$L$47,10,FALSE))</f>
        <v/>
      </c>
      <c r="AJ46" s="129" t="str">
        <f>IF(AJ45="","",VLOOKUP(AJ45,シフト記号表!$C$6:$L$47,10,FALSE))</f>
        <v/>
      </c>
      <c r="AK46" s="127" t="str">
        <f>IF(AK45="","",VLOOKUP(AK45,シフト記号表!$C$6:$L$47,10,FALSE))</f>
        <v/>
      </c>
      <c r="AL46" s="128" t="str">
        <f>IF(AL45="","",VLOOKUP(AL45,シフト記号表!$C$6:$L$47,10,FALSE))</f>
        <v/>
      </c>
      <c r="AM46" s="128" t="str">
        <f>IF(AM45="","",VLOOKUP(AM45,シフト記号表!$C$6:$L$47,10,FALSE))</f>
        <v/>
      </c>
      <c r="AN46" s="128" t="str">
        <f>IF(AN45="","",VLOOKUP(AN45,シフト記号表!$C$6:$L$47,10,FALSE))</f>
        <v/>
      </c>
      <c r="AO46" s="128" t="str">
        <f>IF(AO45="","",VLOOKUP(AO45,シフト記号表!$C$6:$L$47,10,FALSE))</f>
        <v/>
      </c>
      <c r="AP46" s="128" t="str">
        <f>IF(AP45="","",VLOOKUP(AP45,シフト記号表!$C$6:$L$47,10,FALSE))</f>
        <v/>
      </c>
      <c r="AQ46" s="129" t="str">
        <f>IF(AQ45="","",VLOOKUP(AQ45,シフト記号表!$C$6:$L$47,10,FALSE))</f>
        <v/>
      </c>
      <c r="AR46" s="127" t="str">
        <f>IF(AR45="","",VLOOKUP(AR45,シフト記号表!$C$6:$L$47,10,FALSE))</f>
        <v/>
      </c>
      <c r="AS46" s="128" t="str">
        <f>IF(AS45="","",VLOOKUP(AS45,シフト記号表!$C$6:$L$47,10,FALSE))</f>
        <v/>
      </c>
      <c r="AT46" s="128" t="str">
        <f>IF(AT45="","",VLOOKUP(AT45,シフト記号表!$C$6:$L$47,10,FALSE))</f>
        <v/>
      </c>
      <c r="AU46" s="128" t="str">
        <f>IF(AU45="","",VLOOKUP(AU45,シフト記号表!$C$6:$L$47,10,FALSE))</f>
        <v/>
      </c>
      <c r="AV46" s="128" t="str">
        <f>IF(AV45="","",VLOOKUP(AV45,シフト記号表!$C$6:$L$47,10,FALSE))</f>
        <v/>
      </c>
      <c r="AW46" s="128" t="str">
        <f>IF(AW45="","",VLOOKUP(AW45,シフト記号表!$C$6:$L$47,10,FALSE))</f>
        <v/>
      </c>
      <c r="AX46" s="129" t="str">
        <f>IF(AX45="","",VLOOKUP(AX45,シフト記号表!$C$6:$L$47,10,FALSE))</f>
        <v/>
      </c>
      <c r="AY46" s="127" t="str">
        <f>IF(AY45="","",VLOOKUP(AY45,シフト記号表!$C$6:$L$47,10,FALSE))</f>
        <v/>
      </c>
      <c r="AZ46" s="128" t="str">
        <f>IF(AZ45="","",VLOOKUP(AZ45,シフト記号表!$C$6:$L$47,10,FALSE))</f>
        <v/>
      </c>
      <c r="BA46" s="128" t="str">
        <f>IF(BA45="","",VLOOKUP(BA45,シフト記号表!$C$6:$L$47,10,FALSE))</f>
        <v/>
      </c>
      <c r="BB46" s="789">
        <f>IF($BE$3="４週",SUM(W46:AX46),IF($BE$3="暦月",SUM(W46:BA46),""))</f>
        <v>0</v>
      </c>
      <c r="BC46" s="790"/>
      <c r="BD46" s="791">
        <f>IF($BE$3="４週",BB46/4,IF($BE$3="暦月",(BB46/($BE$8/7)),""))</f>
        <v>0</v>
      </c>
      <c r="BE46" s="790"/>
      <c r="BF46" s="786"/>
      <c r="BG46" s="787"/>
      <c r="BH46" s="787"/>
      <c r="BI46" s="787"/>
      <c r="BJ46" s="788"/>
    </row>
    <row r="47" spans="2:62" ht="20.25" customHeight="1">
      <c r="B47" s="792">
        <f>B45+1</f>
        <v>17</v>
      </c>
      <c r="C47" s="794"/>
      <c r="D47" s="795"/>
      <c r="E47" s="122"/>
      <c r="F47" s="123"/>
      <c r="G47" s="122"/>
      <c r="H47" s="123"/>
      <c r="I47" s="798"/>
      <c r="J47" s="799"/>
      <c r="K47" s="802"/>
      <c r="L47" s="803"/>
      <c r="M47" s="803"/>
      <c r="N47" s="795"/>
      <c r="O47" s="806"/>
      <c r="P47" s="807"/>
      <c r="Q47" s="807"/>
      <c r="R47" s="807"/>
      <c r="S47" s="808"/>
      <c r="T47" s="142" t="s">
        <v>456</v>
      </c>
      <c r="U47" s="143"/>
      <c r="V47" s="144"/>
      <c r="W47" s="135"/>
      <c r="X47" s="136"/>
      <c r="Y47" s="136"/>
      <c r="Z47" s="136"/>
      <c r="AA47" s="136"/>
      <c r="AB47" s="136"/>
      <c r="AC47" s="137"/>
      <c r="AD47" s="135"/>
      <c r="AE47" s="136"/>
      <c r="AF47" s="136"/>
      <c r="AG47" s="136"/>
      <c r="AH47" s="136"/>
      <c r="AI47" s="136"/>
      <c r="AJ47" s="137"/>
      <c r="AK47" s="135"/>
      <c r="AL47" s="136"/>
      <c r="AM47" s="136"/>
      <c r="AN47" s="136"/>
      <c r="AO47" s="136"/>
      <c r="AP47" s="136"/>
      <c r="AQ47" s="137"/>
      <c r="AR47" s="135"/>
      <c r="AS47" s="136"/>
      <c r="AT47" s="136"/>
      <c r="AU47" s="136"/>
      <c r="AV47" s="136"/>
      <c r="AW47" s="136"/>
      <c r="AX47" s="137"/>
      <c r="AY47" s="135"/>
      <c r="AZ47" s="136"/>
      <c r="BA47" s="138"/>
      <c r="BB47" s="809"/>
      <c r="BC47" s="810"/>
      <c r="BD47" s="781"/>
      <c r="BE47" s="782"/>
      <c r="BF47" s="783"/>
      <c r="BG47" s="784"/>
      <c r="BH47" s="784"/>
      <c r="BI47" s="784"/>
      <c r="BJ47" s="785"/>
    </row>
    <row r="48" spans="2:62" ht="20.25" customHeight="1">
      <c r="B48" s="793"/>
      <c r="C48" s="796"/>
      <c r="D48" s="797"/>
      <c r="E48" s="122"/>
      <c r="F48" s="123">
        <f>C47</f>
        <v>0</v>
      </c>
      <c r="G48" s="122"/>
      <c r="H48" s="123">
        <f>I47</f>
        <v>0</v>
      </c>
      <c r="I48" s="800"/>
      <c r="J48" s="801"/>
      <c r="K48" s="804"/>
      <c r="L48" s="805"/>
      <c r="M48" s="805"/>
      <c r="N48" s="797"/>
      <c r="O48" s="806"/>
      <c r="P48" s="807"/>
      <c r="Q48" s="807"/>
      <c r="R48" s="807"/>
      <c r="S48" s="808"/>
      <c r="T48" s="139" t="s">
        <v>203</v>
      </c>
      <c r="U48" s="140"/>
      <c r="V48" s="141"/>
      <c r="W48" s="127" t="str">
        <f>IF(W47="","",VLOOKUP(W47,シフト記号表!$C$6:$L$47,10,FALSE))</f>
        <v/>
      </c>
      <c r="X48" s="128" t="str">
        <f>IF(X47="","",VLOOKUP(X47,シフト記号表!$C$6:$L$47,10,FALSE))</f>
        <v/>
      </c>
      <c r="Y48" s="128" t="str">
        <f>IF(Y47="","",VLOOKUP(Y47,シフト記号表!$C$6:$L$47,10,FALSE))</f>
        <v/>
      </c>
      <c r="Z48" s="128" t="str">
        <f>IF(Z47="","",VLOOKUP(Z47,シフト記号表!$C$6:$L$47,10,FALSE))</f>
        <v/>
      </c>
      <c r="AA48" s="128" t="str">
        <f>IF(AA47="","",VLOOKUP(AA47,シフト記号表!$C$6:$L$47,10,FALSE))</f>
        <v/>
      </c>
      <c r="AB48" s="128" t="str">
        <f>IF(AB47="","",VLOOKUP(AB47,シフト記号表!$C$6:$L$47,10,FALSE))</f>
        <v/>
      </c>
      <c r="AC48" s="129" t="str">
        <f>IF(AC47="","",VLOOKUP(AC47,シフト記号表!$C$6:$L$47,10,FALSE))</f>
        <v/>
      </c>
      <c r="AD48" s="127" t="str">
        <f>IF(AD47="","",VLOOKUP(AD47,シフト記号表!$C$6:$L$47,10,FALSE))</f>
        <v/>
      </c>
      <c r="AE48" s="128" t="str">
        <f>IF(AE47="","",VLOOKUP(AE47,シフト記号表!$C$6:$L$47,10,FALSE))</f>
        <v/>
      </c>
      <c r="AF48" s="128" t="str">
        <f>IF(AF47="","",VLOOKUP(AF47,シフト記号表!$C$6:$L$47,10,FALSE))</f>
        <v/>
      </c>
      <c r="AG48" s="128" t="str">
        <f>IF(AG47="","",VLOOKUP(AG47,シフト記号表!$C$6:$L$47,10,FALSE))</f>
        <v/>
      </c>
      <c r="AH48" s="128" t="str">
        <f>IF(AH47="","",VLOOKUP(AH47,シフト記号表!$C$6:$L$47,10,FALSE))</f>
        <v/>
      </c>
      <c r="AI48" s="128" t="str">
        <f>IF(AI47="","",VLOOKUP(AI47,シフト記号表!$C$6:$L$47,10,FALSE))</f>
        <v/>
      </c>
      <c r="AJ48" s="129" t="str">
        <f>IF(AJ47="","",VLOOKUP(AJ47,シフト記号表!$C$6:$L$47,10,FALSE))</f>
        <v/>
      </c>
      <c r="AK48" s="127" t="str">
        <f>IF(AK47="","",VLOOKUP(AK47,シフト記号表!$C$6:$L$47,10,FALSE))</f>
        <v/>
      </c>
      <c r="AL48" s="128" t="str">
        <f>IF(AL47="","",VLOOKUP(AL47,シフト記号表!$C$6:$L$47,10,FALSE))</f>
        <v/>
      </c>
      <c r="AM48" s="128" t="str">
        <f>IF(AM47="","",VLOOKUP(AM47,シフト記号表!$C$6:$L$47,10,FALSE))</f>
        <v/>
      </c>
      <c r="AN48" s="128" t="str">
        <f>IF(AN47="","",VLOOKUP(AN47,シフト記号表!$C$6:$L$47,10,FALSE))</f>
        <v/>
      </c>
      <c r="AO48" s="128" t="str">
        <f>IF(AO47="","",VLOOKUP(AO47,シフト記号表!$C$6:$L$47,10,FALSE))</f>
        <v/>
      </c>
      <c r="AP48" s="128" t="str">
        <f>IF(AP47="","",VLOOKUP(AP47,シフト記号表!$C$6:$L$47,10,FALSE))</f>
        <v/>
      </c>
      <c r="AQ48" s="129" t="str">
        <f>IF(AQ47="","",VLOOKUP(AQ47,シフト記号表!$C$6:$L$47,10,FALSE))</f>
        <v/>
      </c>
      <c r="AR48" s="127" t="str">
        <f>IF(AR47="","",VLOOKUP(AR47,シフト記号表!$C$6:$L$47,10,FALSE))</f>
        <v/>
      </c>
      <c r="AS48" s="128" t="str">
        <f>IF(AS47="","",VLOOKUP(AS47,シフト記号表!$C$6:$L$47,10,FALSE))</f>
        <v/>
      </c>
      <c r="AT48" s="128" t="str">
        <f>IF(AT47="","",VLOOKUP(AT47,シフト記号表!$C$6:$L$47,10,FALSE))</f>
        <v/>
      </c>
      <c r="AU48" s="128" t="str">
        <f>IF(AU47="","",VLOOKUP(AU47,シフト記号表!$C$6:$L$47,10,FALSE))</f>
        <v/>
      </c>
      <c r="AV48" s="128" t="str">
        <f>IF(AV47="","",VLOOKUP(AV47,シフト記号表!$C$6:$L$47,10,FALSE))</f>
        <v/>
      </c>
      <c r="AW48" s="128" t="str">
        <f>IF(AW47="","",VLOOKUP(AW47,シフト記号表!$C$6:$L$47,10,FALSE))</f>
        <v/>
      </c>
      <c r="AX48" s="129" t="str">
        <f>IF(AX47="","",VLOOKUP(AX47,シフト記号表!$C$6:$L$47,10,FALSE))</f>
        <v/>
      </c>
      <c r="AY48" s="127" t="str">
        <f>IF(AY47="","",VLOOKUP(AY47,シフト記号表!$C$6:$L$47,10,FALSE))</f>
        <v/>
      </c>
      <c r="AZ48" s="128" t="str">
        <f>IF(AZ47="","",VLOOKUP(AZ47,シフト記号表!$C$6:$L$47,10,FALSE))</f>
        <v/>
      </c>
      <c r="BA48" s="128" t="str">
        <f>IF(BA47="","",VLOOKUP(BA47,シフト記号表!$C$6:$L$47,10,FALSE))</f>
        <v/>
      </c>
      <c r="BB48" s="789">
        <f>IF($BE$3="４週",SUM(W48:AX48),IF($BE$3="暦月",SUM(W48:BA48),""))</f>
        <v>0</v>
      </c>
      <c r="BC48" s="790"/>
      <c r="BD48" s="791">
        <f>IF($BE$3="４週",BB48/4,IF($BE$3="暦月",(BB48/($BE$8/7)),""))</f>
        <v>0</v>
      </c>
      <c r="BE48" s="790"/>
      <c r="BF48" s="786"/>
      <c r="BG48" s="787"/>
      <c r="BH48" s="787"/>
      <c r="BI48" s="787"/>
      <c r="BJ48" s="788"/>
    </row>
    <row r="49" spans="2:62" ht="20.25" customHeight="1">
      <c r="B49" s="792">
        <f>B47+1</f>
        <v>18</v>
      </c>
      <c r="C49" s="794"/>
      <c r="D49" s="795"/>
      <c r="E49" s="122"/>
      <c r="F49" s="123"/>
      <c r="G49" s="122"/>
      <c r="H49" s="123"/>
      <c r="I49" s="798"/>
      <c r="J49" s="799"/>
      <c r="K49" s="802"/>
      <c r="L49" s="803"/>
      <c r="M49" s="803"/>
      <c r="N49" s="795"/>
      <c r="O49" s="806"/>
      <c r="P49" s="807"/>
      <c r="Q49" s="807"/>
      <c r="R49" s="807"/>
      <c r="S49" s="808"/>
      <c r="T49" s="142" t="s">
        <v>456</v>
      </c>
      <c r="U49" s="143"/>
      <c r="V49" s="144"/>
      <c r="W49" s="135"/>
      <c r="X49" s="136"/>
      <c r="Y49" s="136"/>
      <c r="Z49" s="136"/>
      <c r="AA49" s="136"/>
      <c r="AB49" s="136"/>
      <c r="AC49" s="137"/>
      <c r="AD49" s="135"/>
      <c r="AE49" s="136"/>
      <c r="AF49" s="136"/>
      <c r="AG49" s="136"/>
      <c r="AH49" s="136"/>
      <c r="AI49" s="136"/>
      <c r="AJ49" s="137"/>
      <c r="AK49" s="135"/>
      <c r="AL49" s="136"/>
      <c r="AM49" s="136"/>
      <c r="AN49" s="136"/>
      <c r="AO49" s="136"/>
      <c r="AP49" s="136"/>
      <c r="AQ49" s="137"/>
      <c r="AR49" s="135"/>
      <c r="AS49" s="136"/>
      <c r="AT49" s="136"/>
      <c r="AU49" s="136"/>
      <c r="AV49" s="136"/>
      <c r="AW49" s="136"/>
      <c r="AX49" s="137"/>
      <c r="AY49" s="135"/>
      <c r="AZ49" s="136"/>
      <c r="BA49" s="138"/>
      <c r="BB49" s="809"/>
      <c r="BC49" s="810"/>
      <c r="BD49" s="781"/>
      <c r="BE49" s="782"/>
      <c r="BF49" s="783"/>
      <c r="BG49" s="784"/>
      <c r="BH49" s="784"/>
      <c r="BI49" s="784"/>
      <c r="BJ49" s="785"/>
    </row>
    <row r="50" spans="2:62" ht="20.25" customHeight="1">
      <c r="B50" s="793"/>
      <c r="C50" s="796"/>
      <c r="D50" s="797"/>
      <c r="E50" s="122"/>
      <c r="F50" s="123">
        <f>C49</f>
        <v>0</v>
      </c>
      <c r="G50" s="122"/>
      <c r="H50" s="123">
        <f>I49</f>
        <v>0</v>
      </c>
      <c r="I50" s="800"/>
      <c r="J50" s="801"/>
      <c r="K50" s="804"/>
      <c r="L50" s="805"/>
      <c r="M50" s="805"/>
      <c r="N50" s="797"/>
      <c r="O50" s="806"/>
      <c r="P50" s="807"/>
      <c r="Q50" s="807"/>
      <c r="R50" s="807"/>
      <c r="S50" s="808"/>
      <c r="T50" s="139" t="s">
        <v>203</v>
      </c>
      <c r="U50" s="140"/>
      <c r="V50" s="141"/>
      <c r="W50" s="127" t="str">
        <f>IF(W49="","",VLOOKUP(W49,シフト記号表!$C$6:$L$47,10,FALSE))</f>
        <v/>
      </c>
      <c r="X50" s="128" t="str">
        <f>IF(X49="","",VLOOKUP(X49,シフト記号表!$C$6:$L$47,10,FALSE))</f>
        <v/>
      </c>
      <c r="Y50" s="128" t="str">
        <f>IF(Y49="","",VLOOKUP(Y49,シフト記号表!$C$6:$L$47,10,FALSE))</f>
        <v/>
      </c>
      <c r="Z50" s="128" t="str">
        <f>IF(Z49="","",VLOOKUP(Z49,シフト記号表!$C$6:$L$47,10,FALSE))</f>
        <v/>
      </c>
      <c r="AA50" s="128" t="str">
        <f>IF(AA49="","",VLOOKUP(AA49,シフト記号表!$C$6:$L$47,10,FALSE))</f>
        <v/>
      </c>
      <c r="AB50" s="128" t="str">
        <f>IF(AB49="","",VLOOKUP(AB49,シフト記号表!$C$6:$L$47,10,FALSE))</f>
        <v/>
      </c>
      <c r="AC50" s="129" t="str">
        <f>IF(AC49="","",VLOOKUP(AC49,シフト記号表!$C$6:$L$47,10,FALSE))</f>
        <v/>
      </c>
      <c r="AD50" s="127" t="str">
        <f>IF(AD49="","",VLOOKUP(AD49,シフト記号表!$C$6:$L$47,10,FALSE))</f>
        <v/>
      </c>
      <c r="AE50" s="128" t="str">
        <f>IF(AE49="","",VLOOKUP(AE49,シフト記号表!$C$6:$L$47,10,FALSE))</f>
        <v/>
      </c>
      <c r="AF50" s="128" t="str">
        <f>IF(AF49="","",VLOOKUP(AF49,シフト記号表!$C$6:$L$47,10,FALSE))</f>
        <v/>
      </c>
      <c r="AG50" s="128" t="str">
        <f>IF(AG49="","",VLOOKUP(AG49,シフト記号表!$C$6:$L$47,10,FALSE))</f>
        <v/>
      </c>
      <c r="AH50" s="128" t="str">
        <f>IF(AH49="","",VLOOKUP(AH49,シフト記号表!$C$6:$L$47,10,FALSE))</f>
        <v/>
      </c>
      <c r="AI50" s="128" t="str">
        <f>IF(AI49="","",VLOOKUP(AI49,シフト記号表!$C$6:$L$47,10,FALSE))</f>
        <v/>
      </c>
      <c r="AJ50" s="129" t="str">
        <f>IF(AJ49="","",VLOOKUP(AJ49,シフト記号表!$C$6:$L$47,10,FALSE))</f>
        <v/>
      </c>
      <c r="AK50" s="127" t="str">
        <f>IF(AK49="","",VLOOKUP(AK49,シフト記号表!$C$6:$L$47,10,FALSE))</f>
        <v/>
      </c>
      <c r="AL50" s="128" t="str">
        <f>IF(AL49="","",VLOOKUP(AL49,シフト記号表!$C$6:$L$47,10,FALSE))</f>
        <v/>
      </c>
      <c r="AM50" s="128" t="str">
        <f>IF(AM49="","",VLOOKUP(AM49,シフト記号表!$C$6:$L$47,10,FALSE))</f>
        <v/>
      </c>
      <c r="AN50" s="128" t="str">
        <f>IF(AN49="","",VLOOKUP(AN49,シフト記号表!$C$6:$L$47,10,FALSE))</f>
        <v/>
      </c>
      <c r="AO50" s="128" t="str">
        <f>IF(AO49="","",VLOOKUP(AO49,シフト記号表!$C$6:$L$47,10,FALSE))</f>
        <v/>
      </c>
      <c r="AP50" s="128" t="str">
        <f>IF(AP49="","",VLOOKUP(AP49,シフト記号表!$C$6:$L$47,10,FALSE))</f>
        <v/>
      </c>
      <c r="AQ50" s="129" t="str">
        <f>IF(AQ49="","",VLOOKUP(AQ49,シフト記号表!$C$6:$L$47,10,FALSE))</f>
        <v/>
      </c>
      <c r="AR50" s="127" t="str">
        <f>IF(AR49="","",VLOOKUP(AR49,シフト記号表!$C$6:$L$47,10,FALSE))</f>
        <v/>
      </c>
      <c r="AS50" s="128" t="str">
        <f>IF(AS49="","",VLOOKUP(AS49,シフト記号表!$C$6:$L$47,10,FALSE))</f>
        <v/>
      </c>
      <c r="AT50" s="128" t="str">
        <f>IF(AT49="","",VLOOKUP(AT49,シフト記号表!$C$6:$L$47,10,FALSE))</f>
        <v/>
      </c>
      <c r="AU50" s="128" t="str">
        <f>IF(AU49="","",VLOOKUP(AU49,シフト記号表!$C$6:$L$47,10,FALSE))</f>
        <v/>
      </c>
      <c r="AV50" s="128" t="str">
        <f>IF(AV49="","",VLOOKUP(AV49,シフト記号表!$C$6:$L$47,10,FALSE))</f>
        <v/>
      </c>
      <c r="AW50" s="128" t="str">
        <f>IF(AW49="","",VLOOKUP(AW49,シフト記号表!$C$6:$L$47,10,FALSE))</f>
        <v/>
      </c>
      <c r="AX50" s="129" t="str">
        <f>IF(AX49="","",VLOOKUP(AX49,シフト記号表!$C$6:$L$47,10,FALSE))</f>
        <v/>
      </c>
      <c r="AY50" s="127" t="str">
        <f>IF(AY49="","",VLOOKUP(AY49,シフト記号表!$C$6:$L$47,10,FALSE))</f>
        <v/>
      </c>
      <c r="AZ50" s="128" t="str">
        <f>IF(AZ49="","",VLOOKUP(AZ49,シフト記号表!$C$6:$L$47,10,FALSE))</f>
        <v/>
      </c>
      <c r="BA50" s="128" t="str">
        <f>IF(BA49="","",VLOOKUP(BA49,シフト記号表!$C$6:$L$47,10,FALSE))</f>
        <v/>
      </c>
      <c r="BB50" s="789">
        <f>IF($BE$3="４週",SUM(W50:AX50),IF($BE$3="暦月",SUM(W50:BA50),""))</f>
        <v>0</v>
      </c>
      <c r="BC50" s="790"/>
      <c r="BD50" s="791">
        <f>IF($BE$3="４週",BB50/4,IF($BE$3="暦月",(BB50/($BE$8/7)),""))</f>
        <v>0</v>
      </c>
      <c r="BE50" s="790"/>
      <c r="BF50" s="786"/>
      <c r="BG50" s="787"/>
      <c r="BH50" s="787"/>
      <c r="BI50" s="787"/>
      <c r="BJ50" s="788"/>
    </row>
    <row r="51" spans="2:62" ht="20.25" customHeight="1">
      <c r="B51" s="792">
        <f>B49+1</f>
        <v>19</v>
      </c>
      <c r="C51" s="794"/>
      <c r="D51" s="795"/>
      <c r="E51" s="130"/>
      <c r="F51" s="131"/>
      <c r="G51" s="130"/>
      <c r="H51" s="131"/>
      <c r="I51" s="798"/>
      <c r="J51" s="799"/>
      <c r="K51" s="802"/>
      <c r="L51" s="803"/>
      <c r="M51" s="803"/>
      <c r="N51" s="795"/>
      <c r="O51" s="806"/>
      <c r="P51" s="807"/>
      <c r="Q51" s="807"/>
      <c r="R51" s="807"/>
      <c r="S51" s="808"/>
      <c r="T51" s="132" t="s">
        <v>456</v>
      </c>
      <c r="U51" s="133"/>
      <c r="V51" s="134"/>
      <c r="W51" s="135"/>
      <c r="X51" s="136"/>
      <c r="Y51" s="136"/>
      <c r="Z51" s="136"/>
      <c r="AA51" s="136"/>
      <c r="AB51" s="136"/>
      <c r="AC51" s="137"/>
      <c r="AD51" s="135"/>
      <c r="AE51" s="136"/>
      <c r="AF51" s="136"/>
      <c r="AG51" s="136"/>
      <c r="AH51" s="136"/>
      <c r="AI51" s="136"/>
      <c r="AJ51" s="137"/>
      <c r="AK51" s="135"/>
      <c r="AL51" s="136"/>
      <c r="AM51" s="136"/>
      <c r="AN51" s="136"/>
      <c r="AO51" s="136"/>
      <c r="AP51" s="136"/>
      <c r="AQ51" s="137"/>
      <c r="AR51" s="135"/>
      <c r="AS51" s="136"/>
      <c r="AT51" s="136"/>
      <c r="AU51" s="136"/>
      <c r="AV51" s="136"/>
      <c r="AW51" s="136"/>
      <c r="AX51" s="137"/>
      <c r="AY51" s="135"/>
      <c r="AZ51" s="136"/>
      <c r="BA51" s="138"/>
      <c r="BB51" s="809"/>
      <c r="BC51" s="810"/>
      <c r="BD51" s="781"/>
      <c r="BE51" s="782"/>
      <c r="BF51" s="783"/>
      <c r="BG51" s="784"/>
      <c r="BH51" s="784"/>
      <c r="BI51" s="784"/>
      <c r="BJ51" s="785"/>
    </row>
    <row r="52" spans="2:62" ht="20.25" customHeight="1">
      <c r="B52" s="793"/>
      <c r="C52" s="796"/>
      <c r="D52" s="797"/>
      <c r="E52" s="122"/>
      <c r="F52" s="123">
        <f>C51</f>
        <v>0</v>
      </c>
      <c r="G52" s="122"/>
      <c r="H52" s="123">
        <f>I51</f>
        <v>0</v>
      </c>
      <c r="I52" s="800"/>
      <c r="J52" s="801"/>
      <c r="K52" s="804"/>
      <c r="L52" s="805"/>
      <c r="M52" s="805"/>
      <c r="N52" s="797"/>
      <c r="O52" s="806"/>
      <c r="P52" s="807"/>
      <c r="Q52" s="807"/>
      <c r="R52" s="807"/>
      <c r="S52" s="808"/>
      <c r="T52" s="139" t="s">
        <v>203</v>
      </c>
      <c r="U52" s="125"/>
      <c r="V52" s="126"/>
      <c r="W52" s="127" t="str">
        <f>IF(W51="","",VLOOKUP(W51,シフト記号表!$C$6:$L$47,10,FALSE))</f>
        <v/>
      </c>
      <c r="X52" s="128" t="str">
        <f>IF(X51="","",VLOOKUP(X51,シフト記号表!$C$6:$L$47,10,FALSE))</f>
        <v/>
      </c>
      <c r="Y52" s="128" t="str">
        <f>IF(Y51="","",VLOOKUP(Y51,シフト記号表!$C$6:$L$47,10,FALSE))</f>
        <v/>
      </c>
      <c r="Z52" s="128" t="str">
        <f>IF(Z51="","",VLOOKUP(Z51,シフト記号表!$C$6:$L$47,10,FALSE))</f>
        <v/>
      </c>
      <c r="AA52" s="128" t="str">
        <f>IF(AA51="","",VLOOKUP(AA51,シフト記号表!$C$6:$L$47,10,FALSE))</f>
        <v/>
      </c>
      <c r="AB52" s="128" t="str">
        <f>IF(AB51="","",VLOOKUP(AB51,シフト記号表!$C$6:$L$47,10,FALSE))</f>
        <v/>
      </c>
      <c r="AC52" s="129" t="str">
        <f>IF(AC51="","",VLOOKUP(AC51,シフト記号表!$C$6:$L$47,10,FALSE))</f>
        <v/>
      </c>
      <c r="AD52" s="127" t="str">
        <f>IF(AD51="","",VLOOKUP(AD51,シフト記号表!$C$6:$L$47,10,FALSE))</f>
        <v/>
      </c>
      <c r="AE52" s="128" t="str">
        <f>IF(AE51="","",VLOOKUP(AE51,シフト記号表!$C$6:$L$47,10,FALSE))</f>
        <v/>
      </c>
      <c r="AF52" s="128" t="str">
        <f>IF(AF51="","",VLOOKUP(AF51,シフト記号表!$C$6:$L$47,10,FALSE))</f>
        <v/>
      </c>
      <c r="AG52" s="128" t="str">
        <f>IF(AG51="","",VLOOKUP(AG51,シフト記号表!$C$6:$L$47,10,FALSE))</f>
        <v/>
      </c>
      <c r="AH52" s="128" t="str">
        <f>IF(AH51="","",VLOOKUP(AH51,シフト記号表!$C$6:$L$47,10,FALSE))</f>
        <v/>
      </c>
      <c r="AI52" s="128" t="str">
        <f>IF(AI51="","",VLOOKUP(AI51,シフト記号表!$C$6:$L$47,10,FALSE))</f>
        <v/>
      </c>
      <c r="AJ52" s="129" t="str">
        <f>IF(AJ51="","",VLOOKUP(AJ51,シフト記号表!$C$6:$L$47,10,FALSE))</f>
        <v/>
      </c>
      <c r="AK52" s="127" t="str">
        <f>IF(AK51="","",VLOOKUP(AK51,シフト記号表!$C$6:$L$47,10,FALSE))</f>
        <v/>
      </c>
      <c r="AL52" s="128" t="str">
        <f>IF(AL51="","",VLOOKUP(AL51,シフト記号表!$C$6:$L$47,10,FALSE))</f>
        <v/>
      </c>
      <c r="AM52" s="128" t="str">
        <f>IF(AM51="","",VLOOKUP(AM51,シフト記号表!$C$6:$L$47,10,FALSE))</f>
        <v/>
      </c>
      <c r="AN52" s="128" t="str">
        <f>IF(AN51="","",VLOOKUP(AN51,シフト記号表!$C$6:$L$47,10,FALSE))</f>
        <v/>
      </c>
      <c r="AO52" s="128" t="str">
        <f>IF(AO51="","",VLOOKUP(AO51,シフト記号表!$C$6:$L$47,10,FALSE))</f>
        <v/>
      </c>
      <c r="AP52" s="128" t="str">
        <f>IF(AP51="","",VLOOKUP(AP51,シフト記号表!$C$6:$L$47,10,FALSE))</f>
        <v/>
      </c>
      <c r="AQ52" s="129" t="str">
        <f>IF(AQ51="","",VLOOKUP(AQ51,シフト記号表!$C$6:$L$47,10,FALSE))</f>
        <v/>
      </c>
      <c r="AR52" s="127" t="str">
        <f>IF(AR51="","",VLOOKUP(AR51,シフト記号表!$C$6:$L$47,10,FALSE))</f>
        <v/>
      </c>
      <c r="AS52" s="128" t="str">
        <f>IF(AS51="","",VLOOKUP(AS51,シフト記号表!$C$6:$L$47,10,FALSE))</f>
        <v/>
      </c>
      <c r="AT52" s="128" t="str">
        <f>IF(AT51="","",VLOOKUP(AT51,シフト記号表!$C$6:$L$47,10,FALSE))</f>
        <v/>
      </c>
      <c r="AU52" s="128" t="str">
        <f>IF(AU51="","",VLOOKUP(AU51,シフト記号表!$C$6:$L$47,10,FALSE))</f>
        <v/>
      </c>
      <c r="AV52" s="128" t="str">
        <f>IF(AV51="","",VLOOKUP(AV51,シフト記号表!$C$6:$L$47,10,FALSE))</f>
        <v/>
      </c>
      <c r="AW52" s="128" t="str">
        <f>IF(AW51="","",VLOOKUP(AW51,シフト記号表!$C$6:$L$47,10,FALSE))</f>
        <v/>
      </c>
      <c r="AX52" s="129" t="str">
        <f>IF(AX51="","",VLOOKUP(AX51,シフト記号表!$C$6:$L$47,10,FALSE))</f>
        <v/>
      </c>
      <c r="AY52" s="127" t="str">
        <f>IF(AY51="","",VLOOKUP(AY51,シフト記号表!$C$6:$L$47,10,FALSE))</f>
        <v/>
      </c>
      <c r="AZ52" s="128" t="str">
        <f>IF(AZ51="","",VLOOKUP(AZ51,シフト記号表!$C$6:$L$47,10,FALSE))</f>
        <v/>
      </c>
      <c r="BA52" s="128" t="str">
        <f>IF(BA51="","",VLOOKUP(BA51,シフト記号表!$C$6:$L$47,10,FALSE))</f>
        <v/>
      </c>
      <c r="BB52" s="789">
        <f>IF($BE$3="４週",SUM(W52:AX52),IF($BE$3="暦月",SUM(W52:BA52),""))</f>
        <v>0</v>
      </c>
      <c r="BC52" s="790"/>
      <c r="BD52" s="791">
        <f>IF($BE$3="４週",BB52/4,IF($BE$3="暦月",(BB52/($BE$8/7)),""))</f>
        <v>0</v>
      </c>
      <c r="BE52" s="790"/>
      <c r="BF52" s="786"/>
      <c r="BG52" s="787"/>
      <c r="BH52" s="787"/>
      <c r="BI52" s="787"/>
      <c r="BJ52" s="788"/>
    </row>
    <row r="53" spans="2:62" ht="20.25" customHeight="1">
      <c r="B53" s="792">
        <f>B51+1</f>
        <v>20</v>
      </c>
      <c r="C53" s="794"/>
      <c r="D53" s="795"/>
      <c r="E53" s="130"/>
      <c r="F53" s="131"/>
      <c r="G53" s="130"/>
      <c r="H53" s="131"/>
      <c r="I53" s="798"/>
      <c r="J53" s="799"/>
      <c r="K53" s="802"/>
      <c r="L53" s="803"/>
      <c r="M53" s="803"/>
      <c r="N53" s="795"/>
      <c r="O53" s="806"/>
      <c r="P53" s="807"/>
      <c r="Q53" s="807"/>
      <c r="R53" s="807"/>
      <c r="S53" s="808"/>
      <c r="T53" s="132" t="s">
        <v>456</v>
      </c>
      <c r="U53" s="133"/>
      <c r="V53" s="134"/>
      <c r="W53" s="135"/>
      <c r="X53" s="136"/>
      <c r="Y53" s="136"/>
      <c r="Z53" s="136"/>
      <c r="AA53" s="136"/>
      <c r="AB53" s="136"/>
      <c r="AC53" s="137"/>
      <c r="AD53" s="135"/>
      <c r="AE53" s="136"/>
      <c r="AF53" s="136"/>
      <c r="AG53" s="136"/>
      <c r="AH53" s="136"/>
      <c r="AI53" s="136"/>
      <c r="AJ53" s="137"/>
      <c r="AK53" s="135"/>
      <c r="AL53" s="136"/>
      <c r="AM53" s="136"/>
      <c r="AN53" s="136"/>
      <c r="AO53" s="136"/>
      <c r="AP53" s="136"/>
      <c r="AQ53" s="137"/>
      <c r="AR53" s="135"/>
      <c r="AS53" s="136"/>
      <c r="AT53" s="136"/>
      <c r="AU53" s="136"/>
      <c r="AV53" s="136"/>
      <c r="AW53" s="136"/>
      <c r="AX53" s="137"/>
      <c r="AY53" s="135"/>
      <c r="AZ53" s="136"/>
      <c r="BA53" s="138"/>
      <c r="BB53" s="809"/>
      <c r="BC53" s="810"/>
      <c r="BD53" s="781"/>
      <c r="BE53" s="782"/>
      <c r="BF53" s="783"/>
      <c r="BG53" s="784"/>
      <c r="BH53" s="784"/>
      <c r="BI53" s="784"/>
      <c r="BJ53" s="785"/>
    </row>
    <row r="54" spans="2:62" ht="20.25" customHeight="1">
      <c r="B54" s="793"/>
      <c r="C54" s="796"/>
      <c r="D54" s="797"/>
      <c r="E54" s="122"/>
      <c r="F54" s="123">
        <f>C53</f>
        <v>0</v>
      </c>
      <c r="G54" s="122"/>
      <c r="H54" s="123">
        <f>I53</f>
        <v>0</v>
      </c>
      <c r="I54" s="800"/>
      <c r="J54" s="801"/>
      <c r="K54" s="804"/>
      <c r="L54" s="805"/>
      <c r="M54" s="805"/>
      <c r="N54" s="797"/>
      <c r="O54" s="806"/>
      <c r="P54" s="807"/>
      <c r="Q54" s="807"/>
      <c r="R54" s="807"/>
      <c r="S54" s="808"/>
      <c r="T54" s="139" t="s">
        <v>203</v>
      </c>
      <c r="U54" s="140"/>
      <c r="V54" s="141"/>
      <c r="W54" s="127" t="str">
        <f>IF(W53="","",VLOOKUP(W53,シフト記号表!$C$6:$L$47,10,FALSE))</f>
        <v/>
      </c>
      <c r="X54" s="128" t="str">
        <f>IF(X53="","",VLOOKUP(X53,シフト記号表!$C$6:$L$47,10,FALSE))</f>
        <v/>
      </c>
      <c r="Y54" s="128" t="str">
        <f>IF(Y53="","",VLOOKUP(Y53,シフト記号表!$C$6:$L$47,10,FALSE))</f>
        <v/>
      </c>
      <c r="Z54" s="128" t="str">
        <f>IF(Z53="","",VLOOKUP(Z53,シフト記号表!$C$6:$L$47,10,FALSE))</f>
        <v/>
      </c>
      <c r="AA54" s="128" t="str">
        <f>IF(AA53="","",VLOOKUP(AA53,シフト記号表!$C$6:$L$47,10,FALSE))</f>
        <v/>
      </c>
      <c r="AB54" s="128" t="str">
        <f>IF(AB53="","",VLOOKUP(AB53,シフト記号表!$C$6:$L$47,10,FALSE))</f>
        <v/>
      </c>
      <c r="AC54" s="129" t="str">
        <f>IF(AC53="","",VLOOKUP(AC53,シフト記号表!$C$6:$L$47,10,FALSE))</f>
        <v/>
      </c>
      <c r="AD54" s="127" t="str">
        <f>IF(AD53="","",VLOOKUP(AD53,シフト記号表!$C$6:$L$47,10,FALSE))</f>
        <v/>
      </c>
      <c r="AE54" s="128" t="str">
        <f>IF(AE53="","",VLOOKUP(AE53,シフト記号表!$C$6:$L$47,10,FALSE))</f>
        <v/>
      </c>
      <c r="AF54" s="128" t="str">
        <f>IF(AF53="","",VLOOKUP(AF53,シフト記号表!$C$6:$L$47,10,FALSE))</f>
        <v/>
      </c>
      <c r="AG54" s="128" t="str">
        <f>IF(AG53="","",VLOOKUP(AG53,シフト記号表!$C$6:$L$47,10,FALSE))</f>
        <v/>
      </c>
      <c r="AH54" s="128" t="str">
        <f>IF(AH53="","",VLOOKUP(AH53,シフト記号表!$C$6:$L$47,10,FALSE))</f>
        <v/>
      </c>
      <c r="AI54" s="128" t="str">
        <f>IF(AI53="","",VLOOKUP(AI53,シフト記号表!$C$6:$L$47,10,FALSE))</f>
        <v/>
      </c>
      <c r="AJ54" s="129" t="str">
        <f>IF(AJ53="","",VLOOKUP(AJ53,シフト記号表!$C$6:$L$47,10,FALSE))</f>
        <v/>
      </c>
      <c r="AK54" s="127" t="str">
        <f>IF(AK53="","",VLOOKUP(AK53,シフト記号表!$C$6:$L$47,10,FALSE))</f>
        <v/>
      </c>
      <c r="AL54" s="128" t="str">
        <f>IF(AL53="","",VLOOKUP(AL53,シフト記号表!$C$6:$L$47,10,FALSE))</f>
        <v/>
      </c>
      <c r="AM54" s="128" t="str">
        <f>IF(AM53="","",VLOOKUP(AM53,シフト記号表!$C$6:$L$47,10,FALSE))</f>
        <v/>
      </c>
      <c r="AN54" s="128" t="str">
        <f>IF(AN53="","",VLOOKUP(AN53,シフト記号表!$C$6:$L$47,10,FALSE))</f>
        <v/>
      </c>
      <c r="AO54" s="128" t="str">
        <f>IF(AO53="","",VLOOKUP(AO53,シフト記号表!$C$6:$L$47,10,FALSE))</f>
        <v/>
      </c>
      <c r="AP54" s="128" t="str">
        <f>IF(AP53="","",VLOOKUP(AP53,シフト記号表!$C$6:$L$47,10,FALSE))</f>
        <v/>
      </c>
      <c r="AQ54" s="129" t="str">
        <f>IF(AQ53="","",VLOOKUP(AQ53,シフト記号表!$C$6:$L$47,10,FALSE))</f>
        <v/>
      </c>
      <c r="AR54" s="127" t="str">
        <f>IF(AR53="","",VLOOKUP(AR53,シフト記号表!$C$6:$L$47,10,FALSE))</f>
        <v/>
      </c>
      <c r="AS54" s="128" t="str">
        <f>IF(AS53="","",VLOOKUP(AS53,シフト記号表!$C$6:$L$47,10,FALSE))</f>
        <v/>
      </c>
      <c r="AT54" s="128" t="str">
        <f>IF(AT53="","",VLOOKUP(AT53,シフト記号表!$C$6:$L$47,10,FALSE))</f>
        <v/>
      </c>
      <c r="AU54" s="128" t="str">
        <f>IF(AU53="","",VLOOKUP(AU53,シフト記号表!$C$6:$L$47,10,FALSE))</f>
        <v/>
      </c>
      <c r="AV54" s="128" t="str">
        <f>IF(AV53="","",VLOOKUP(AV53,シフト記号表!$C$6:$L$47,10,FALSE))</f>
        <v/>
      </c>
      <c r="AW54" s="128" t="str">
        <f>IF(AW53="","",VLOOKUP(AW53,シフト記号表!$C$6:$L$47,10,FALSE))</f>
        <v/>
      </c>
      <c r="AX54" s="129" t="str">
        <f>IF(AX53="","",VLOOKUP(AX53,シフト記号表!$C$6:$L$47,10,FALSE))</f>
        <v/>
      </c>
      <c r="AY54" s="127" t="str">
        <f>IF(AY53="","",VLOOKUP(AY53,シフト記号表!$C$6:$L$47,10,FALSE))</f>
        <v/>
      </c>
      <c r="AZ54" s="128" t="str">
        <f>IF(AZ53="","",VLOOKUP(AZ53,シフト記号表!$C$6:$L$47,10,FALSE))</f>
        <v/>
      </c>
      <c r="BA54" s="128" t="str">
        <f>IF(BA53="","",VLOOKUP(BA53,シフト記号表!$C$6:$L$47,10,FALSE))</f>
        <v/>
      </c>
      <c r="BB54" s="789">
        <f>IF($BE$3="４週",SUM(W54:AX54),IF($BE$3="暦月",SUM(W54:BA54),""))</f>
        <v>0</v>
      </c>
      <c r="BC54" s="790"/>
      <c r="BD54" s="791">
        <f>IF($BE$3="４週",BB54/4,IF($BE$3="暦月",(BB54/($BE$8/7)),""))</f>
        <v>0</v>
      </c>
      <c r="BE54" s="790"/>
      <c r="BF54" s="786"/>
      <c r="BG54" s="787"/>
      <c r="BH54" s="787"/>
      <c r="BI54" s="787"/>
      <c r="BJ54" s="788"/>
    </row>
    <row r="55" spans="2:62" ht="20.25" customHeight="1">
      <c r="B55" s="792">
        <f>B53+1</f>
        <v>21</v>
      </c>
      <c r="C55" s="794"/>
      <c r="D55" s="795"/>
      <c r="E55" s="122"/>
      <c r="F55" s="123"/>
      <c r="G55" s="122"/>
      <c r="H55" s="123"/>
      <c r="I55" s="798"/>
      <c r="J55" s="799"/>
      <c r="K55" s="802"/>
      <c r="L55" s="803"/>
      <c r="M55" s="803"/>
      <c r="N55" s="795"/>
      <c r="O55" s="806"/>
      <c r="P55" s="807"/>
      <c r="Q55" s="807"/>
      <c r="R55" s="807"/>
      <c r="S55" s="808"/>
      <c r="T55" s="142" t="s">
        <v>456</v>
      </c>
      <c r="U55" s="143"/>
      <c r="V55" s="144"/>
      <c r="W55" s="135"/>
      <c r="X55" s="136"/>
      <c r="Y55" s="136"/>
      <c r="Z55" s="136"/>
      <c r="AA55" s="136"/>
      <c r="AB55" s="136"/>
      <c r="AC55" s="137"/>
      <c r="AD55" s="135"/>
      <c r="AE55" s="136"/>
      <c r="AF55" s="136"/>
      <c r="AG55" s="136"/>
      <c r="AH55" s="136"/>
      <c r="AI55" s="136"/>
      <c r="AJ55" s="137"/>
      <c r="AK55" s="135"/>
      <c r="AL55" s="136"/>
      <c r="AM55" s="136"/>
      <c r="AN55" s="136"/>
      <c r="AO55" s="136"/>
      <c r="AP55" s="136"/>
      <c r="AQ55" s="137"/>
      <c r="AR55" s="135"/>
      <c r="AS55" s="136"/>
      <c r="AT55" s="136"/>
      <c r="AU55" s="136"/>
      <c r="AV55" s="136"/>
      <c r="AW55" s="136"/>
      <c r="AX55" s="137"/>
      <c r="AY55" s="135"/>
      <c r="AZ55" s="136"/>
      <c r="BA55" s="138"/>
      <c r="BB55" s="809"/>
      <c r="BC55" s="810"/>
      <c r="BD55" s="781"/>
      <c r="BE55" s="782"/>
      <c r="BF55" s="783"/>
      <c r="BG55" s="784"/>
      <c r="BH55" s="784"/>
      <c r="BI55" s="784"/>
      <c r="BJ55" s="785"/>
    </row>
    <row r="56" spans="2:62" ht="20.25" customHeight="1">
      <c r="B56" s="793"/>
      <c r="C56" s="796"/>
      <c r="D56" s="797"/>
      <c r="E56" s="122"/>
      <c r="F56" s="123">
        <f>C55</f>
        <v>0</v>
      </c>
      <c r="G56" s="122"/>
      <c r="H56" s="123">
        <f>I55</f>
        <v>0</v>
      </c>
      <c r="I56" s="800"/>
      <c r="J56" s="801"/>
      <c r="K56" s="804"/>
      <c r="L56" s="805"/>
      <c r="M56" s="805"/>
      <c r="N56" s="797"/>
      <c r="O56" s="806"/>
      <c r="P56" s="807"/>
      <c r="Q56" s="807"/>
      <c r="R56" s="807"/>
      <c r="S56" s="808"/>
      <c r="T56" s="139" t="s">
        <v>203</v>
      </c>
      <c r="U56" s="140"/>
      <c r="V56" s="141"/>
      <c r="W56" s="127" t="str">
        <f>IF(W55="","",VLOOKUP(W55,シフト記号表!$C$6:$L$47,10,FALSE))</f>
        <v/>
      </c>
      <c r="X56" s="128" t="str">
        <f>IF(X55="","",VLOOKUP(X55,シフト記号表!$C$6:$L$47,10,FALSE))</f>
        <v/>
      </c>
      <c r="Y56" s="128" t="str">
        <f>IF(Y55="","",VLOOKUP(Y55,シフト記号表!$C$6:$L$47,10,FALSE))</f>
        <v/>
      </c>
      <c r="Z56" s="128" t="str">
        <f>IF(Z55="","",VLOOKUP(Z55,シフト記号表!$C$6:$L$47,10,FALSE))</f>
        <v/>
      </c>
      <c r="AA56" s="128" t="str">
        <f>IF(AA55="","",VLOOKUP(AA55,シフト記号表!$C$6:$L$47,10,FALSE))</f>
        <v/>
      </c>
      <c r="AB56" s="128" t="str">
        <f>IF(AB55="","",VLOOKUP(AB55,シフト記号表!$C$6:$L$47,10,FALSE))</f>
        <v/>
      </c>
      <c r="AC56" s="129" t="str">
        <f>IF(AC55="","",VLOOKUP(AC55,シフト記号表!$C$6:$L$47,10,FALSE))</f>
        <v/>
      </c>
      <c r="AD56" s="127" t="str">
        <f>IF(AD55="","",VLOOKUP(AD55,シフト記号表!$C$6:$L$47,10,FALSE))</f>
        <v/>
      </c>
      <c r="AE56" s="128" t="str">
        <f>IF(AE55="","",VLOOKUP(AE55,シフト記号表!$C$6:$L$47,10,FALSE))</f>
        <v/>
      </c>
      <c r="AF56" s="128" t="str">
        <f>IF(AF55="","",VLOOKUP(AF55,シフト記号表!$C$6:$L$47,10,FALSE))</f>
        <v/>
      </c>
      <c r="AG56" s="128" t="str">
        <f>IF(AG55="","",VLOOKUP(AG55,シフト記号表!$C$6:$L$47,10,FALSE))</f>
        <v/>
      </c>
      <c r="AH56" s="128" t="str">
        <f>IF(AH55="","",VLOOKUP(AH55,シフト記号表!$C$6:$L$47,10,FALSE))</f>
        <v/>
      </c>
      <c r="AI56" s="128" t="str">
        <f>IF(AI55="","",VLOOKUP(AI55,シフト記号表!$C$6:$L$47,10,FALSE))</f>
        <v/>
      </c>
      <c r="AJ56" s="129" t="str">
        <f>IF(AJ55="","",VLOOKUP(AJ55,シフト記号表!$C$6:$L$47,10,FALSE))</f>
        <v/>
      </c>
      <c r="AK56" s="127" t="str">
        <f>IF(AK55="","",VLOOKUP(AK55,シフト記号表!$C$6:$L$47,10,FALSE))</f>
        <v/>
      </c>
      <c r="AL56" s="128" t="str">
        <f>IF(AL55="","",VLOOKUP(AL55,シフト記号表!$C$6:$L$47,10,FALSE))</f>
        <v/>
      </c>
      <c r="AM56" s="128" t="str">
        <f>IF(AM55="","",VLOOKUP(AM55,シフト記号表!$C$6:$L$47,10,FALSE))</f>
        <v/>
      </c>
      <c r="AN56" s="128" t="str">
        <f>IF(AN55="","",VLOOKUP(AN55,シフト記号表!$C$6:$L$47,10,FALSE))</f>
        <v/>
      </c>
      <c r="AO56" s="128" t="str">
        <f>IF(AO55="","",VLOOKUP(AO55,シフト記号表!$C$6:$L$47,10,FALSE))</f>
        <v/>
      </c>
      <c r="AP56" s="128" t="str">
        <f>IF(AP55="","",VLOOKUP(AP55,シフト記号表!$C$6:$L$47,10,FALSE))</f>
        <v/>
      </c>
      <c r="AQ56" s="129" t="str">
        <f>IF(AQ55="","",VLOOKUP(AQ55,シフト記号表!$C$6:$L$47,10,FALSE))</f>
        <v/>
      </c>
      <c r="AR56" s="127" t="str">
        <f>IF(AR55="","",VLOOKUP(AR55,シフト記号表!$C$6:$L$47,10,FALSE))</f>
        <v/>
      </c>
      <c r="AS56" s="128" t="str">
        <f>IF(AS55="","",VLOOKUP(AS55,シフト記号表!$C$6:$L$47,10,FALSE))</f>
        <v/>
      </c>
      <c r="AT56" s="128" t="str">
        <f>IF(AT55="","",VLOOKUP(AT55,シフト記号表!$C$6:$L$47,10,FALSE))</f>
        <v/>
      </c>
      <c r="AU56" s="128" t="str">
        <f>IF(AU55="","",VLOOKUP(AU55,シフト記号表!$C$6:$L$47,10,FALSE))</f>
        <v/>
      </c>
      <c r="AV56" s="128" t="str">
        <f>IF(AV55="","",VLOOKUP(AV55,シフト記号表!$C$6:$L$47,10,FALSE))</f>
        <v/>
      </c>
      <c r="AW56" s="128" t="str">
        <f>IF(AW55="","",VLOOKUP(AW55,シフト記号表!$C$6:$L$47,10,FALSE))</f>
        <v/>
      </c>
      <c r="AX56" s="129" t="str">
        <f>IF(AX55="","",VLOOKUP(AX55,シフト記号表!$C$6:$L$47,10,FALSE))</f>
        <v/>
      </c>
      <c r="AY56" s="127" t="str">
        <f>IF(AY55="","",VLOOKUP(AY55,シフト記号表!$C$6:$L$47,10,FALSE))</f>
        <v/>
      </c>
      <c r="AZ56" s="128" t="str">
        <f>IF(AZ55="","",VLOOKUP(AZ55,シフト記号表!$C$6:$L$47,10,FALSE))</f>
        <v/>
      </c>
      <c r="BA56" s="128" t="str">
        <f>IF(BA55="","",VLOOKUP(BA55,シフト記号表!$C$6:$L$47,10,FALSE))</f>
        <v/>
      </c>
      <c r="BB56" s="789">
        <f>IF($BE$3="４週",SUM(W56:AX56),IF($BE$3="暦月",SUM(W56:BA56),""))</f>
        <v>0</v>
      </c>
      <c r="BC56" s="790"/>
      <c r="BD56" s="791">
        <f>IF($BE$3="４週",BB56/4,IF($BE$3="暦月",(BB56/($BE$8/7)),""))</f>
        <v>0</v>
      </c>
      <c r="BE56" s="790"/>
      <c r="BF56" s="786"/>
      <c r="BG56" s="787"/>
      <c r="BH56" s="787"/>
      <c r="BI56" s="787"/>
      <c r="BJ56" s="788"/>
    </row>
    <row r="57" spans="2:62" ht="20.25" customHeight="1">
      <c r="B57" s="792">
        <f>B55+1</f>
        <v>22</v>
      </c>
      <c r="C57" s="794"/>
      <c r="D57" s="795"/>
      <c r="E57" s="122"/>
      <c r="F57" s="123"/>
      <c r="G57" s="122"/>
      <c r="H57" s="123"/>
      <c r="I57" s="798"/>
      <c r="J57" s="799"/>
      <c r="K57" s="802"/>
      <c r="L57" s="803"/>
      <c r="M57" s="803"/>
      <c r="N57" s="795"/>
      <c r="O57" s="806"/>
      <c r="P57" s="807"/>
      <c r="Q57" s="807"/>
      <c r="R57" s="807"/>
      <c r="S57" s="808"/>
      <c r="T57" s="142" t="s">
        <v>456</v>
      </c>
      <c r="U57" s="143"/>
      <c r="V57" s="144"/>
      <c r="W57" s="135"/>
      <c r="X57" s="136"/>
      <c r="Y57" s="136"/>
      <c r="Z57" s="136"/>
      <c r="AA57" s="136"/>
      <c r="AB57" s="136"/>
      <c r="AC57" s="137"/>
      <c r="AD57" s="135"/>
      <c r="AE57" s="136"/>
      <c r="AF57" s="136"/>
      <c r="AG57" s="136"/>
      <c r="AH57" s="136"/>
      <c r="AI57" s="136"/>
      <c r="AJ57" s="137"/>
      <c r="AK57" s="135"/>
      <c r="AL57" s="136"/>
      <c r="AM57" s="136"/>
      <c r="AN57" s="136"/>
      <c r="AO57" s="136"/>
      <c r="AP57" s="136"/>
      <c r="AQ57" s="137"/>
      <c r="AR57" s="135"/>
      <c r="AS57" s="136"/>
      <c r="AT57" s="136"/>
      <c r="AU57" s="136"/>
      <c r="AV57" s="136"/>
      <c r="AW57" s="136"/>
      <c r="AX57" s="137"/>
      <c r="AY57" s="135"/>
      <c r="AZ57" s="136"/>
      <c r="BA57" s="138"/>
      <c r="BB57" s="809"/>
      <c r="BC57" s="810"/>
      <c r="BD57" s="781"/>
      <c r="BE57" s="782"/>
      <c r="BF57" s="783"/>
      <c r="BG57" s="784"/>
      <c r="BH57" s="784"/>
      <c r="BI57" s="784"/>
      <c r="BJ57" s="785"/>
    </row>
    <row r="58" spans="2:62" ht="20.25" customHeight="1">
      <c r="B58" s="793"/>
      <c r="C58" s="796"/>
      <c r="D58" s="797"/>
      <c r="E58" s="122"/>
      <c r="F58" s="123">
        <f>C57</f>
        <v>0</v>
      </c>
      <c r="G58" s="122"/>
      <c r="H58" s="123">
        <f>I57</f>
        <v>0</v>
      </c>
      <c r="I58" s="800"/>
      <c r="J58" s="801"/>
      <c r="K58" s="804"/>
      <c r="L58" s="805"/>
      <c r="M58" s="805"/>
      <c r="N58" s="797"/>
      <c r="O58" s="806"/>
      <c r="P58" s="807"/>
      <c r="Q58" s="807"/>
      <c r="R58" s="807"/>
      <c r="S58" s="808"/>
      <c r="T58" s="139" t="s">
        <v>203</v>
      </c>
      <c r="U58" s="140"/>
      <c r="V58" s="141"/>
      <c r="W58" s="127" t="str">
        <f>IF(W57="","",VLOOKUP(W57,シフト記号表!$C$6:$L$47,10,FALSE))</f>
        <v/>
      </c>
      <c r="X58" s="128" t="str">
        <f>IF(X57="","",VLOOKUP(X57,シフト記号表!$C$6:$L$47,10,FALSE))</f>
        <v/>
      </c>
      <c r="Y58" s="128" t="str">
        <f>IF(Y57="","",VLOOKUP(Y57,シフト記号表!$C$6:$L$47,10,FALSE))</f>
        <v/>
      </c>
      <c r="Z58" s="128" t="str">
        <f>IF(Z57="","",VLOOKUP(Z57,シフト記号表!$C$6:$L$47,10,FALSE))</f>
        <v/>
      </c>
      <c r="AA58" s="128" t="str">
        <f>IF(AA57="","",VLOOKUP(AA57,シフト記号表!$C$6:$L$47,10,FALSE))</f>
        <v/>
      </c>
      <c r="AB58" s="128" t="str">
        <f>IF(AB57="","",VLOOKUP(AB57,シフト記号表!$C$6:$L$47,10,FALSE))</f>
        <v/>
      </c>
      <c r="AC58" s="129" t="str">
        <f>IF(AC57="","",VLOOKUP(AC57,シフト記号表!$C$6:$L$47,10,FALSE))</f>
        <v/>
      </c>
      <c r="AD58" s="127" t="str">
        <f>IF(AD57="","",VLOOKUP(AD57,シフト記号表!$C$6:$L$47,10,FALSE))</f>
        <v/>
      </c>
      <c r="AE58" s="128" t="str">
        <f>IF(AE57="","",VLOOKUP(AE57,シフト記号表!$C$6:$L$47,10,FALSE))</f>
        <v/>
      </c>
      <c r="AF58" s="128" t="str">
        <f>IF(AF57="","",VLOOKUP(AF57,シフト記号表!$C$6:$L$47,10,FALSE))</f>
        <v/>
      </c>
      <c r="AG58" s="128" t="str">
        <f>IF(AG57="","",VLOOKUP(AG57,シフト記号表!$C$6:$L$47,10,FALSE))</f>
        <v/>
      </c>
      <c r="AH58" s="128" t="str">
        <f>IF(AH57="","",VLOOKUP(AH57,シフト記号表!$C$6:$L$47,10,FALSE))</f>
        <v/>
      </c>
      <c r="AI58" s="128" t="str">
        <f>IF(AI57="","",VLOOKUP(AI57,シフト記号表!$C$6:$L$47,10,FALSE))</f>
        <v/>
      </c>
      <c r="AJ58" s="129" t="str">
        <f>IF(AJ57="","",VLOOKUP(AJ57,シフト記号表!$C$6:$L$47,10,FALSE))</f>
        <v/>
      </c>
      <c r="AK58" s="127" t="str">
        <f>IF(AK57="","",VLOOKUP(AK57,シフト記号表!$C$6:$L$47,10,FALSE))</f>
        <v/>
      </c>
      <c r="AL58" s="128" t="str">
        <f>IF(AL57="","",VLOOKUP(AL57,シフト記号表!$C$6:$L$47,10,FALSE))</f>
        <v/>
      </c>
      <c r="AM58" s="128" t="str">
        <f>IF(AM57="","",VLOOKUP(AM57,シフト記号表!$C$6:$L$47,10,FALSE))</f>
        <v/>
      </c>
      <c r="AN58" s="128" t="str">
        <f>IF(AN57="","",VLOOKUP(AN57,シフト記号表!$C$6:$L$47,10,FALSE))</f>
        <v/>
      </c>
      <c r="AO58" s="128" t="str">
        <f>IF(AO57="","",VLOOKUP(AO57,シフト記号表!$C$6:$L$47,10,FALSE))</f>
        <v/>
      </c>
      <c r="AP58" s="128" t="str">
        <f>IF(AP57="","",VLOOKUP(AP57,シフト記号表!$C$6:$L$47,10,FALSE))</f>
        <v/>
      </c>
      <c r="AQ58" s="129" t="str">
        <f>IF(AQ57="","",VLOOKUP(AQ57,シフト記号表!$C$6:$L$47,10,FALSE))</f>
        <v/>
      </c>
      <c r="AR58" s="127" t="str">
        <f>IF(AR57="","",VLOOKUP(AR57,シフト記号表!$C$6:$L$47,10,FALSE))</f>
        <v/>
      </c>
      <c r="AS58" s="128" t="str">
        <f>IF(AS57="","",VLOOKUP(AS57,シフト記号表!$C$6:$L$47,10,FALSE))</f>
        <v/>
      </c>
      <c r="AT58" s="128" t="str">
        <f>IF(AT57="","",VLOOKUP(AT57,シフト記号表!$C$6:$L$47,10,FALSE))</f>
        <v/>
      </c>
      <c r="AU58" s="128" t="str">
        <f>IF(AU57="","",VLOOKUP(AU57,シフト記号表!$C$6:$L$47,10,FALSE))</f>
        <v/>
      </c>
      <c r="AV58" s="128" t="str">
        <f>IF(AV57="","",VLOOKUP(AV57,シフト記号表!$C$6:$L$47,10,FALSE))</f>
        <v/>
      </c>
      <c r="AW58" s="128" t="str">
        <f>IF(AW57="","",VLOOKUP(AW57,シフト記号表!$C$6:$L$47,10,FALSE))</f>
        <v/>
      </c>
      <c r="AX58" s="129" t="str">
        <f>IF(AX57="","",VLOOKUP(AX57,シフト記号表!$C$6:$L$47,10,FALSE))</f>
        <v/>
      </c>
      <c r="AY58" s="127" t="str">
        <f>IF(AY57="","",VLOOKUP(AY57,シフト記号表!$C$6:$L$47,10,FALSE))</f>
        <v/>
      </c>
      <c r="AZ58" s="128" t="str">
        <f>IF(AZ57="","",VLOOKUP(AZ57,シフト記号表!$C$6:$L$47,10,FALSE))</f>
        <v/>
      </c>
      <c r="BA58" s="128" t="str">
        <f>IF(BA57="","",VLOOKUP(BA57,シフト記号表!$C$6:$L$47,10,FALSE))</f>
        <v/>
      </c>
      <c r="BB58" s="789">
        <f>IF($BE$3="４週",SUM(W58:AX58),IF($BE$3="暦月",SUM(W58:BA58),""))</f>
        <v>0</v>
      </c>
      <c r="BC58" s="790"/>
      <c r="BD58" s="791">
        <f>IF($BE$3="４週",BB58/4,IF($BE$3="暦月",(BB58/($BE$8/7)),""))</f>
        <v>0</v>
      </c>
      <c r="BE58" s="790"/>
      <c r="BF58" s="786"/>
      <c r="BG58" s="787"/>
      <c r="BH58" s="787"/>
      <c r="BI58" s="787"/>
      <c r="BJ58" s="788"/>
    </row>
    <row r="59" spans="2:62" ht="20.25" customHeight="1">
      <c r="B59" s="792">
        <f>B57+1</f>
        <v>23</v>
      </c>
      <c r="C59" s="794"/>
      <c r="D59" s="795"/>
      <c r="E59" s="122"/>
      <c r="F59" s="123"/>
      <c r="G59" s="122"/>
      <c r="H59" s="123"/>
      <c r="I59" s="798"/>
      <c r="J59" s="799"/>
      <c r="K59" s="802"/>
      <c r="L59" s="803"/>
      <c r="M59" s="803"/>
      <c r="N59" s="795"/>
      <c r="O59" s="806"/>
      <c r="P59" s="807"/>
      <c r="Q59" s="807"/>
      <c r="R59" s="807"/>
      <c r="S59" s="808"/>
      <c r="T59" s="142" t="s">
        <v>456</v>
      </c>
      <c r="U59" s="143"/>
      <c r="V59" s="144"/>
      <c r="W59" s="135"/>
      <c r="X59" s="136"/>
      <c r="Y59" s="136"/>
      <c r="Z59" s="136"/>
      <c r="AA59" s="136"/>
      <c r="AB59" s="136"/>
      <c r="AC59" s="137"/>
      <c r="AD59" s="135"/>
      <c r="AE59" s="136"/>
      <c r="AF59" s="136"/>
      <c r="AG59" s="136"/>
      <c r="AH59" s="136"/>
      <c r="AI59" s="136"/>
      <c r="AJ59" s="137"/>
      <c r="AK59" s="135"/>
      <c r="AL59" s="136"/>
      <c r="AM59" s="136"/>
      <c r="AN59" s="136"/>
      <c r="AO59" s="136"/>
      <c r="AP59" s="136"/>
      <c r="AQ59" s="137"/>
      <c r="AR59" s="135"/>
      <c r="AS59" s="136"/>
      <c r="AT59" s="136"/>
      <c r="AU59" s="136"/>
      <c r="AV59" s="136"/>
      <c r="AW59" s="136"/>
      <c r="AX59" s="137"/>
      <c r="AY59" s="135"/>
      <c r="AZ59" s="136"/>
      <c r="BA59" s="138"/>
      <c r="BB59" s="809"/>
      <c r="BC59" s="810"/>
      <c r="BD59" s="781"/>
      <c r="BE59" s="782"/>
      <c r="BF59" s="783"/>
      <c r="BG59" s="784"/>
      <c r="BH59" s="784"/>
      <c r="BI59" s="784"/>
      <c r="BJ59" s="785"/>
    </row>
    <row r="60" spans="2:62" ht="20.25" customHeight="1">
      <c r="B60" s="793"/>
      <c r="C60" s="796"/>
      <c r="D60" s="797"/>
      <c r="E60" s="122"/>
      <c r="F60" s="123">
        <f>C59</f>
        <v>0</v>
      </c>
      <c r="G60" s="122"/>
      <c r="H60" s="123">
        <f>I59</f>
        <v>0</v>
      </c>
      <c r="I60" s="800"/>
      <c r="J60" s="801"/>
      <c r="K60" s="804"/>
      <c r="L60" s="805"/>
      <c r="M60" s="805"/>
      <c r="N60" s="797"/>
      <c r="O60" s="806"/>
      <c r="P60" s="807"/>
      <c r="Q60" s="807"/>
      <c r="R60" s="807"/>
      <c r="S60" s="808"/>
      <c r="T60" s="139" t="s">
        <v>203</v>
      </c>
      <c r="U60" s="140"/>
      <c r="V60" s="141"/>
      <c r="W60" s="127" t="str">
        <f>IF(W59="","",VLOOKUP(W59,シフト記号表!$C$6:$L$47,10,FALSE))</f>
        <v/>
      </c>
      <c r="X60" s="128" t="str">
        <f>IF(X59="","",VLOOKUP(X59,シフト記号表!$C$6:$L$47,10,FALSE))</f>
        <v/>
      </c>
      <c r="Y60" s="128" t="str">
        <f>IF(Y59="","",VLOOKUP(Y59,シフト記号表!$C$6:$L$47,10,FALSE))</f>
        <v/>
      </c>
      <c r="Z60" s="128" t="str">
        <f>IF(Z59="","",VLOOKUP(Z59,シフト記号表!$C$6:$L$47,10,FALSE))</f>
        <v/>
      </c>
      <c r="AA60" s="128" t="str">
        <f>IF(AA59="","",VLOOKUP(AA59,シフト記号表!$C$6:$L$47,10,FALSE))</f>
        <v/>
      </c>
      <c r="AB60" s="128" t="str">
        <f>IF(AB59="","",VLOOKUP(AB59,シフト記号表!$C$6:$L$47,10,FALSE))</f>
        <v/>
      </c>
      <c r="AC60" s="129" t="str">
        <f>IF(AC59="","",VLOOKUP(AC59,シフト記号表!$C$6:$L$47,10,FALSE))</f>
        <v/>
      </c>
      <c r="AD60" s="127" t="str">
        <f>IF(AD59="","",VLOOKUP(AD59,シフト記号表!$C$6:$L$47,10,FALSE))</f>
        <v/>
      </c>
      <c r="AE60" s="128" t="str">
        <f>IF(AE59="","",VLOOKUP(AE59,シフト記号表!$C$6:$L$47,10,FALSE))</f>
        <v/>
      </c>
      <c r="AF60" s="128" t="str">
        <f>IF(AF59="","",VLOOKUP(AF59,シフト記号表!$C$6:$L$47,10,FALSE))</f>
        <v/>
      </c>
      <c r="AG60" s="128" t="str">
        <f>IF(AG59="","",VLOOKUP(AG59,シフト記号表!$C$6:$L$47,10,FALSE))</f>
        <v/>
      </c>
      <c r="AH60" s="128" t="str">
        <f>IF(AH59="","",VLOOKUP(AH59,シフト記号表!$C$6:$L$47,10,FALSE))</f>
        <v/>
      </c>
      <c r="AI60" s="128" t="str">
        <f>IF(AI59="","",VLOOKUP(AI59,シフト記号表!$C$6:$L$47,10,FALSE))</f>
        <v/>
      </c>
      <c r="AJ60" s="129" t="str">
        <f>IF(AJ59="","",VLOOKUP(AJ59,シフト記号表!$C$6:$L$47,10,FALSE))</f>
        <v/>
      </c>
      <c r="AK60" s="127" t="str">
        <f>IF(AK59="","",VLOOKUP(AK59,シフト記号表!$C$6:$L$47,10,FALSE))</f>
        <v/>
      </c>
      <c r="AL60" s="128" t="str">
        <f>IF(AL59="","",VLOOKUP(AL59,シフト記号表!$C$6:$L$47,10,FALSE))</f>
        <v/>
      </c>
      <c r="AM60" s="128" t="str">
        <f>IF(AM59="","",VLOOKUP(AM59,シフト記号表!$C$6:$L$47,10,FALSE))</f>
        <v/>
      </c>
      <c r="AN60" s="128" t="str">
        <f>IF(AN59="","",VLOOKUP(AN59,シフト記号表!$C$6:$L$47,10,FALSE))</f>
        <v/>
      </c>
      <c r="AO60" s="128" t="str">
        <f>IF(AO59="","",VLOOKUP(AO59,シフト記号表!$C$6:$L$47,10,FALSE))</f>
        <v/>
      </c>
      <c r="AP60" s="128" t="str">
        <f>IF(AP59="","",VLOOKUP(AP59,シフト記号表!$C$6:$L$47,10,FALSE))</f>
        <v/>
      </c>
      <c r="AQ60" s="129" t="str">
        <f>IF(AQ59="","",VLOOKUP(AQ59,シフト記号表!$C$6:$L$47,10,FALSE))</f>
        <v/>
      </c>
      <c r="AR60" s="127" t="str">
        <f>IF(AR59="","",VLOOKUP(AR59,シフト記号表!$C$6:$L$47,10,FALSE))</f>
        <v/>
      </c>
      <c r="AS60" s="128" t="str">
        <f>IF(AS59="","",VLOOKUP(AS59,シフト記号表!$C$6:$L$47,10,FALSE))</f>
        <v/>
      </c>
      <c r="AT60" s="128" t="str">
        <f>IF(AT59="","",VLOOKUP(AT59,シフト記号表!$C$6:$L$47,10,FALSE))</f>
        <v/>
      </c>
      <c r="AU60" s="128" t="str">
        <f>IF(AU59="","",VLOOKUP(AU59,シフト記号表!$C$6:$L$47,10,FALSE))</f>
        <v/>
      </c>
      <c r="AV60" s="128" t="str">
        <f>IF(AV59="","",VLOOKUP(AV59,シフト記号表!$C$6:$L$47,10,FALSE))</f>
        <v/>
      </c>
      <c r="AW60" s="128" t="str">
        <f>IF(AW59="","",VLOOKUP(AW59,シフト記号表!$C$6:$L$47,10,FALSE))</f>
        <v/>
      </c>
      <c r="AX60" s="129" t="str">
        <f>IF(AX59="","",VLOOKUP(AX59,シフト記号表!$C$6:$L$47,10,FALSE))</f>
        <v/>
      </c>
      <c r="AY60" s="127" t="str">
        <f>IF(AY59="","",VLOOKUP(AY59,シフト記号表!$C$6:$L$47,10,FALSE))</f>
        <v/>
      </c>
      <c r="AZ60" s="128" t="str">
        <f>IF(AZ59="","",VLOOKUP(AZ59,シフト記号表!$C$6:$L$47,10,FALSE))</f>
        <v/>
      </c>
      <c r="BA60" s="128" t="str">
        <f>IF(BA59="","",VLOOKUP(BA59,シフト記号表!$C$6:$L$47,10,FALSE))</f>
        <v/>
      </c>
      <c r="BB60" s="789">
        <f>IF($BE$3="４週",SUM(W60:AX60),IF($BE$3="暦月",SUM(W60:BA60),""))</f>
        <v>0</v>
      </c>
      <c r="BC60" s="790"/>
      <c r="BD60" s="791">
        <f>IF($BE$3="４週",BB60/4,IF($BE$3="暦月",(BB60/($BE$8/7)),""))</f>
        <v>0</v>
      </c>
      <c r="BE60" s="790"/>
      <c r="BF60" s="786"/>
      <c r="BG60" s="787"/>
      <c r="BH60" s="787"/>
      <c r="BI60" s="787"/>
      <c r="BJ60" s="788"/>
    </row>
    <row r="61" spans="2:62" ht="20.25" customHeight="1">
      <c r="B61" s="792">
        <f>B59+1</f>
        <v>24</v>
      </c>
      <c r="C61" s="794"/>
      <c r="D61" s="795"/>
      <c r="E61" s="122"/>
      <c r="F61" s="123"/>
      <c r="G61" s="122"/>
      <c r="H61" s="123"/>
      <c r="I61" s="798"/>
      <c r="J61" s="799"/>
      <c r="K61" s="802"/>
      <c r="L61" s="803"/>
      <c r="M61" s="803"/>
      <c r="N61" s="795"/>
      <c r="O61" s="806"/>
      <c r="P61" s="807"/>
      <c r="Q61" s="807"/>
      <c r="R61" s="807"/>
      <c r="S61" s="808"/>
      <c r="T61" s="142" t="s">
        <v>456</v>
      </c>
      <c r="U61" s="143"/>
      <c r="V61" s="144"/>
      <c r="W61" s="135"/>
      <c r="X61" s="136"/>
      <c r="Y61" s="136"/>
      <c r="Z61" s="136"/>
      <c r="AA61" s="136"/>
      <c r="AB61" s="136"/>
      <c r="AC61" s="137"/>
      <c r="AD61" s="135"/>
      <c r="AE61" s="136"/>
      <c r="AF61" s="136"/>
      <c r="AG61" s="136"/>
      <c r="AH61" s="136"/>
      <c r="AI61" s="136"/>
      <c r="AJ61" s="137"/>
      <c r="AK61" s="135"/>
      <c r="AL61" s="136"/>
      <c r="AM61" s="136"/>
      <c r="AN61" s="136"/>
      <c r="AO61" s="136"/>
      <c r="AP61" s="136"/>
      <c r="AQ61" s="137"/>
      <c r="AR61" s="135"/>
      <c r="AS61" s="136"/>
      <c r="AT61" s="136"/>
      <c r="AU61" s="136"/>
      <c r="AV61" s="136"/>
      <c r="AW61" s="136"/>
      <c r="AX61" s="137"/>
      <c r="AY61" s="135"/>
      <c r="AZ61" s="136"/>
      <c r="BA61" s="138"/>
      <c r="BB61" s="809"/>
      <c r="BC61" s="810"/>
      <c r="BD61" s="781"/>
      <c r="BE61" s="782"/>
      <c r="BF61" s="783"/>
      <c r="BG61" s="784"/>
      <c r="BH61" s="784"/>
      <c r="BI61" s="784"/>
      <c r="BJ61" s="785"/>
    </row>
    <row r="62" spans="2:62" ht="20.25" customHeight="1">
      <c r="B62" s="793"/>
      <c r="C62" s="796"/>
      <c r="D62" s="797"/>
      <c r="E62" s="122"/>
      <c r="F62" s="123">
        <f>C61</f>
        <v>0</v>
      </c>
      <c r="G62" s="122"/>
      <c r="H62" s="123">
        <f>I61</f>
        <v>0</v>
      </c>
      <c r="I62" s="800"/>
      <c r="J62" s="801"/>
      <c r="K62" s="804"/>
      <c r="L62" s="805"/>
      <c r="M62" s="805"/>
      <c r="N62" s="797"/>
      <c r="O62" s="806"/>
      <c r="P62" s="807"/>
      <c r="Q62" s="807"/>
      <c r="R62" s="807"/>
      <c r="S62" s="808"/>
      <c r="T62" s="139" t="s">
        <v>203</v>
      </c>
      <c r="U62" s="140"/>
      <c r="V62" s="141"/>
      <c r="W62" s="127" t="str">
        <f>IF(W61="","",VLOOKUP(W61,シフト記号表!$C$6:$L$47,10,FALSE))</f>
        <v/>
      </c>
      <c r="X62" s="128" t="str">
        <f>IF(X61="","",VLOOKUP(X61,シフト記号表!$C$6:$L$47,10,FALSE))</f>
        <v/>
      </c>
      <c r="Y62" s="128" t="str">
        <f>IF(Y61="","",VLOOKUP(Y61,シフト記号表!$C$6:$L$47,10,FALSE))</f>
        <v/>
      </c>
      <c r="Z62" s="128" t="str">
        <f>IF(Z61="","",VLOOKUP(Z61,シフト記号表!$C$6:$L$47,10,FALSE))</f>
        <v/>
      </c>
      <c r="AA62" s="128" t="str">
        <f>IF(AA61="","",VLOOKUP(AA61,シフト記号表!$C$6:$L$47,10,FALSE))</f>
        <v/>
      </c>
      <c r="AB62" s="128" t="str">
        <f>IF(AB61="","",VLOOKUP(AB61,シフト記号表!$C$6:$L$47,10,FALSE))</f>
        <v/>
      </c>
      <c r="AC62" s="129" t="str">
        <f>IF(AC61="","",VLOOKUP(AC61,シフト記号表!$C$6:$L$47,10,FALSE))</f>
        <v/>
      </c>
      <c r="AD62" s="127" t="str">
        <f>IF(AD61="","",VLOOKUP(AD61,シフト記号表!$C$6:$L$47,10,FALSE))</f>
        <v/>
      </c>
      <c r="AE62" s="128" t="str">
        <f>IF(AE61="","",VLOOKUP(AE61,シフト記号表!$C$6:$L$47,10,FALSE))</f>
        <v/>
      </c>
      <c r="AF62" s="128" t="str">
        <f>IF(AF61="","",VLOOKUP(AF61,シフト記号表!$C$6:$L$47,10,FALSE))</f>
        <v/>
      </c>
      <c r="AG62" s="128" t="str">
        <f>IF(AG61="","",VLOOKUP(AG61,シフト記号表!$C$6:$L$47,10,FALSE))</f>
        <v/>
      </c>
      <c r="AH62" s="128" t="str">
        <f>IF(AH61="","",VLOOKUP(AH61,シフト記号表!$C$6:$L$47,10,FALSE))</f>
        <v/>
      </c>
      <c r="AI62" s="128" t="str">
        <f>IF(AI61="","",VLOOKUP(AI61,シフト記号表!$C$6:$L$47,10,FALSE))</f>
        <v/>
      </c>
      <c r="AJ62" s="129" t="str">
        <f>IF(AJ61="","",VLOOKUP(AJ61,シフト記号表!$C$6:$L$47,10,FALSE))</f>
        <v/>
      </c>
      <c r="AK62" s="127" t="str">
        <f>IF(AK61="","",VLOOKUP(AK61,シフト記号表!$C$6:$L$47,10,FALSE))</f>
        <v/>
      </c>
      <c r="AL62" s="128" t="str">
        <f>IF(AL61="","",VLOOKUP(AL61,シフト記号表!$C$6:$L$47,10,FALSE))</f>
        <v/>
      </c>
      <c r="AM62" s="128" t="str">
        <f>IF(AM61="","",VLOOKUP(AM61,シフト記号表!$C$6:$L$47,10,FALSE))</f>
        <v/>
      </c>
      <c r="AN62" s="128" t="str">
        <f>IF(AN61="","",VLOOKUP(AN61,シフト記号表!$C$6:$L$47,10,FALSE))</f>
        <v/>
      </c>
      <c r="AO62" s="128" t="str">
        <f>IF(AO61="","",VLOOKUP(AO61,シフト記号表!$C$6:$L$47,10,FALSE))</f>
        <v/>
      </c>
      <c r="AP62" s="128" t="str">
        <f>IF(AP61="","",VLOOKUP(AP61,シフト記号表!$C$6:$L$47,10,FALSE))</f>
        <v/>
      </c>
      <c r="AQ62" s="129" t="str">
        <f>IF(AQ61="","",VLOOKUP(AQ61,シフト記号表!$C$6:$L$47,10,FALSE))</f>
        <v/>
      </c>
      <c r="AR62" s="127" t="str">
        <f>IF(AR61="","",VLOOKUP(AR61,シフト記号表!$C$6:$L$47,10,FALSE))</f>
        <v/>
      </c>
      <c r="AS62" s="128" t="str">
        <f>IF(AS61="","",VLOOKUP(AS61,シフト記号表!$C$6:$L$47,10,FALSE))</f>
        <v/>
      </c>
      <c r="AT62" s="128" t="str">
        <f>IF(AT61="","",VLOOKUP(AT61,シフト記号表!$C$6:$L$47,10,FALSE))</f>
        <v/>
      </c>
      <c r="AU62" s="128" t="str">
        <f>IF(AU61="","",VLOOKUP(AU61,シフト記号表!$C$6:$L$47,10,FALSE))</f>
        <v/>
      </c>
      <c r="AV62" s="128" t="str">
        <f>IF(AV61="","",VLOOKUP(AV61,シフト記号表!$C$6:$L$47,10,FALSE))</f>
        <v/>
      </c>
      <c r="AW62" s="128" t="str">
        <f>IF(AW61="","",VLOOKUP(AW61,シフト記号表!$C$6:$L$47,10,FALSE))</f>
        <v/>
      </c>
      <c r="AX62" s="129" t="str">
        <f>IF(AX61="","",VLOOKUP(AX61,シフト記号表!$C$6:$L$47,10,FALSE))</f>
        <v/>
      </c>
      <c r="AY62" s="127" t="str">
        <f>IF(AY61="","",VLOOKUP(AY61,シフト記号表!$C$6:$L$47,10,FALSE))</f>
        <v/>
      </c>
      <c r="AZ62" s="128" t="str">
        <f>IF(AZ61="","",VLOOKUP(AZ61,シフト記号表!$C$6:$L$47,10,FALSE))</f>
        <v/>
      </c>
      <c r="BA62" s="128" t="str">
        <f>IF(BA61="","",VLOOKUP(BA61,シフト記号表!$C$6:$L$47,10,FALSE))</f>
        <v/>
      </c>
      <c r="BB62" s="789">
        <f>IF($BE$3="４週",SUM(W62:AX62),IF($BE$3="暦月",SUM(W62:BA62),""))</f>
        <v>0</v>
      </c>
      <c r="BC62" s="790"/>
      <c r="BD62" s="791">
        <f>IF($BE$3="４週",BB62/4,IF($BE$3="暦月",(BB62/($BE$8/7)),""))</f>
        <v>0</v>
      </c>
      <c r="BE62" s="790"/>
      <c r="BF62" s="786"/>
      <c r="BG62" s="787"/>
      <c r="BH62" s="787"/>
      <c r="BI62" s="787"/>
      <c r="BJ62" s="788"/>
    </row>
    <row r="63" spans="2:62" ht="20.25" customHeight="1">
      <c r="B63" s="792">
        <f>B61+1</f>
        <v>25</v>
      </c>
      <c r="C63" s="794"/>
      <c r="D63" s="795"/>
      <c r="E63" s="122"/>
      <c r="F63" s="123"/>
      <c r="G63" s="122"/>
      <c r="H63" s="123"/>
      <c r="I63" s="798"/>
      <c r="J63" s="799"/>
      <c r="K63" s="802"/>
      <c r="L63" s="803"/>
      <c r="M63" s="803"/>
      <c r="N63" s="795"/>
      <c r="O63" s="806"/>
      <c r="P63" s="807"/>
      <c r="Q63" s="807"/>
      <c r="R63" s="807"/>
      <c r="S63" s="808"/>
      <c r="T63" s="142" t="s">
        <v>456</v>
      </c>
      <c r="U63" s="143"/>
      <c r="V63" s="144"/>
      <c r="W63" s="135"/>
      <c r="X63" s="136"/>
      <c r="Y63" s="136"/>
      <c r="Z63" s="136"/>
      <c r="AA63" s="136"/>
      <c r="AB63" s="136"/>
      <c r="AC63" s="137"/>
      <c r="AD63" s="135"/>
      <c r="AE63" s="136"/>
      <c r="AF63" s="136"/>
      <c r="AG63" s="136"/>
      <c r="AH63" s="136"/>
      <c r="AI63" s="136"/>
      <c r="AJ63" s="137"/>
      <c r="AK63" s="135"/>
      <c r="AL63" s="136"/>
      <c r="AM63" s="136"/>
      <c r="AN63" s="136"/>
      <c r="AO63" s="136"/>
      <c r="AP63" s="136"/>
      <c r="AQ63" s="137"/>
      <c r="AR63" s="135"/>
      <c r="AS63" s="136"/>
      <c r="AT63" s="136"/>
      <c r="AU63" s="136"/>
      <c r="AV63" s="136"/>
      <c r="AW63" s="136"/>
      <c r="AX63" s="137"/>
      <c r="AY63" s="135"/>
      <c r="AZ63" s="136"/>
      <c r="BA63" s="138"/>
      <c r="BB63" s="809"/>
      <c r="BC63" s="810"/>
      <c r="BD63" s="781"/>
      <c r="BE63" s="782"/>
      <c r="BF63" s="783"/>
      <c r="BG63" s="784"/>
      <c r="BH63" s="784"/>
      <c r="BI63" s="784"/>
      <c r="BJ63" s="785"/>
    </row>
    <row r="64" spans="2:62" ht="20.25" customHeight="1">
      <c r="B64" s="793"/>
      <c r="C64" s="796"/>
      <c r="D64" s="797"/>
      <c r="E64" s="122"/>
      <c r="F64" s="123">
        <f>C63</f>
        <v>0</v>
      </c>
      <c r="G64" s="122"/>
      <c r="H64" s="123">
        <f>I63</f>
        <v>0</v>
      </c>
      <c r="I64" s="800"/>
      <c r="J64" s="801"/>
      <c r="K64" s="804"/>
      <c r="L64" s="805"/>
      <c r="M64" s="805"/>
      <c r="N64" s="797"/>
      <c r="O64" s="806"/>
      <c r="P64" s="807"/>
      <c r="Q64" s="807"/>
      <c r="R64" s="807"/>
      <c r="S64" s="808"/>
      <c r="T64" s="139" t="s">
        <v>203</v>
      </c>
      <c r="U64" s="140"/>
      <c r="V64" s="141"/>
      <c r="W64" s="127" t="str">
        <f>IF(W63="","",VLOOKUP(W63,シフト記号表!$C$6:$L$47,10,FALSE))</f>
        <v/>
      </c>
      <c r="X64" s="128" t="str">
        <f>IF(X63="","",VLOOKUP(X63,シフト記号表!$C$6:$L$47,10,FALSE))</f>
        <v/>
      </c>
      <c r="Y64" s="128" t="str">
        <f>IF(Y63="","",VLOOKUP(Y63,シフト記号表!$C$6:$L$47,10,FALSE))</f>
        <v/>
      </c>
      <c r="Z64" s="128" t="str">
        <f>IF(Z63="","",VLOOKUP(Z63,シフト記号表!$C$6:$L$47,10,FALSE))</f>
        <v/>
      </c>
      <c r="AA64" s="128" t="str">
        <f>IF(AA63="","",VLOOKUP(AA63,シフト記号表!$C$6:$L$47,10,FALSE))</f>
        <v/>
      </c>
      <c r="AB64" s="128" t="str">
        <f>IF(AB63="","",VLOOKUP(AB63,シフト記号表!$C$6:$L$47,10,FALSE))</f>
        <v/>
      </c>
      <c r="AC64" s="129" t="str">
        <f>IF(AC63="","",VLOOKUP(AC63,シフト記号表!$C$6:$L$47,10,FALSE))</f>
        <v/>
      </c>
      <c r="AD64" s="127" t="str">
        <f>IF(AD63="","",VLOOKUP(AD63,シフト記号表!$C$6:$L$47,10,FALSE))</f>
        <v/>
      </c>
      <c r="AE64" s="128" t="str">
        <f>IF(AE63="","",VLOOKUP(AE63,シフト記号表!$C$6:$L$47,10,FALSE))</f>
        <v/>
      </c>
      <c r="AF64" s="128" t="str">
        <f>IF(AF63="","",VLOOKUP(AF63,シフト記号表!$C$6:$L$47,10,FALSE))</f>
        <v/>
      </c>
      <c r="AG64" s="128" t="str">
        <f>IF(AG63="","",VLOOKUP(AG63,シフト記号表!$C$6:$L$47,10,FALSE))</f>
        <v/>
      </c>
      <c r="AH64" s="128" t="str">
        <f>IF(AH63="","",VLOOKUP(AH63,シフト記号表!$C$6:$L$47,10,FALSE))</f>
        <v/>
      </c>
      <c r="AI64" s="128" t="str">
        <f>IF(AI63="","",VLOOKUP(AI63,シフト記号表!$C$6:$L$47,10,FALSE))</f>
        <v/>
      </c>
      <c r="AJ64" s="129" t="str">
        <f>IF(AJ63="","",VLOOKUP(AJ63,シフト記号表!$C$6:$L$47,10,FALSE))</f>
        <v/>
      </c>
      <c r="AK64" s="127" t="str">
        <f>IF(AK63="","",VLOOKUP(AK63,シフト記号表!$C$6:$L$47,10,FALSE))</f>
        <v/>
      </c>
      <c r="AL64" s="128" t="str">
        <f>IF(AL63="","",VLOOKUP(AL63,シフト記号表!$C$6:$L$47,10,FALSE))</f>
        <v/>
      </c>
      <c r="AM64" s="128" t="str">
        <f>IF(AM63="","",VLOOKUP(AM63,シフト記号表!$C$6:$L$47,10,FALSE))</f>
        <v/>
      </c>
      <c r="AN64" s="128" t="str">
        <f>IF(AN63="","",VLOOKUP(AN63,シフト記号表!$C$6:$L$47,10,FALSE))</f>
        <v/>
      </c>
      <c r="AO64" s="128" t="str">
        <f>IF(AO63="","",VLOOKUP(AO63,シフト記号表!$C$6:$L$47,10,FALSE))</f>
        <v/>
      </c>
      <c r="AP64" s="128" t="str">
        <f>IF(AP63="","",VLOOKUP(AP63,シフト記号表!$C$6:$L$47,10,FALSE))</f>
        <v/>
      </c>
      <c r="AQ64" s="129" t="str">
        <f>IF(AQ63="","",VLOOKUP(AQ63,シフト記号表!$C$6:$L$47,10,FALSE))</f>
        <v/>
      </c>
      <c r="AR64" s="127" t="str">
        <f>IF(AR63="","",VLOOKUP(AR63,シフト記号表!$C$6:$L$47,10,FALSE))</f>
        <v/>
      </c>
      <c r="AS64" s="128" t="str">
        <f>IF(AS63="","",VLOOKUP(AS63,シフト記号表!$C$6:$L$47,10,FALSE))</f>
        <v/>
      </c>
      <c r="AT64" s="128" t="str">
        <f>IF(AT63="","",VLOOKUP(AT63,シフト記号表!$C$6:$L$47,10,FALSE))</f>
        <v/>
      </c>
      <c r="AU64" s="128" t="str">
        <f>IF(AU63="","",VLOOKUP(AU63,シフト記号表!$C$6:$L$47,10,FALSE))</f>
        <v/>
      </c>
      <c r="AV64" s="128" t="str">
        <f>IF(AV63="","",VLOOKUP(AV63,シフト記号表!$C$6:$L$47,10,FALSE))</f>
        <v/>
      </c>
      <c r="AW64" s="128" t="str">
        <f>IF(AW63="","",VLOOKUP(AW63,シフト記号表!$C$6:$L$47,10,FALSE))</f>
        <v/>
      </c>
      <c r="AX64" s="129" t="str">
        <f>IF(AX63="","",VLOOKUP(AX63,シフト記号表!$C$6:$L$47,10,FALSE))</f>
        <v/>
      </c>
      <c r="AY64" s="127" t="str">
        <f>IF(AY63="","",VLOOKUP(AY63,シフト記号表!$C$6:$L$47,10,FALSE))</f>
        <v/>
      </c>
      <c r="AZ64" s="128" t="str">
        <f>IF(AZ63="","",VLOOKUP(AZ63,シフト記号表!$C$6:$L$47,10,FALSE))</f>
        <v/>
      </c>
      <c r="BA64" s="128" t="str">
        <f>IF(BA63="","",VLOOKUP(BA63,シフト記号表!$C$6:$L$47,10,FALSE))</f>
        <v/>
      </c>
      <c r="BB64" s="789">
        <f>IF($BE$3="４週",SUM(W64:AX64),IF($BE$3="暦月",SUM(W64:BA64),""))</f>
        <v>0</v>
      </c>
      <c r="BC64" s="790"/>
      <c r="BD64" s="791">
        <f>IF($BE$3="４週",BB64/4,IF($BE$3="暦月",(BB64/($BE$8/7)),""))</f>
        <v>0</v>
      </c>
      <c r="BE64" s="790"/>
      <c r="BF64" s="786"/>
      <c r="BG64" s="787"/>
      <c r="BH64" s="787"/>
      <c r="BI64" s="787"/>
      <c r="BJ64" s="788"/>
    </row>
    <row r="65" spans="2:62" ht="20.25" customHeight="1">
      <c r="B65" s="792">
        <f>B63+1</f>
        <v>26</v>
      </c>
      <c r="C65" s="794"/>
      <c r="D65" s="795"/>
      <c r="E65" s="122"/>
      <c r="F65" s="123"/>
      <c r="G65" s="122"/>
      <c r="H65" s="123"/>
      <c r="I65" s="798"/>
      <c r="J65" s="799"/>
      <c r="K65" s="802"/>
      <c r="L65" s="803"/>
      <c r="M65" s="803"/>
      <c r="N65" s="795"/>
      <c r="O65" s="806"/>
      <c r="P65" s="807"/>
      <c r="Q65" s="807"/>
      <c r="R65" s="807"/>
      <c r="S65" s="808"/>
      <c r="T65" s="142" t="s">
        <v>456</v>
      </c>
      <c r="U65" s="143"/>
      <c r="V65" s="144"/>
      <c r="W65" s="135"/>
      <c r="X65" s="136"/>
      <c r="Y65" s="136"/>
      <c r="Z65" s="136"/>
      <c r="AA65" s="136"/>
      <c r="AB65" s="136"/>
      <c r="AC65" s="137"/>
      <c r="AD65" s="135"/>
      <c r="AE65" s="136"/>
      <c r="AF65" s="136"/>
      <c r="AG65" s="136"/>
      <c r="AH65" s="136"/>
      <c r="AI65" s="136"/>
      <c r="AJ65" s="137"/>
      <c r="AK65" s="135"/>
      <c r="AL65" s="136"/>
      <c r="AM65" s="136"/>
      <c r="AN65" s="136"/>
      <c r="AO65" s="136"/>
      <c r="AP65" s="136"/>
      <c r="AQ65" s="137"/>
      <c r="AR65" s="135"/>
      <c r="AS65" s="136"/>
      <c r="AT65" s="136"/>
      <c r="AU65" s="136"/>
      <c r="AV65" s="136"/>
      <c r="AW65" s="136"/>
      <c r="AX65" s="137"/>
      <c r="AY65" s="135"/>
      <c r="AZ65" s="136"/>
      <c r="BA65" s="138"/>
      <c r="BB65" s="809"/>
      <c r="BC65" s="810"/>
      <c r="BD65" s="781"/>
      <c r="BE65" s="782"/>
      <c r="BF65" s="783"/>
      <c r="BG65" s="784"/>
      <c r="BH65" s="784"/>
      <c r="BI65" s="784"/>
      <c r="BJ65" s="785"/>
    </row>
    <row r="66" spans="2:62" ht="20.25" customHeight="1">
      <c r="B66" s="793"/>
      <c r="C66" s="796"/>
      <c r="D66" s="797"/>
      <c r="E66" s="122"/>
      <c r="F66" s="123">
        <f>C65</f>
        <v>0</v>
      </c>
      <c r="G66" s="122"/>
      <c r="H66" s="123">
        <f>I65</f>
        <v>0</v>
      </c>
      <c r="I66" s="800"/>
      <c r="J66" s="801"/>
      <c r="K66" s="804"/>
      <c r="L66" s="805"/>
      <c r="M66" s="805"/>
      <c r="N66" s="797"/>
      <c r="O66" s="806"/>
      <c r="P66" s="807"/>
      <c r="Q66" s="807"/>
      <c r="R66" s="807"/>
      <c r="S66" s="808"/>
      <c r="T66" s="139" t="s">
        <v>203</v>
      </c>
      <c r="U66" s="140"/>
      <c r="V66" s="141"/>
      <c r="W66" s="127" t="str">
        <f>IF(W65="","",VLOOKUP(W65,シフト記号表!$C$6:$L$47,10,FALSE))</f>
        <v/>
      </c>
      <c r="X66" s="128" t="str">
        <f>IF(X65="","",VLOOKUP(X65,シフト記号表!$C$6:$L$47,10,FALSE))</f>
        <v/>
      </c>
      <c r="Y66" s="128" t="str">
        <f>IF(Y65="","",VLOOKUP(Y65,シフト記号表!$C$6:$L$47,10,FALSE))</f>
        <v/>
      </c>
      <c r="Z66" s="128" t="str">
        <f>IF(Z65="","",VLOOKUP(Z65,シフト記号表!$C$6:$L$47,10,FALSE))</f>
        <v/>
      </c>
      <c r="AA66" s="128" t="str">
        <f>IF(AA65="","",VLOOKUP(AA65,シフト記号表!$C$6:$L$47,10,FALSE))</f>
        <v/>
      </c>
      <c r="AB66" s="128" t="str">
        <f>IF(AB65="","",VLOOKUP(AB65,シフト記号表!$C$6:$L$47,10,FALSE))</f>
        <v/>
      </c>
      <c r="AC66" s="129" t="str">
        <f>IF(AC65="","",VLOOKUP(AC65,シフト記号表!$C$6:$L$47,10,FALSE))</f>
        <v/>
      </c>
      <c r="AD66" s="127" t="str">
        <f>IF(AD65="","",VLOOKUP(AD65,シフト記号表!$C$6:$L$47,10,FALSE))</f>
        <v/>
      </c>
      <c r="AE66" s="128" t="str">
        <f>IF(AE65="","",VLOOKUP(AE65,シフト記号表!$C$6:$L$47,10,FALSE))</f>
        <v/>
      </c>
      <c r="AF66" s="128" t="str">
        <f>IF(AF65="","",VLOOKUP(AF65,シフト記号表!$C$6:$L$47,10,FALSE))</f>
        <v/>
      </c>
      <c r="AG66" s="128" t="str">
        <f>IF(AG65="","",VLOOKUP(AG65,シフト記号表!$C$6:$L$47,10,FALSE))</f>
        <v/>
      </c>
      <c r="AH66" s="128" t="str">
        <f>IF(AH65="","",VLOOKUP(AH65,シフト記号表!$C$6:$L$47,10,FALSE))</f>
        <v/>
      </c>
      <c r="AI66" s="128" t="str">
        <f>IF(AI65="","",VLOOKUP(AI65,シフト記号表!$C$6:$L$47,10,FALSE))</f>
        <v/>
      </c>
      <c r="AJ66" s="129" t="str">
        <f>IF(AJ65="","",VLOOKUP(AJ65,シフト記号表!$C$6:$L$47,10,FALSE))</f>
        <v/>
      </c>
      <c r="AK66" s="127" t="str">
        <f>IF(AK65="","",VLOOKUP(AK65,シフト記号表!$C$6:$L$47,10,FALSE))</f>
        <v/>
      </c>
      <c r="AL66" s="128" t="str">
        <f>IF(AL65="","",VLOOKUP(AL65,シフト記号表!$C$6:$L$47,10,FALSE))</f>
        <v/>
      </c>
      <c r="AM66" s="128" t="str">
        <f>IF(AM65="","",VLOOKUP(AM65,シフト記号表!$C$6:$L$47,10,FALSE))</f>
        <v/>
      </c>
      <c r="AN66" s="128" t="str">
        <f>IF(AN65="","",VLOOKUP(AN65,シフト記号表!$C$6:$L$47,10,FALSE))</f>
        <v/>
      </c>
      <c r="AO66" s="128" t="str">
        <f>IF(AO65="","",VLOOKUP(AO65,シフト記号表!$C$6:$L$47,10,FALSE))</f>
        <v/>
      </c>
      <c r="AP66" s="128" t="str">
        <f>IF(AP65="","",VLOOKUP(AP65,シフト記号表!$C$6:$L$47,10,FALSE))</f>
        <v/>
      </c>
      <c r="AQ66" s="129" t="str">
        <f>IF(AQ65="","",VLOOKUP(AQ65,シフト記号表!$C$6:$L$47,10,FALSE))</f>
        <v/>
      </c>
      <c r="AR66" s="127" t="str">
        <f>IF(AR65="","",VLOOKUP(AR65,シフト記号表!$C$6:$L$47,10,FALSE))</f>
        <v/>
      </c>
      <c r="AS66" s="128" t="str">
        <f>IF(AS65="","",VLOOKUP(AS65,シフト記号表!$C$6:$L$47,10,FALSE))</f>
        <v/>
      </c>
      <c r="AT66" s="128" t="str">
        <f>IF(AT65="","",VLOOKUP(AT65,シフト記号表!$C$6:$L$47,10,FALSE))</f>
        <v/>
      </c>
      <c r="AU66" s="128" t="str">
        <f>IF(AU65="","",VLOOKUP(AU65,シフト記号表!$C$6:$L$47,10,FALSE))</f>
        <v/>
      </c>
      <c r="AV66" s="128" t="str">
        <f>IF(AV65="","",VLOOKUP(AV65,シフト記号表!$C$6:$L$47,10,FALSE))</f>
        <v/>
      </c>
      <c r="AW66" s="128" t="str">
        <f>IF(AW65="","",VLOOKUP(AW65,シフト記号表!$C$6:$L$47,10,FALSE))</f>
        <v/>
      </c>
      <c r="AX66" s="129" t="str">
        <f>IF(AX65="","",VLOOKUP(AX65,シフト記号表!$C$6:$L$47,10,FALSE))</f>
        <v/>
      </c>
      <c r="AY66" s="127" t="str">
        <f>IF(AY65="","",VLOOKUP(AY65,シフト記号表!$C$6:$L$47,10,FALSE))</f>
        <v/>
      </c>
      <c r="AZ66" s="128" t="str">
        <f>IF(AZ65="","",VLOOKUP(AZ65,シフト記号表!$C$6:$L$47,10,FALSE))</f>
        <v/>
      </c>
      <c r="BA66" s="128" t="str">
        <f>IF(BA65="","",VLOOKUP(BA65,シフト記号表!$C$6:$L$47,10,FALSE))</f>
        <v/>
      </c>
      <c r="BB66" s="789">
        <f>IF($BE$3="４週",SUM(W66:AX66),IF($BE$3="暦月",SUM(W66:BA66),""))</f>
        <v>0</v>
      </c>
      <c r="BC66" s="790"/>
      <c r="BD66" s="791">
        <f>IF($BE$3="４週",BB66/4,IF($BE$3="暦月",(BB66/($BE$8/7)),""))</f>
        <v>0</v>
      </c>
      <c r="BE66" s="790"/>
      <c r="BF66" s="786"/>
      <c r="BG66" s="787"/>
      <c r="BH66" s="787"/>
      <c r="BI66" s="787"/>
      <c r="BJ66" s="788"/>
    </row>
    <row r="67" spans="2:62" ht="20.25" customHeight="1">
      <c r="B67" s="792">
        <f>B65+1</f>
        <v>27</v>
      </c>
      <c r="C67" s="794"/>
      <c r="D67" s="795"/>
      <c r="E67" s="122"/>
      <c r="F67" s="123"/>
      <c r="G67" s="122"/>
      <c r="H67" s="123"/>
      <c r="I67" s="798"/>
      <c r="J67" s="799"/>
      <c r="K67" s="802"/>
      <c r="L67" s="803"/>
      <c r="M67" s="803"/>
      <c r="N67" s="795"/>
      <c r="O67" s="806"/>
      <c r="P67" s="807"/>
      <c r="Q67" s="807"/>
      <c r="R67" s="807"/>
      <c r="S67" s="808"/>
      <c r="T67" s="142" t="s">
        <v>456</v>
      </c>
      <c r="U67" s="143"/>
      <c r="V67" s="144"/>
      <c r="W67" s="135"/>
      <c r="X67" s="136"/>
      <c r="Y67" s="136"/>
      <c r="Z67" s="136"/>
      <c r="AA67" s="136"/>
      <c r="AB67" s="136"/>
      <c r="AC67" s="137"/>
      <c r="AD67" s="135"/>
      <c r="AE67" s="136"/>
      <c r="AF67" s="136"/>
      <c r="AG67" s="136"/>
      <c r="AH67" s="136"/>
      <c r="AI67" s="136"/>
      <c r="AJ67" s="137"/>
      <c r="AK67" s="135"/>
      <c r="AL67" s="136"/>
      <c r="AM67" s="136"/>
      <c r="AN67" s="136"/>
      <c r="AO67" s="136"/>
      <c r="AP67" s="136"/>
      <c r="AQ67" s="137"/>
      <c r="AR67" s="135"/>
      <c r="AS67" s="136"/>
      <c r="AT67" s="136"/>
      <c r="AU67" s="136"/>
      <c r="AV67" s="136"/>
      <c r="AW67" s="136"/>
      <c r="AX67" s="137"/>
      <c r="AY67" s="135"/>
      <c r="AZ67" s="136"/>
      <c r="BA67" s="138"/>
      <c r="BB67" s="809"/>
      <c r="BC67" s="810"/>
      <c r="BD67" s="781"/>
      <c r="BE67" s="782"/>
      <c r="BF67" s="783"/>
      <c r="BG67" s="784"/>
      <c r="BH67" s="784"/>
      <c r="BI67" s="784"/>
      <c r="BJ67" s="785"/>
    </row>
    <row r="68" spans="2:62" ht="20.25" customHeight="1">
      <c r="B68" s="793"/>
      <c r="C68" s="796"/>
      <c r="D68" s="797"/>
      <c r="E68" s="122"/>
      <c r="F68" s="123">
        <f>C67</f>
        <v>0</v>
      </c>
      <c r="G68" s="122"/>
      <c r="H68" s="123">
        <f>I67</f>
        <v>0</v>
      </c>
      <c r="I68" s="800"/>
      <c r="J68" s="801"/>
      <c r="K68" s="804"/>
      <c r="L68" s="805"/>
      <c r="M68" s="805"/>
      <c r="N68" s="797"/>
      <c r="O68" s="806"/>
      <c r="P68" s="807"/>
      <c r="Q68" s="807"/>
      <c r="R68" s="807"/>
      <c r="S68" s="808"/>
      <c r="T68" s="139" t="s">
        <v>203</v>
      </c>
      <c r="U68" s="140"/>
      <c r="V68" s="141"/>
      <c r="W68" s="127" t="str">
        <f>IF(W67="","",VLOOKUP(W67,シフト記号表!$C$6:$L$47,10,FALSE))</f>
        <v/>
      </c>
      <c r="X68" s="128" t="str">
        <f>IF(X67="","",VLOOKUP(X67,シフト記号表!$C$6:$L$47,10,FALSE))</f>
        <v/>
      </c>
      <c r="Y68" s="128" t="str">
        <f>IF(Y67="","",VLOOKUP(Y67,シフト記号表!$C$6:$L$47,10,FALSE))</f>
        <v/>
      </c>
      <c r="Z68" s="128" t="str">
        <f>IF(Z67="","",VLOOKUP(Z67,シフト記号表!$C$6:$L$47,10,FALSE))</f>
        <v/>
      </c>
      <c r="AA68" s="128" t="str">
        <f>IF(AA67="","",VLOOKUP(AA67,シフト記号表!$C$6:$L$47,10,FALSE))</f>
        <v/>
      </c>
      <c r="AB68" s="128" t="str">
        <f>IF(AB67="","",VLOOKUP(AB67,シフト記号表!$C$6:$L$47,10,FALSE))</f>
        <v/>
      </c>
      <c r="AC68" s="129" t="str">
        <f>IF(AC67="","",VLOOKUP(AC67,シフト記号表!$C$6:$L$47,10,FALSE))</f>
        <v/>
      </c>
      <c r="AD68" s="127" t="str">
        <f>IF(AD67="","",VLOOKUP(AD67,シフト記号表!$C$6:$L$47,10,FALSE))</f>
        <v/>
      </c>
      <c r="AE68" s="128" t="str">
        <f>IF(AE67="","",VLOOKUP(AE67,シフト記号表!$C$6:$L$47,10,FALSE))</f>
        <v/>
      </c>
      <c r="AF68" s="128" t="str">
        <f>IF(AF67="","",VLOOKUP(AF67,シフト記号表!$C$6:$L$47,10,FALSE))</f>
        <v/>
      </c>
      <c r="AG68" s="128" t="str">
        <f>IF(AG67="","",VLOOKUP(AG67,シフト記号表!$C$6:$L$47,10,FALSE))</f>
        <v/>
      </c>
      <c r="AH68" s="128" t="str">
        <f>IF(AH67="","",VLOOKUP(AH67,シフト記号表!$C$6:$L$47,10,FALSE))</f>
        <v/>
      </c>
      <c r="AI68" s="128" t="str">
        <f>IF(AI67="","",VLOOKUP(AI67,シフト記号表!$C$6:$L$47,10,FALSE))</f>
        <v/>
      </c>
      <c r="AJ68" s="129" t="str">
        <f>IF(AJ67="","",VLOOKUP(AJ67,シフト記号表!$C$6:$L$47,10,FALSE))</f>
        <v/>
      </c>
      <c r="AK68" s="127" t="str">
        <f>IF(AK67="","",VLOOKUP(AK67,シフト記号表!$C$6:$L$47,10,FALSE))</f>
        <v/>
      </c>
      <c r="AL68" s="128" t="str">
        <f>IF(AL67="","",VLOOKUP(AL67,シフト記号表!$C$6:$L$47,10,FALSE))</f>
        <v/>
      </c>
      <c r="AM68" s="128" t="str">
        <f>IF(AM67="","",VLOOKUP(AM67,シフト記号表!$C$6:$L$47,10,FALSE))</f>
        <v/>
      </c>
      <c r="AN68" s="128" t="str">
        <f>IF(AN67="","",VLOOKUP(AN67,シフト記号表!$C$6:$L$47,10,FALSE))</f>
        <v/>
      </c>
      <c r="AO68" s="128" t="str">
        <f>IF(AO67="","",VLOOKUP(AO67,シフト記号表!$C$6:$L$47,10,FALSE))</f>
        <v/>
      </c>
      <c r="AP68" s="128" t="str">
        <f>IF(AP67="","",VLOOKUP(AP67,シフト記号表!$C$6:$L$47,10,FALSE))</f>
        <v/>
      </c>
      <c r="AQ68" s="129" t="str">
        <f>IF(AQ67="","",VLOOKUP(AQ67,シフト記号表!$C$6:$L$47,10,FALSE))</f>
        <v/>
      </c>
      <c r="AR68" s="127" t="str">
        <f>IF(AR67="","",VLOOKUP(AR67,シフト記号表!$C$6:$L$47,10,FALSE))</f>
        <v/>
      </c>
      <c r="AS68" s="128" t="str">
        <f>IF(AS67="","",VLOOKUP(AS67,シフト記号表!$C$6:$L$47,10,FALSE))</f>
        <v/>
      </c>
      <c r="AT68" s="128" t="str">
        <f>IF(AT67="","",VLOOKUP(AT67,シフト記号表!$C$6:$L$47,10,FALSE))</f>
        <v/>
      </c>
      <c r="AU68" s="128" t="str">
        <f>IF(AU67="","",VLOOKUP(AU67,シフト記号表!$C$6:$L$47,10,FALSE))</f>
        <v/>
      </c>
      <c r="AV68" s="128" t="str">
        <f>IF(AV67="","",VLOOKUP(AV67,シフト記号表!$C$6:$L$47,10,FALSE))</f>
        <v/>
      </c>
      <c r="AW68" s="128" t="str">
        <f>IF(AW67="","",VLOOKUP(AW67,シフト記号表!$C$6:$L$47,10,FALSE))</f>
        <v/>
      </c>
      <c r="AX68" s="129" t="str">
        <f>IF(AX67="","",VLOOKUP(AX67,シフト記号表!$C$6:$L$47,10,FALSE))</f>
        <v/>
      </c>
      <c r="AY68" s="127" t="str">
        <f>IF(AY67="","",VLOOKUP(AY67,シフト記号表!$C$6:$L$47,10,FALSE))</f>
        <v/>
      </c>
      <c r="AZ68" s="128" t="str">
        <f>IF(AZ67="","",VLOOKUP(AZ67,シフト記号表!$C$6:$L$47,10,FALSE))</f>
        <v/>
      </c>
      <c r="BA68" s="128" t="str">
        <f>IF(BA67="","",VLOOKUP(BA67,シフト記号表!$C$6:$L$47,10,FALSE))</f>
        <v/>
      </c>
      <c r="BB68" s="789">
        <f>IF($BE$3="４週",SUM(W68:AX68),IF($BE$3="暦月",SUM(W68:BA68),""))</f>
        <v>0</v>
      </c>
      <c r="BC68" s="790"/>
      <c r="BD68" s="791">
        <f>IF($BE$3="４週",BB68/4,IF($BE$3="暦月",(BB68/($BE$8/7)),""))</f>
        <v>0</v>
      </c>
      <c r="BE68" s="790"/>
      <c r="BF68" s="786"/>
      <c r="BG68" s="787"/>
      <c r="BH68" s="787"/>
      <c r="BI68" s="787"/>
      <c r="BJ68" s="788"/>
    </row>
    <row r="69" spans="2:62" ht="20.25" customHeight="1">
      <c r="B69" s="792">
        <f>B67+1</f>
        <v>28</v>
      </c>
      <c r="C69" s="794"/>
      <c r="D69" s="795"/>
      <c r="E69" s="122"/>
      <c r="F69" s="123"/>
      <c r="G69" s="122"/>
      <c r="H69" s="123"/>
      <c r="I69" s="798"/>
      <c r="J69" s="799"/>
      <c r="K69" s="802"/>
      <c r="L69" s="803"/>
      <c r="M69" s="803"/>
      <c r="N69" s="795"/>
      <c r="O69" s="806"/>
      <c r="P69" s="807"/>
      <c r="Q69" s="807"/>
      <c r="R69" s="807"/>
      <c r="S69" s="808"/>
      <c r="T69" s="142" t="s">
        <v>456</v>
      </c>
      <c r="U69" s="143"/>
      <c r="V69" s="144"/>
      <c r="W69" s="135"/>
      <c r="X69" s="136"/>
      <c r="Y69" s="136"/>
      <c r="Z69" s="136"/>
      <c r="AA69" s="136"/>
      <c r="AB69" s="136"/>
      <c r="AC69" s="137"/>
      <c r="AD69" s="135"/>
      <c r="AE69" s="136"/>
      <c r="AF69" s="136"/>
      <c r="AG69" s="136"/>
      <c r="AH69" s="136"/>
      <c r="AI69" s="136"/>
      <c r="AJ69" s="137"/>
      <c r="AK69" s="135"/>
      <c r="AL69" s="136"/>
      <c r="AM69" s="136"/>
      <c r="AN69" s="136"/>
      <c r="AO69" s="136"/>
      <c r="AP69" s="136"/>
      <c r="AQ69" s="137"/>
      <c r="AR69" s="135"/>
      <c r="AS69" s="136"/>
      <c r="AT69" s="136"/>
      <c r="AU69" s="136"/>
      <c r="AV69" s="136"/>
      <c r="AW69" s="136"/>
      <c r="AX69" s="137"/>
      <c r="AY69" s="135"/>
      <c r="AZ69" s="136"/>
      <c r="BA69" s="138"/>
      <c r="BB69" s="809"/>
      <c r="BC69" s="810"/>
      <c r="BD69" s="781"/>
      <c r="BE69" s="782"/>
      <c r="BF69" s="783"/>
      <c r="BG69" s="784"/>
      <c r="BH69" s="784"/>
      <c r="BI69" s="784"/>
      <c r="BJ69" s="785"/>
    </row>
    <row r="70" spans="2:62" ht="20.25" customHeight="1">
      <c r="B70" s="793"/>
      <c r="C70" s="796"/>
      <c r="D70" s="797"/>
      <c r="E70" s="122"/>
      <c r="F70" s="123">
        <f>C69</f>
        <v>0</v>
      </c>
      <c r="G70" s="122"/>
      <c r="H70" s="123">
        <f>I69</f>
        <v>0</v>
      </c>
      <c r="I70" s="800"/>
      <c r="J70" s="801"/>
      <c r="K70" s="804"/>
      <c r="L70" s="805"/>
      <c r="M70" s="805"/>
      <c r="N70" s="797"/>
      <c r="O70" s="806"/>
      <c r="P70" s="807"/>
      <c r="Q70" s="807"/>
      <c r="R70" s="807"/>
      <c r="S70" s="808"/>
      <c r="T70" s="139" t="s">
        <v>203</v>
      </c>
      <c r="U70" s="140"/>
      <c r="V70" s="141"/>
      <c r="W70" s="127" t="str">
        <f>IF(W69="","",VLOOKUP(W69,シフト記号表!$C$6:$L$47,10,FALSE))</f>
        <v/>
      </c>
      <c r="X70" s="128" t="str">
        <f>IF(X69="","",VLOOKUP(X69,シフト記号表!$C$6:$L$47,10,FALSE))</f>
        <v/>
      </c>
      <c r="Y70" s="128" t="str">
        <f>IF(Y69="","",VLOOKUP(Y69,シフト記号表!$C$6:$L$47,10,FALSE))</f>
        <v/>
      </c>
      <c r="Z70" s="128" t="str">
        <f>IF(Z69="","",VLOOKUP(Z69,シフト記号表!$C$6:$L$47,10,FALSE))</f>
        <v/>
      </c>
      <c r="AA70" s="128" t="str">
        <f>IF(AA69="","",VLOOKUP(AA69,シフト記号表!$C$6:$L$47,10,FALSE))</f>
        <v/>
      </c>
      <c r="AB70" s="128" t="str">
        <f>IF(AB69="","",VLOOKUP(AB69,シフト記号表!$C$6:$L$47,10,FALSE))</f>
        <v/>
      </c>
      <c r="AC70" s="129" t="str">
        <f>IF(AC69="","",VLOOKUP(AC69,シフト記号表!$C$6:$L$47,10,FALSE))</f>
        <v/>
      </c>
      <c r="AD70" s="127" t="str">
        <f>IF(AD69="","",VLOOKUP(AD69,シフト記号表!$C$6:$L$47,10,FALSE))</f>
        <v/>
      </c>
      <c r="AE70" s="128" t="str">
        <f>IF(AE69="","",VLOOKUP(AE69,シフト記号表!$C$6:$L$47,10,FALSE))</f>
        <v/>
      </c>
      <c r="AF70" s="128" t="str">
        <f>IF(AF69="","",VLOOKUP(AF69,シフト記号表!$C$6:$L$47,10,FALSE))</f>
        <v/>
      </c>
      <c r="AG70" s="128" t="str">
        <f>IF(AG69="","",VLOOKUP(AG69,シフト記号表!$C$6:$L$47,10,FALSE))</f>
        <v/>
      </c>
      <c r="AH70" s="128" t="str">
        <f>IF(AH69="","",VLOOKUP(AH69,シフト記号表!$C$6:$L$47,10,FALSE))</f>
        <v/>
      </c>
      <c r="AI70" s="128" t="str">
        <f>IF(AI69="","",VLOOKUP(AI69,シフト記号表!$C$6:$L$47,10,FALSE))</f>
        <v/>
      </c>
      <c r="AJ70" s="129" t="str">
        <f>IF(AJ69="","",VLOOKUP(AJ69,シフト記号表!$C$6:$L$47,10,FALSE))</f>
        <v/>
      </c>
      <c r="AK70" s="127" t="str">
        <f>IF(AK69="","",VLOOKUP(AK69,シフト記号表!$C$6:$L$47,10,FALSE))</f>
        <v/>
      </c>
      <c r="AL70" s="128" t="str">
        <f>IF(AL69="","",VLOOKUP(AL69,シフト記号表!$C$6:$L$47,10,FALSE))</f>
        <v/>
      </c>
      <c r="AM70" s="128" t="str">
        <f>IF(AM69="","",VLOOKUP(AM69,シフト記号表!$C$6:$L$47,10,FALSE))</f>
        <v/>
      </c>
      <c r="AN70" s="128" t="str">
        <f>IF(AN69="","",VLOOKUP(AN69,シフト記号表!$C$6:$L$47,10,FALSE))</f>
        <v/>
      </c>
      <c r="AO70" s="128" t="str">
        <f>IF(AO69="","",VLOOKUP(AO69,シフト記号表!$C$6:$L$47,10,FALSE))</f>
        <v/>
      </c>
      <c r="AP70" s="128" t="str">
        <f>IF(AP69="","",VLOOKUP(AP69,シフト記号表!$C$6:$L$47,10,FALSE))</f>
        <v/>
      </c>
      <c r="AQ70" s="129" t="str">
        <f>IF(AQ69="","",VLOOKUP(AQ69,シフト記号表!$C$6:$L$47,10,FALSE))</f>
        <v/>
      </c>
      <c r="AR70" s="127" t="str">
        <f>IF(AR69="","",VLOOKUP(AR69,シフト記号表!$C$6:$L$47,10,FALSE))</f>
        <v/>
      </c>
      <c r="AS70" s="128" t="str">
        <f>IF(AS69="","",VLOOKUP(AS69,シフト記号表!$C$6:$L$47,10,FALSE))</f>
        <v/>
      </c>
      <c r="AT70" s="128" t="str">
        <f>IF(AT69="","",VLOOKUP(AT69,シフト記号表!$C$6:$L$47,10,FALSE))</f>
        <v/>
      </c>
      <c r="AU70" s="128" t="str">
        <f>IF(AU69="","",VLOOKUP(AU69,シフト記号表!$C$6:$L$47,10,FALSE))</f>
        <v/>
      </c>
      <c r="AV70" s="128" t="str">
        <f>IF(AV69="","",VLOOKUP(AV69,シフト記号表!$C$6:$L$47,10,FALSE))</f>
        <v/>
      </c>
      <c r="AW70" s="128" t="str">
        <f>IF(AW69="","",VLOOKUP(AW69,シフト記号表!$C$6:$L$47,10,FALSE))</f>
        <v/>
      </c>
      <c r="AX70" s="129" t="str">
        <f>IF(AX69="","",VLOOKUP(AX69,シフト記号表!$C$6:$L$47,10,FALSE))</f>
        <v/>
      </c>
      <c r="AY70" s="127" t="str">
        <f>IF(AY69="","",VLOOKUP(AY69,シフト記号表!$C$6:$L$47,10,FALSE))</f>
        <v/>
      </c>
      <c r="AZ70" s="128" t="str">
        <f>IF(AZ69="","",VLOOKUP(AZ69,シフト記号表!$C$6:$L$47,10,FALSE))</f>
        <v/>
      </c>
      <c r="BA70" s="128" t="str">
        <f>IF(BA69="","",VLOOKUP(BA69,シフト記号表!$C$6:$L$47,10,FALSE))</f>
        <v/>
      </c>
      <c r="BB70" s="789">
        <f>IF($BE$3="４週",SUM(W70:AX70),IF($BE$3="暦月",SUM(W70:BA70),""))</f>
        <v>0</v>
      </c>
      <c r="BC70" s="790"/>
      <c r="BD70" s="791">
        <f>IF($BE$3="４週",BB70/4,IF($BE$3="暦月",(BB70/($BE$8/7)),""))</f>
        <v>0</v>
      </c>
      <c r="BE70" s="790"/>
      <c r="BF70" s="786"/>
      <c r="BG70" s="787"/>
      <c r="BH70" s="787"/>
      <c r="BI70" s="787"/>
      <c r="BJ70" s="788"/>
    </row>
    <row r="71" spans="2:62" ht="20.25" customHeight="1">
      <c r="B71" s="792">
        <f>B69+1</f>
        <v>29</v>
      </c>
      <c r="C71" s="794"/>
      <c r="D71" s="795"/>
      <c r="E71" s="122"/>
      <c r="F71" s="123"/>
      <c r="G71" s="122"/>
      <c r="H71" s="123"/>
      <c r="I71" s="798"/>
      <c r="J71" s="799"/>
      <c r="K71" s="802"/>
      <c r="L71" s="803"/>
      <c r="M71" s="803"/>
      <c r="N71" s="795"/>
      <c r="O71" s="806"/>
      <c r="P71" s="807"/>
      <c r="Q71" s="807"/>
      <c r="R71" s="807"/>
      <c r="S71" s="808"/>
      <c r="T71" s="142" t="s">
        <v>456</v>
      </c>
      <c r="U71" s="143"/>
      <c r="V71" s="144"/>
      <c r="W71" s="135"/>
      <c r="X71" s="136"/>
      <c r="Y71" s="136"/>
      <c r="Z71" s="136"/>
      <c r="AA71" s="136"/>
      <c r="AB71" s="136"/>
      <c r="AC71" s="137"/>
      <c r="AD71" s="135"/>
      <c r="AE71" s="136"/>
      <c r="AF71" s="136"/>
      <c r="AG71" s="136"/>
      <c r="AH71" s="136"/>
      <c r="AI71" s="136"/>
      <c r="AJ71" s="137"/>
      <c r="AK71" s="135"/>
      <c r="AL71" s="136"/>
      <c r="AM71" s="136"/>
      <c r="AN71" s="136"/>
      <c r="AO71" s="136"/>
      <c r="AP71" s="136"/>
      <c r="AQ71" s="137"/>
      <c r="AR71" s="135"/>
      <c r="AS71" s="136"/>
      <c r="AT71" s="136"/>
      <c r="AU71" s="136"/>
      <c r="AV71" s="136"/>
      <c r="AW71" s="136"/>
      <c r="AX71" s="137"/>
      <c r="AY71" s="135"/>
      <c r="AZ71" s="136"/>
      <c r="BA71" s="138"/>
      <c r="BB71" s="809"/>
      <c r="BC71" s="810"/>
      <c r="BD71" s="781"/>
      <c r="BE71" s="782"/>
      <c r="BF71" s="783"/>
      <c r="BG71" s="784"/>
      <c r="BH71" s="784"/>
      <c r="BI71" s="784"/>
      <c r="BJ71" s="785"/>
    </row>
    <row r="72" spans="2:62" ht="20.25" customHeight="1">
      <c r="B72" s="793"/>
      <c r="C72" s="827"/>
      <c r="D72" s="828"/>
      <c r="E72" s="145"/>
      <c r="F72" s="146">
        <f>C71</f>
        <v>0</v>
      </c>
      <c r="G72" s="145"/>
      <c r="H72" s="146">
        <f>I71</f>
        <v>0</v>
      </c>
      <c r="I72" s="829"/>
      <c r="J72" s="830"/>
      <c r="K72" s="831"/>
      <c r="L72" s="832"/>
      <c r="M72" s="832"/>
      <c r="N72" s="828"/>
      <c r="O72" s="806"/>
      <c r="P72" s="807"/>
      <c r="Q72" s="807"/>
      <c r="R72" s="807"/>
      <c r="S72" s="808"/>
      <c r="T72" s="139" t="s">
        <v>203</v>
      </c>
      <c r="U72" s="140"/>
      <c r="V72" s="141"/>
      <c r="W72" s="127" t="str">
        <f>IF(W71="","",VLOOKUP(W71,シフト記号表!$C$6:$L$47,10,FALSE))</f>
        <v/>
      </c>
      <c r="X72" s="128" t="str">
        <f>IF(X71="","",VLOOKUP(X71,シフト記号表!$C$6:$L$47,10,FALSE))</f>
        <v/>
      </c>
      <c r="Y72" s="128" t="str">
        <f>IF(Y71="","",VLOOKUP(Y71,シフト記号表!$C$6:$L$47,10,FALSE))</f>
        <v/>
      </c>
      <c r="Z72" s="128" t="str">
        <f>IF(Z71="","",VLOOKUP(Z71,シフト記号表!$C$6:$L$47,10,FALSE))</f>
        <v/>
      </c>
      <c r="AA72" s="128" t="str">
        <f>IF(AA71="","",VLOOKUP(AA71,シフト記号表!$C$6:$L$47,10,FALSE))</f>
        <v/>
      </c>
      <c r="AB72" s="128" t="str">
        <f>IF(AB71="","",VLOOKUP(AB71,シフト記号表!$C$6:$L$47,10,FALSE))</f>
        <v/>
      </c>
      <c r="AC72" s="129" t="str">
        <f>IF(AC71="","",VLOOKUP(AC71,シフト記号表!$C$6:$L$47,10,FALSE))</f>
        <v/>
      </c>
      <c r="AD72" s="127" t="str">
        <f>IF(AD71="","",VLOOKUP(AD71,シフト記号表!$C$6:$L$47,10,FALSE))</f>
        <v/>
      </c>
      <c r="AE72" s="128" t="str">
        <f>IF(AE71="","",VLOOKUP(AE71,シフト記号表!$C$6:$L$47,10,FALSE))</f>
        <v/>
      </c>
      <c r="AF72" s="128" t="str">
        <f>IF(AF71="","",VLOOKUP(AF71,シフト記号表!$C$6:$L$47,10,FALSE))</f>
        <v/>
      </c>
      <c r="AG72" s="128" t="str">
        <f>IF(AG71="","",VLOOKUP(AG71,シフト記号表!$C$6:$L$47,10,FALSE))</f>
        <v/>
      </c>
      <c r="AH72" s="128" t="str">
        <f>IF(AH71="","",VLOOKUP(AH71,シフト記号表!$C$6:$L$47,10,FALSE))</f>
        <v/>
      </c>
      <c r="AI72" s="128" t="str">
        <f>IF(AI71="","",VLOOKUP(AI71,シフト記号表!$C$6:$L$47,10,FALSE))</f>
        <v/>
      </c>
      <c r="AJ72" s="129" t="str">
        <f>IF(AJ71="","",VLOOKUP(AJ71,シフト記号表!$C$6:$L$47,10,FALSE))</f>
        <v/>
      </c>
      <c r="AK72" s="127" t="str">
        <f>IF(AK71="","",VLOOKUP(AK71,シフト記号表!$C$6:$L$47,10,FALSE))</f>
        <v/>
      </c>
      <c r="AL72" s="128" t="str">
        <f>IF(AL71="","",VLOOKUP(AL71,シフト記号表!$C$6:$L$47,10,FALSE))</f>
        <v/>
      </c>
      <c r="AM72" s="128" t="str">
        <f>IF(AM71="","",VLOOKUP(AM71,シフト記号表!$C$6:$L$47,10,FALSE))</f>
        <v/>
      </c>
      <c r="AN72" s="128" t="str">
        <f>IF(AN71="","",VLOOKUP(AN71,シフト記号表!$C$6:$L$47,10,FALSE))</f>
        <v/>
      </c>
      <c r="AO72" s="128" t="str">
        <f>IF(AO71="","",VLOOKUP(AO71,シフト記号表!$C$6:$L$47,10,FALSE))</f>
        <v/>
      </c>
      <c r="AP72" s="128" t="str">
        <f>IF(AP71="","",VLOOKUP(AP71,シフト記号表!$C$6:$L$47,10,FALSE))</f>
        <v/>
      </c>
      <c r="AQ72" s="129" t="str">
        <f>IF(AQ71="","",VLOOKUP(AQ71,シフト記号表!$C$6:$L$47,10,FALSE))</f>
        <v/>
      </c>
      <c r="AR72" s="127" t="str">
        <f>IF(AR71="","",VLOOKUP(AR71,シフト記号表!$C$6:$L$47,10,FALSE))</f>
        <v/>
      </c>
      <c r="AS72" s="128" t="str">
        <f>IF(AS71="","",VLOOKUP(AS71,シフト記号表!$C$6:$L$47,10,FALSE))</f>
        <v/>
      </c>
      <c r="AT72" s="128" t="str">
        <f>IF(AT71="","",VLOOKUP(AT71,シフト記号表!$C$6:$L$47,10,FALSE))</f>
        <v/>
      </c>
      <c r="AU72" s="128" t="str">
        <f>IF(AU71="","",VLOOKUP(AU71,シフト記号表!$C$6:$L$47,10,FALSE))</f>
        <v/>
      </c>
      <c r="AV72" s="128" t="str">
        <f>IF(AV71="","",VLOOKUP(AV71,シフト記号表!$C$6:$L$47,10,FALSE))</f>
        <v/>
      </c>
      <c r="AW72" s="128" t="str">
        <f>IF(AW71="","",VLOOKUP(AW71,シフト記号表!$C$6:$L$47,10,FALSE))</f>
        <v/>
      </c>
      <c r="AX72" s="129" t="str">
        <f>IF(AX71="","",VLOOKUP(AX71,シフト記号表!$C$6:$L$47,10,FALSE))</f>
        <v/>
      </c>
      <c r="AY72" s="127" t="str">
        <f>IF(AY71="","",VLOOKUP(AY71,シフト記号表!$C$6:$L$47,10,FALSE))</f>
        <v/>
      </c>
      <c r="AZ72" s="128" t="str">
        <f>IF(AZ71="","",VLOOKUP(AZ71,シフト記号表!$C$6:$L$47,10,FALSE))</f>
        <v/>
      </c>
      <c r="BA72" s="128" t="str">
        <f>IF(BA71="","",VLOOKUP(BA71,シフト記号表!$C$6:$L$47,10,FALSE))</f>
        <v/>
      </c>
      <c r="BB72" s="836">
        <f>IF($BE$3="４週",SUM(W72:AX72),IF($BE$3="暦月",SUM(W72:BA72),""))</f>
        <v>0</v>
      </c>
      <c r="BC72" s="837"/>
      <c r="BD72" s="838">
        <f>IF($BE$3="４週",BB72/4,IF($BE$3="暦月",(BB72/($BE$8/7)),""))</f>
        <v>0</v>
      </c>
      <c r="BE72" s="837"/>
      <c r="BF72" s="833"/>
      <c r="BG72" s="834"/>
      <c r="BH72" s="834"/>
      <c r="BI72" s="834"/>
      <c r="BJ72" s="835"/>
    </row>
    <row r="73" spans="2:62" ht="20.25" customHeight="1">
      <c r="B73" s="792">
        <f>B71+1</f>
        <v>30</v>
      </c>
      <c r="C73" s="794"/>
      <c r="D73" s="795"/>
      <c r="E73" s="122"/>
      <c r="F73" s="123"/>
      <c r="G73" s="122"/>
      <c r="H73" s="123"/>
      <c r="I73" s="798"/>
      <c r="J73" s="799"/>
      <c r="K73" s="802"/>
      <c r="L73" s="803"/>
      <c r="M73" s="803"/>
      <c r="N73" s="795"/>
      <c r="O73" s="806"/>
      <c r="P73" s="807"/>
      <c r="Q73" s="807"/>
      <c r="R73" s="807"/>
      <c r="S73" s="808"/>
      <c r="T73" s="142" t="s">
        <v>456</v>
      </c>
      <c r="U73" s="143"/>
      <c r="V73" s="144"/>
      <c r="W73" s="135"/>
      <c r="X73" s="136"/>
      <c r="Y73" s="136"/>
      <c r="Z73" s="136"/>
      <c r="AA73" s="136"/>
      <c r="AB73" s="136"/>
      <c r="AC73" s="137"/>
      <c r="AD73" s="135"/>
      <c r="AE73" s="136"/>
      <c r="AF73" s="136"/>
      <c r="AG73" s="136"/>
      <c r="AH73" s="136"/>
      <c r="AI73" s="136"/>
      <c r="AJ73" s="137"/>
      <c r="AK73" s="135"/>
      <c r="AL73" s="136"/>
      <c r="AM73" s="136"/>
      <c r="AN73" s="136"/>
      <c r="AO73" s="136"/>
      <c r="AP73" s="136"/>
      <c r="AQ73" s="137"/>
      <c r="AR73" s="135"/>
      <c r="AS73" s="136"/>
      <c r="AT73" s="136"/>
      <c r="AU73" s="136"/>
      <c r="AV73" s="136"/>
      <c r="AW73" s="136"/>
      <c r="AX73" s="137"/>
      <c r="AY73" s="135"/>
      <c r="AZ73" s="136"/>
      <c r="BA73" s="138"/>
      <c r="BB73" s="809"/>
      <c r="BC73" s="810"/>
      <c r="BD73" s="781"/>
      <c r="BE73" s="782"/>
      <c r="BF73" s="783"/>
      <c r="BG73" s="784"/>
      <c r="BH73" s="784"/>
      <c r="BI73" s="784"/>
      <c r="BJ73" s="785"/>
    </row>
    <row r="74" spans="2:62" ht="20.25" customHeight="1">
      <c r="B74" s="793"/>
      <c r="C74" s="827"/>
      <c r="D74" s="828"/>
      <c r="E74" s="145"/>
      <c r="F74" s="146">
        <f>C73</f>
        <v>0</v>
      </c>
      <c r="G74" s="145"/>
      <c r="H74" s="146">
        <f>I73</f>
        <v>0</v>
      </c>
      <c r="I74" s="829"/>
      <c r="J74" s="830"/>
      <c r="K74" s="831"/>
      <c r="L74" s="832"/>
      <c r="M74" s="832"/>
      <c r="N74" s="828"/>
      <c r="O74" s="806"/>
      <c r="P74" s="807"/>
      <c r="Q74" s="807"/>
      <c r="R74" s="807"/>
      <c r="S74" s="808"/>
      <c r="T74" s="139" t="s">
        <v>203</v>
      </c>
      <c r="U74" s="140"/>
      <c r="V74" s="141"/>
      <c r="W74" s="127" t="str">
        <f>IF(W73="","",VLOOKUP(W73,シフト記号表!$C$6:$L$47,10,FALSE))</f>
        <v/>
      </c>
      <c r="X74" s="128" t="str">
        <f>IF(X73="","",VLOOKUP(X73,シフト記号表!$C$6:$L$47,10,FALSE))</f>
        <v/>
      </c>
      <c r="Y74" s="128" t="str">
        <f>IF(Y73="","",VLOOKUP(Y73,シフト記号表!$C$6:$L$47,10,FALSE))</f>
        <v/>
      </c>
      <c r="Z74" s="128" t="str">
        <f>IF(Z73="","",VLOOKUP(Z73,シフト記号表!$C$6:$L$47,10,FALSE))</f>
        <v/>
      </c>
      <c r="AA74" s="128" t="str">
        <f>IF(AA73="","",VLOOKUP(AA73,シフト記号表!$C$6:$L$47,10,FALSE))</f>
        <v/>
      </c>
      <c r="AB74" s="128" t="str">
        <f>IF(AB73="","",VLOOKUP(AB73,シフト記号表!$C$6:$L$47,10,FALSE))</f>
        <v/>
      </c>
      <c r="AC74" s="129" t="str">
        <f>IF(AC73="","",VLOOKUP(AC73,シフト記号表!$C$6:$L$47,10,FALSE))</f>
        <v/>
      </c>
      <c r="AD74" s="127" t="str">
        <f>IF(AD73="","",VLOOKUP(AD73,シフト記号表!$C$6:$L$47,10,FALSE))</f>
        <v/>
      </c>
      <c r="AE74" s="128" t="str">
        <f>IF(AE73="","",VLOOKUP(AE73,シフト記号表!$C$6:$L$47,10,FALSE))</f>
        <v/>
      </c>
      <c r="AF74" s="128" t="str">
        <f>IF(AF73="","",VLOOKUP(AF73,シフト記号表!$C$6:$L$47,10,FALSE))</f>
        <v/>
      </c>
      <c r="AG74" s="128" t="str">
        <f>IF(AG73="","",VLOOKUP(AG73,シフト記号表!$C$6:$L$47,10,FALSE))</f>
        <v/>
      </c>
      <c r="AH74" s="128" t="str">
        <f>IF(AH73="","",VLOOKUP(AH73,シフト記号表!$C$6:$L$47,10,FALSE))</f>
        <v/>
      </c>
      <c r="AI74" s="128" t="str">
        <f>IF(AI73="","",VLOOKUP(AI73,シフト記号表!$C$6:$L$47,10,FALSE))</f>
        <v/>
      </c>
      <c r="AJ74" s="129" t="str">
        <f>IF(AJ73="","",VLOOKUP(AJ73,シフト記号表!$C$6:$L$47,10,FALSE))</f>
        <v/>
      </c>
      <c r="AK74" s="127" t="str">
        <f>IF(AK73="","",VLOOKUP(AK73,シフト記号表!$C$6:$L$47,10,FALSE))</f>
        <v/>
      </c>
      <c r="AL74" s="128" t="str">
        <f>IF(AL73="","",VLOOKUP(AL73,シフト記号表!$C$6:$L$47,10,FALSE))</f>
        <v/>
      </c>
      <c r="AM74" s="128" t="str">
        <f>IF(AM73="","",VLOOKUP(AM73,シフト記号表!$C$6:$L$47,10,FALSE))</f>
        <v/>
      </c>
      <c r="AN74" s="128" t="str">
        <f>IF(AN73="","",VLOOKUP(AN73,シフト記号表!$C$6:$L$47,10,FALSE))</f>
        <v/>
      </c>
      <c r="AO74" s="128" t="str">
        <f>IF(AO73="","",VLOOKUP(AO73,シフト記号表!$C$6:$L$47,10,FALSE))</f>
        <v/>
      </c>
      <c r="AP74" s="128" t="str">
        <f>IF(AP73="","",VLOOKUP(AP73,シフト記号表!$C$6:$L$47,10,FALSE))</f>
        <v/>
      </c>
      <c r="AQ74" s="129" t="str">
        <f>IF(AQ73="","",VLOOKUP(AQ73,シフト記号表!$C$6:$L$47,10,FALSE))</f>
        <v/>
      </c>
      <c r="AR74" s="127" t="str">
        <f>IF(AR73="","",VLOOKUP(AR73,シフト記号表!$C$6:$L$47,10,FALSE))</f>
        <v/>
      </c>
      <c r="AS74" s="128" t="str">
        <f>IF(AS73="","",VLOOKUP(AS73,シフト記号表!$C$6:$L$47,10,FALSE))</f>
        <v/>
      </c>
      <c r="AT74" s="128" t="str">
        <f>IF(AT73="","",VLOOKUP(AT73,シフト記号表!$C$6:$L$47,10,FALSE))</f>
        <v/>
      </c>
      <c r="AU74" s="128" t="str">
        <f>IF(AU73="","",VLOOKUP(AU73,シフト記号表!$C$6:$L$47,10,FALSE))</f>
        <v/>
      </c>
      <c r="AV74" s="128" t="str">
        <f>IF(AV73="","",VLOOKUP(AV73,シフト記号表!$C$6:$L$47,10,FALSE))</f>
        <v/>
      </c>
      <c r="AW74" s="128" t="str">
        <f>IF(AW73="","",VLOOKUP(AW73,シフト記号表!$C$6:$L$47,10,FALSE))</f>
        <v/>
      </c>
      <c r="AX74" s="129" t="str">
        <f>IF(AX73="","",VLOOKUP(AX73,シフト記号表!$C$6:$L$47,10,FALSE))</f>
        <v/>
      </c>
      <c r="AY74" s="127" t="str">
        <f>IF(AY73="","",VLOOKUP(AY73,シフト記号表!$C$6:$L$47,10,FALSE))</f>
        <v/>
      </c>
      <c r="AZ74" s="128" t="str">
        <f>IF(AZ73="","",VLOOKUP(AZ73,シフト記号表!$C$6:$L$47,10,FALSE))</f>
        <v/>
      </c>
      <c r="BA74" s="128" t="str">
        <f>IF(BA73="","",VLOOKUP(BA73,シフト記号表!$C$6:$L$47,10,FALSE))</f>
        <v/>
      </c>
      <c r="BB74" s="836">
        <f>IF($BE$3="４週",SUM(W74:AX74),IF($BE$3="暦月",SUM(W74:BA74),""))</f>
        <v>0</v>
      </c>
      <c r="BC74" s="837"/>
      <c r="BD74" s="838">
        <f>IF($BE$3="４週",BB74/4,IF($BE$3="暦月",(BB74/($BE$8/7)),""))</f>
        <v>0</v>
      </c>
      <c r="BE74" s="837"/>
      <c r="BF74" s="833"/>
      <c r="BG74" s="834"/>
      <c r="BH74" s="834"/>
      <c r="BI74" s="834"/>
      <c r="BJ74" s="835"/>
    </row>
    <row r="75" spans="2:62" ht="20.25" customHeight="1">
      <c r="B75" s="792">
        <f>B73+1</f>
        <v>31</v>
      </c>
      <c r="C75" s="794"/>
      <c r="D75" s="795"/>
      <c r="E75" s="122"/>
      <c r="F75" s="123"/>
      <c r="G75" s="122"/>
      <c r="H75" s="123"/>
      <c r="I75" s="798"/>
      <c r="J75" s="799"/>
      <c r="K75" s="802"/>
      <c r="L75" s="803"/>
      <c r="M75" s="803"/>
      <c r="N75" s="795"/>
      <c r="O75" s="806"/>
      <c r="P75" s="807"/>
      <c r="Q75" s="807"/>
      <c r="R75" s="807"/>
      <c r="S75" s="808"/>
      <c r="T75" s="142" t="s">
        <v>456</v>
      </c>
      <c r="U75" s="143"/>
      <c r="V75" s="144"/>
      <c r="W75" s="135"/>
      <c r="X75" s="136"/>
      <c r="Y75" s="136"/>
      <c r="Z75" s="136"/>
      <c r="AA75" s="136"/>
      <c r="AB75" s="136"/>
      <c r="AC75" s="137"/>
      <c r="AD75" s="135"/>
      <c r="AE75" s="136"/>
      <c r="AF75" s="136"/>
      <c r="AG75" s="136"/>
      <c r="AH75" s="136"/>
      <c r="AI75" s="136"/>
      <c r="AJ75" s="137"/>
      <c r="AK75" s="135"/>
      <c r="AL75" s="136"/>
      <c r="AM75" s="136"/>
      <c r="AN75" s="136"/>
      <c r="AO75" s="136"/>
      <c r="AP75" s="136"/>
      <c r="AQ75" s="137"/>
      <c r="AR75" s="135"/>
      <c r="AS75" s="136"/>
      <c r="AT75" s="136"/>
      <c r="AU75" s="136"/>
      <c r="AV75" s="136"/>
      <c r="AW75" s="136"/>
      <c r="AX75" s="137"/>
      <c r="AY75" s="135"/>
      <c r="AZ75" s="136"/>
      <c r="BA75" s="138"/>
      <c r="BB75" s="809"/>
      <c r="BC75" s="810"/>
      <c r="BD75" s="781"/>
      <c r="BE75" s="782"/>
      <c r="BF75" s="783"/>
      <c r="BG75" s="784"/>
      <c r="BH75" s="784"/>
      <c r="BI75" s="784"/>
      <c r="BJ75" s="785"/>
    </row>
    <row r="76" spans="2:62" ht="20.25" customHeight="1">
      <c r="B76" s="793"/>
      <c r="C76" s="827"/>
      <c r="D76" s="828"/>
      <c r="E76" s="145"/>
      <c r="F76" s="146">
        <f>C75</f>
        <v>0</v>
      </c>
      <c r="G76" s="145"/>
      <c r="H76" s="146">
        <f>I75</f>
        <v>0</v>
      </c>
      <c r="I76" s="829"/>
      <c r="J76" s="830"/>
      <c r="K76" s="831"/>
      <c r="L76" s="832"/>
      <c r="M76" s="832"/>
      <c r="N76" s="828"/>
      <c r="O76" s="806"/>
      <c r="P76" s="807"/>
      <c r="Q76" s="807"/>
      <c r="R76" s="807"/>
      <c r="S76" s="808"/>
      <c r="T76" s="139" t="s">
        <v>203</v>
      </c>
      <c r="U76" s="140"/>
      <c r="V76" s="141"/>
      <c r="W76" s="127" t="str">
        <f>IF(W75="","",VLOOKUP(W75,シフト記号表!$C$6:$L$47,10,FALSE))</f>
        <v/>
      </c>
      <c r="X76" s="128" t="str">
        <f>IF(X75="","",VLOOKUP(X75,シフト記号表!$C$6:$L$47,10,FALSE))</f>
        <v/>
      </c>
      <c r="Y76" s="128" t="str">
        <f>IF(Y75="","",VLOOKUP(Y75,シフト記号表!$C$6:$L$47,10,FALSE))</f>
        <v/>
      </c>
      <c r="Z76" s="128" t="str">
        <f>IF(Z75="","",VLOOKUP(Z75,シフト記号表!$C$6:$L$47,10,FALSE))</f>
        <v/>
      </c>
      <c r="AA76" s="128" t="str">
        <f>IF(AA75="","",VLOOKUP(AA75,シフト記号表!$C$6:$L$47,10,FALSE))</f>
        <v/>
      </c>
      <c r="AB76" s="128" t="str">
        <f>IF(AB75="","",VLOOKUP(AB75,シフト記号表!$C$6:$L$47,10,FALSE))</f>
        <v/>
      </c>
      <c r="AC76" s="129" t="str">
        <f>IF(AC75="","",VLOOKUP(AC75,シフト記号表!$C$6:$L$47,10,FALSE))</f>
        <v/>
      </c>
      <c r="AD76" s="127" t="str">
        <f>IF(AD75="","",VLOOKUP(AD75,シフト記号表!$C$6:$L$47,10,FALSE))</f>
        <v/>
      </c>
      <c r="AE76" s="128" t="str">
        <f>IF(AE75="","",VLOOKUP(AE75,シフト記号表!$C$6:$L$47,10,FALSE))</f>
        <v/>
      </c>
      <c r="AF76" s="128" t="str">
        <f>IF(AF75="","",VLOOKUP(AF75,シフト記号表!$C$6:$L$47,10,FALSE))</f>
        <v/>
      </c>
      <c r="AG76" s="128" t="str">
        <f>IF(AG75="","",VLOOKUP(AG75,シフト記号表!$C$6:$L$47,10,FALSE))</f>
        <v/>
      </c>
      <c r="AH76" s="128" t="str">
        <f>IF(AH75="","",VLOOKUP(AH75,シフト記号表!$C$6:$L$47,10,FALSE))</f>
        <v/>
      </c>
      <c r="AI76" s="128" t="str">
        <f>IF(AI75="","",VLOOKUP(AI75,シフト記号表!$C$6:$L$47,10,FALSE))</f>
        <v/>
      </c>
      <c r="AJ76" s="129" t="str">
        <f>IF(AJ75="","",VLOOKUP(AJ75,シフト記号表!$C$6:$L$47,10,FALSE))</f>
        <v/>
      </c>
      <c r="AK76" s="127" t="str">
        <f>IF(AK75="","",VLOOKUP(AK75,シフト記号表!$C$6:$L$47,10,FALSE))</f>
        <v/>
      </c>
      <c r="AL76" s="128" t="str">
        <f>IF(AL75="","",VLOOKUP(AL75,シフト記号表!$C$6:$L$47,10,FALSE))</f>
        <v/>
      </c>
      <c r="AM76" s="128" t="str">
        <f>IF(AM75="","",VLOOKUP(AM75,シフト記号表!$C$6:$L$47,10,FALSE))</f>
        <v/>
      </c>
      <c r="AN76" s="128" t="str">
        <f>IF(AN75="","",VLOOKUP(AN75,シフト記号表!$C$6:$L$47,10,FALSE))</f>
        <v/>
      </c>
      <c r="AO76" s="128" t="str">
        <f>IF(AO75="","",VLOOKUP(AO75,シフト記号表!$C$6:$L$47,10,FALSE))</f>
        <v/>
      </c>
      <c r="AP76" s="128" t="str">
        <f>IF(AP75="","",VLOOKUP(AP75,シフト記号表!$C$6:$L$47,10,FALSE))</f>
        <v/>
      </c>
      <c r="AQ76" s="129" t="str">
        <f>IF(AQ75="","",VLOOKUP(AQ75,シフト記号表!$C$6:$L$47,10,FALSE))</f>
        <v/>
      </c>
      <c r="AR76" s="127" t="str">
        <f>IF(AR75="","",VLOOKUP(AR75,シフト記号表!$C$6:$L$47,10,FALSE))</f>
        <v/>
      </c>
      <c r="AS76" s="128" t="str">
        <f>IF(AS75="","",VLOOKUP(AS75,シフト記号表!$C$6:$L$47,10,FALSE))</f>
        <v/>
      </c>
      <c r="AT76" s="128" t="str">
        <f>IF(AT75="","",VLOOKUP(AT75,シフト記号表!$C$6:$L$47,10,FALSE))</f>
        <v/>
      </c>
      <c r="AU76" s="128" t="str">
        <f>IF(AU75="","",VLOOKUP(AU75,シフト記号表!$C$6:$L$47,10,FALSE))</f>
        <v/>
      </c>
      <c r="AV76" s="128" t="str">
        <f>IF(AV75="","",VLOOKUP(AV75,シフト記号表!$C$6:$L$47,10,FALSE))</f>
        <v/>
      </c>
      <c r="AW76" s="128" t="str">
        <f>IF(AW75="","",VLOOKUP(AW75,シフト記号表!$C$6:$L$47,10,FALSE))</f>
        <v/>
      </c>
      <c r="AX76" s="129" t="str">
        <f>IF(AX75="","",VLOOKUP(AX75,シフト記号表!$C$6:$L$47,10,FALSE))</f>
        <v/>
      </c>
      <c r="AY76" s="127" t="str">
        <f>IF(AY75="","",VLOOKUP(AY75,シフト記号表!$C$6:$L$47,10,FALSE))</f>
        <v/>
      </c>
      <c r="AZ76" s="128" t="str">
        <f>IF(AZ75="","",VLOOKUP(AZ75,シフト記号表!$C$6:$L$47,10,FALSE))</f>
        <v/>
      </c>
      <c r="BA76" s="128" t="str">
        <f>IF(BA75="","",VLOOKUP(BA75,シフト記号表!$C$6:$L$47,10,FALSE))</f>
        <v/>
      </c>
      <c r="BB76" s="836">
        <f>IF($BE$3="４週",SUM(W76:AX76),IF($BE$3="暦月",SUM(W76:BA76),""))</f>
        <v>0</v>
      </c>
      <c r="BC76" s="837"/>
      <c r="BD76" s="838">
        <f>IF($BE$3="４週",BB76/4,IF($BE$3="暦月",(BB76/($BE$8/7)),""))</f>
        <v>0</v>
      </c>
      <c r="BE76" s="837"/>
      <c r="BF76" s="833"/>
      <c r="BG76" s="834"/>
      <c r="BH76" s="834"/>
      <c r="BI76" s="834"/>
      <c r="BJ76" s="835"/>
    </row>
    <row r="77" spans="2:62" ht="20.25" customHeight="1">
      <c r="B77" s="792">
        <f>B75+1</f>
        <v>32</v>
      </c>
      <c r="C77" s="794"/>
      <c r="D77" s="795"/>
      <c r="E77" s="122"/>
      <c r="F77" s="123"/>
      <c r="G77" s="122"/>
      <c r="H77" s="123"/>
      <c r="I77" s="798"/>
      <c r="J77" s="799"/>
      <c r="K77" s="802"/>
      <c r="L77" s="803"/>
      <c r="M77" s="803"/>
      <c r="N77" s="795"/>
      <c r="O77" s="806"/>
      <c r="P77" s="807"/>
      <c r="Q77" s="807"/>
      <c r="R77" s="807"/>
      <c r="S77" s="808"/>
      <c r="T77" s="142" t="s">
        <v>456</v>
      </c>
      <c r="U77" s="143"/>
      <c r="V77" s="144"/>
      <c r="W77" s="135"/>
      <c r="X77" s="136"/>
      <c r="Y77" s="136"/>
      <c r="Z77" s="136"/>
      <c r="AA77" s="136"/>
      <c r="AB77" s="136"/>
      <c r="AC77" s="137"/>
      <c r="AD77" s="135"/>
      <c r="AE77" s="136"/>
      <c r="AF77" s="136"/>
      <c r="AG77" s="136"/>
      <c r="AH77" s="136"/>
      <c r="AI77" s="136"/>
      <c r="AJ77" s="137"/>
      <c r="AK77" s="135"/>
      <c r="AL77" s="136"/>
      <c r="AM77" s="136"/>
      <c r="AN77" s="136"/>
      <c r="AO77" s="136"/>
      <c r="AP77" s="136"/>
      <c r="AQ77" s="137"/>
      <c r="AR77" s="135"/>
      <c r="AS77" s="136"/>
      <c r="AT77" s="136"/>
      <c r="AU77" s="136"/>
      <c r="AV77" s="136"/>
      <c r="AW77" s="136"/>
      <c r="AX77" s="137"/>
      <c r="AY77" s="135"/>
      <c r="AZ77" s="136"/>
      <c r="BA77" s="138"/>
      <c r="BB77" s="809"/>
      <c r="BC77" s="810"/>
      <c r="BD77" s="781"/>
      <c r="BE77" s="782"/>
      <c r="BF77" s="783"/>
      <c r="BG77" s="784"/>
      <c r="BH77" s="784"/>
      <c r="BI77" s="784"/>
      <c r="BJ77" s="785"/>
    </row>
    <row r="78" spans="2:62" ht="20.25" customHeight="1">
      <c r="B78" s="793"/>
      <c r="C78" s="827"/>
      <c r="D78" s="828"/>
      <c r="E78" s="145"/>
      <c r="F78" s="146">
        <f>C77</f>
        <v>0</v>
      </c>
      <c r="G78" s="145"/>
      <c r="H78" s="146">
        <f>I77</f>
        <v>0</v>
      </c>
      <c r="I78" s="829"/>
      <c r="J78" s="830"/>
      <c r="K78" s="831"/>
      <c r="L78" s="832"/>
      <c r="M78" s="832"/>
      <c r="N78" s="828"/>
      <c r="O78" s="806"/>
      <c r="P78" s="807"/>
      <c r="Q78" s="807"/>
      <c r="R78" s="807"/>
      <c r="S78" s="808"/>
      <c r="T78" s="139" t="s">
        <v>203</v>
      </c>
      <c r="U78" s="140"/>
      <c r="V78" s="141"/>
      <c r="W78" s="127" t="str">
        <f>IF(W77="","",VLOOKUP(W77,シフト記号表!$C$6:$L$47,10,FALSE))</f>
        <v/>
      </c>
      <c r="X78" s="128" t="str">
        <f>IF(X77="","",VLOOKUP(X77,シフト記号表!$C$6:$L$47,10,FALSE))</f>
        <v/>
      </c>
      <c r="Y78" s="128" t="str">
        <f>IF(Y77="","",VLOOKUP(Y77,シフト記号表!$C$6:$L$47,10,FALSE))</f>
        <v/>
      </c>
      <c r="Z78" s="128" t="str">
        <f>IF(Z77="","",VLOOKUP(Z77,シフト記号表!$C$6:$L$47,10,FALSE))</f>
        <v/>
      </c>
      <c r="AA78" s="128" t="str">
        <f>IF(AA77="","",VLOOKUP(AA77,シフト記号表!$C$6:$L$47,10,FALSE))</f>
        <v/>
      </c>
      <c r="AB78" s="128" t="str">
        <f>IF(AB77="","",VLOOKUP(AB77,シフト記号表!$C$6:$L$47,10,FALSE))</f>
        <v/>
      </c>
      <c r="AC78" s="129" t="str">
        <f>IF(AC77="","",VLOOKUP(AC77,シフト記号表!$C$6:$L$47,10,FALSE))</f>
        <v/>
      </c>
      <c r="AD78" s="127" t="str">
        <f>IF(AD77="","",VLOOKUP(AD77,シフト記号表!$C$6:$L$47,10,FALSE))</f>
        <v/>
      </c>
      <c r="AE78" s="128" t="str">
        <f>IF(AE77="","",VLOOKUP(AE77,シフト記号表!$C$6:$L$47,10,FALSE))</f>
        <v/>
      </c>
      <c r="AF78" s="128" t="str">
        <f>IF(AF77="","",VLOOKUP(AF77,シフト記号表!$C$6:$L$47,10,FALSE))</f>
        <v/>
      </c>
      <c r="AG78" s="128" t="str">
        <f>IF(AG77="","",VLOOKUP(AG77,シフト記号表!$C$6:$L$47,10,FALSE))</f>
        <v/>
      </c>
      <c r="AH78" s="128" t="str">
        <f>IF(AH77="","",VLOOKUP(AH77,シフト記号表!$C$6:$L$47,10,FALSE))</f>
        <v/>
      </c>
      <c r="AI78" s="128" t="str">
        <f>IF(AI77="","",VLOOKUP(AI77,シフト記号表!$C$6:$L$47,10,FALSE))</f>
        <v/>
      </c>
      <c r="AJ78" s="129" t="str">
        <f>IF(AJ77="","",VLOOKUP(AJ77,シフト記号表!$C$6:$L$47,10,FALSE))</f>
        <v/>
      </c>
      <c r="AK78" s="127" t="str">
        <f>IF(AK77="","",VLOOKUP(AK77,シフト記号表!$C$6:$L$47,10,FALSE))</f>
        <v/>
      </c>
      <c r="AL78" s="128" t="str">
        <f>IF(AL77="","",VLOOKUP(AL77,シフト記号表!$C$6:$L$47,10,FALSE))</f>
        <v/>
      </c>
      <c r="AM78" s="128" t="str">
        <f>IF(AM77="","",VLOOKUP(AM77,シフト記号表!$C$6:$L$47,10,FALSE))</f>
        <v/>
      </c>
      <c r="AN78" s="128" t="str">
        <f>IF(AN77="","",VLOOKUP(AN77,シフト記号表!$C$6:$L$47,10,FALSE))</f>
        <v/>
      </c>
      <c r="AO78" s="128" t="str">
        <f>IF(AO77="","",VLOOKUP(AO77,シフト記号表!$C$6:$L$47,10,FALSE))</f>
        <v/>
      </c>
      <c r="AP78" s="128" t="str">
        <f>IF(AP77="","",VLOOKUP(AP77,シフト記号表!$C$6:$L$47,10,FALSE))</f>
        <v/>
      </c>
      <c r="AQ78" s="129" t="str">
        <f>IF(AQ77="","",VLOOKUP(AQ77,シフト記号表!$C$6:$L$47,10,FALSE))</f>
        <v/>
      </c>
      <c r="AR78" s="127" t="str">
        <f>IF(AR77="","",VLOOKUP(AR77,シフト記号表!$C$6:$L$47,10,FALSE))</f>
        <v/>
      </c>
      <c r="AS78" s="128" t="str">
        <f>IF(AS77="","",VLOOKUP(AS77,シフト記号表!$C$6:$L$47,10,FALSE))</f>
        <v/>
      </c>
      <c r="AT78" s="128" t="str">
        <f>IF(AT77="","",VLOOKUP(AT77,シフト記号表!$C$6:$L$47,10,FALSE))</f>
        <v/>
      </c>
      <c r="AU78" s="128" t="str">
        <f>IF(AU77="","",VLOOKUP(AU77,シフト記号表!$C$6:$L$47,10,FALSE))</f>
        <v/>
      </c>
      <c r="AV78" s="128" t="str">
        <f>IF(AV77="","",VLOOKUP(AV77,シフト記号表!$C$6:$L$47,10,FALSE))</f>
        <v/>
      </c>
      <c r="AW78" s="128" t="str">
        <f>IF(AW77="","",VLOOKUP(AW77,シフト記号表!$C$6:$L$47,10,FALSE))</f>
        <v/>
      </c>
      <c r="AX78" s="129" t="str">
        <f>IF(AX77="","",VLOOKUP(AX77,シフト記号表!$C$6:$L$47,10,FALSE))</f>
        <v/>
      </c>
      <c r="AY78" s="127" t="str">
        <f>IF(AY77="","",VLOOKUP(AY77,シフト記号表!$C$6:$L$47,10,FALSE))</f>
        <v/>
      </c>
      <c r="AZ78" s="128" t="str">
        <f>IF(AZ77="","",VLOOKUP(AZ77,シフト記号表!$C$6:$L$47,10,FALSE))</f>
        <v/>
      </c>
      <c r="BA78" s="128" t="str">
        <f>IF(BA77="","",VLOOKUP(BA77,シフト記号表!$C$6:$L$47,10,FALSE))</f>
        <v/>
      </c>
      <c r="BB78" s="836">
        <f>IF($BE$3="４週",SUM(W78:AX78),IF($BE$3="暦月",SUM(W78:BA78),""))</f>
        <v>0</v>
      </c>
      <c r="BC78" s="837"/>
      <c r="BD78" s="838">
        <f>IF($BE$3="４週",BB78/4,IF($BE$3="暦月",(BB78/($BE$8/7)),""))</f>
        <v>0</v>
      </c>
      <c r="BE78" s="837"/>
      <c r="BF78" s="833"/>
      <c r="BG78" s="834"/>
      <c r="BH78" s="834"/>
      <c r="BI78" s="834"/>
      <c r="BJ78" s="835"/>
    </row>
    <row r="79" spans="2:62" ht="20.25" customHeight="1">
      <c r="B79" s="792">
        <f>B77+1</f>
        <v>33</v>
      </c>
      <c r="C79" s="794"/>
      <c r="D79" s="795"/>
      <c r="E79" s="122"/>
      <c r="F79" s="123"/>
      <c r="G79" s="122"/>
      <c r="H79" s="123"/>
      <c r="I79" s="798"/>
      <c r="J79" s="799"/>
      <c r="K79" s="802"/>
      <c r="L79" s="803"/>
      <c r="M79" s="803"/>
      <c r="N79" s="795"/>
      <c r="O79" s="806"/>
      <c r="P79" s="807"/>
      <c r="Q79" s="807"/>
      <c r="R79" s="807"/>
      <c r="S79" s="808"/>
      <c r="T79" s="142" t="s">
        <v>456</v>
      </c>
      <c r="U79" s="143"/>
      <c r="V79" s="144"/>
      <c r="W79" s="135"/>
      <c r="X79" s="136"/>
      <c r="Y79" s="136"/>
      <c r="Z79" s="136"/>
      <c r="AA79" s="136"/>
      <c r="AB79" s="136"/>
      <c r="AC79" s="137"/>
      <c r="AD79" s="135"/>
      <c r="AE79" s="136"/>
      <c r="AF79" s="136"/>
      <c r="AG79" s="136"/>
      <c r="AH79" s="136"/>
      <c r="AI79" s="136"/>
      <c r="AJ79" s="137"/>
      <c r="AK79" s="135"/>
      <c r="AL79" s="136"/>
      <c r="AM79" s="136"/>
      <c r="AN79" s="136"/>
      <c r="AO79" s="136"/>
      <c r="AP79" s="136"/>
      <c r="AQ79" s="137"/>
      <c r="AR79" s="135"/>
      <c r="AS79" s="136"/>
      <c r="AT79" s="136"/>
      <c r="AU79" s="136"/>
      <c r="AV79" s="136"/>
      <c r="AW79" s="136"/>
      <c r="AX79" s="137"/>
      <c r="AY79" s="135"/>
      <c r="AZ79" s="136"/>
      <c r="BA79" s="138"/>
      <c r="BB79" s="809"/>
      <c r="BC79" s="810"/>
      <c r="BD79" s="781"/>
      <c r="BE79" s="782"/>
      <c r="BF79" s="783"/>
      <c r="BG79" s="784"/>
      <c r="BH79" s="784"/>
      <c r="BI79" s="784"/>
      <c r="BJ79" s="785"/>
    </row>
    <row r="80" spans="2:62" ht="20.25" customHeight="1">
      <c r="B80" s="793"/>
      <c r="C80" s="827"/>
      <c r="D80" s="828"/>
      <c r="E80" s="145"/>
      <c r="F80" s="146">
        <f>C79</f>
        <v>0</v>
      </c>
      <c r="G80" s="145"/>
      <c r="H80" s="146">
        <f>I79</f>
        <v>0</v>
      </c>
      <c r="I80" s="829"/>
      <c r="J80" s="830"/>
      <c r="K80" s="831"/>
      <c r="L80" s="832"/>
      <c r="M80" s="832"/>
      <c r="N80" s="828"/>
      <c r="O80" s="806"/>
      <c r="P80" s="807"/>
      <c r="Q80" s="807"/>
      <c r="R80" s="807"/>
      <c r="S80" s="808"/>
      <c r="T80" s="139" t="s">
        <v>203</v>
      </c>
      <c r="U80" s="140"/>
      <c r="V80" s="141"/>
      <c r="W80" s="127" t="str">
        <f>IF(W79="","",VLOOKUP(W79,シフト記号表!$C$6:$L$47,10,FALSE))</f>
        <v/>
      </c>
      <c r="X80" s="128" t="str">
        <f>IF(X79="","",VLOOKUP(X79,シフト記号表!$C$6:$L$47,10,FALSE))</f>
        <v/>
      </c>
      <c r="Y80" s="128" t="str">
        <f>IF(Y79="","",VLOOKUP(Y79,シフト記号表!$C$6:$L$47,10,FALSE))</f>
        <v/>
      </c>
      <c r="Z80" s="128" t="str">
        <f>IF(Z79="","",VLOOKUP(Z79,シフト記号表!$C$6:$L$47,10,FALSE))</f>
        <v/>
      </c>
      <c r="AA80" s="128" t="str">
        <f>IF(AA79="","",VLOOKUP(AA79,シフト記号表!$C$6:$L$47,10,FALSE))</f>
        <v/>
      </c>
      <c r="AB80" s="128" t="str">
        <f>IF(AB79="","",VLOOKUP(AB79,シフト記号表!$C$6:$L$47,10,FALSE))</f>
        <v/>
      </c>
      <c r="AC80" s="129" t="str">
        <f>IF(AC79="","",VLOOKUP(AC79,シフト記号表!$C$6:$L$47,10,FALSE))</f>
        <v/>
      </c>
      <c r="AD80" s="127" t="str">
        <f>IF(AD79="","",VLOOKUP(AD79,シフト記号表!$C$6:$L$47,10,FALSE))</f>
        <v/>
      </c>
      <c r="AE80" s="128" t="str">
        <f>IF(AE79="","",VLOOKUP(AE79,シフト記号表!$C$6:$L$47,10,FALSE))</f>
        <v/>
      </c>
      <c r="AF80" s="128" t="str">
        <f>IF(AF79="","",VLOOKUP(AF79,シフト記号表!$C$6:$L$47,10,FALSE))</f>
        <v/>
      </c>
      <c r="AG80" s="128" t="str">
        <f>IF(AG79="","",VLOOKUP(AG79,シフト記号表!$C$6:$L$47,10,FALSE))</f>
        <v/>
      </c>
      <c r="AH80" s="128" t="str">
        <f>IF(AH79="","",VLOOKUP(AH79,シフト記号表!$C$6:$L$47,10,FALSE))</f>
        <v/>
      </c>
      <c r="AI80" s="128" t="str">
        <f>IF(AI79="","",VLOOKUP(AI79,シフト記号表!$C$6:$L$47,10,FALSE))</f>
        <v/>
      </c>
      <c r="AJ80" s="129" t="str">
        <f>IF(AJ79="","",VLOOKUP(AJ79,シフト記号表!$C$6:$L$47,10,FALSE))</f>
        <v/>
      </c>
      <c r="AK80" s="127" t="str">
        <f>IF(AK79="","",VLOOKUP(AK79,シフト記号表!$C$6:$L$47,10,FALSE))</f>
        <v/>
      </c>
      <c r="AL80" s="128" t="str">
        <f>IF(AL79="","",VLOOKUP(AL79,シフト記号表!$C$6:$L$47,10,FALSE))</f>
        <v/>
      </c>
      <c r="AM80" s="128" t="str">
        <f>IF(AM79="","",VLOOKUP(AM79,シフト記号表!$C$6:$L$47,10,FALSE))</f>
        <v/>
      </c>
      <c r="AN80" s="128" t="str">
        <f>IF(AN79="","",VLOOKUP(AN79,シフト記号表!$C$6:$L$47,10,FALSE))</f>
        <v/>
      </c>
      <c r="AO80" s="128" t="str">
        <f>IF(AO79="","",VLOOKUP(AO79,シフト記号表!$C$6:$L$47,10,FALSE))</f>
        <v/>
      </c>
      <c r="AP80" s="128" t="str">
        <f>IF(AP79="","",VLOOKUP(AP79,シフト記号表!$C$6:$L$47,10,FALSE))</f>
        <v/>
      </c>
      <c r="AQ80" s="129" t="str">
        <f>IF(AQ79="","",VLOOKUP(AQ79,シフト記号表!$C$6:$L$47,10,FALSE))</f>
        <v/>
      </c>
      <c r="AR80" s="127" t="str">
        <f>IF(AR79="","",VLOOKUP(AR79,シフト記号表!$C$6:$L$47,10,FALSE))</f>
        <v/>
      </c>
      <c r="AS80" s="128" t="str">
        <f>IF(AS79="","",VLOOKUP(AS79,シフト記号表!$C$6:$L$47,10,FALSE))</f>
        <v/>
      </c>
      <c r="AT80" s="128" t="str">
        <f>IF(AT79="","",VLOOKUP(AT79,シフト記号表!$C$6:$L$47,10,FALSE))</f>
        <v/>
      </c>
      <c r="AU80" s="128" t="str">
        <f>IF(AU79="","",VLOOKUP(AU79,シフト記号表!$C$6:$L$47,10,FALSE))</f>
        <v/>
      </c>
      <c r="AV80" s="128" t="str">
        <f>IF(AV79="","",VLOOKUP(AV79,シフト記号表!$C$6:$L$47,10,FALSE))</f>
        <v/>
      </c>
      <c r="AW80" s="128" t="str">
        <f>IF(AW79="","",VLOOKUP(AW79,シフト記号表!$C$6:$L$47,10,FALSE))</f>
        <v/>
      </c>
      <c r="AX80" s="129" t="str">
        <f>IF(AX79="","",VLOOKUP(AX79,シフト記号表!$C$6:$L$47,10,FALSE))</f>
        <v/>
      </c>
      <c r="AY80" s="127" t="str">
        <f>IF(AY79="","",VLOOKUP(AY79,シフト記号表!$C$6:$L$47,10,FALSE))</f>
        <v/>
      </c>
      <c r="AZ80" s="128" t="str">
        <f>IF(AZ79="","",VLOOKUP(AZ79,シフト記号表!$C$6:$L$47,10,FALSE))</f>
        <v/>
      </c>
      <c r="BA80" s="128" t="str">
        <f>IF(BA79="","",VLOOKUP(BA79,シフト記号表!$C$6:$L$47,10,FALSE))</f>
        <v/>
      </c>
      <c r="BB80" s="836">
        <f>IF($BE$3="４週",SUM(W80:AX80),IF($BE$3="暦月",SUM(W80:BA80),""))</f>
        <v>0</v>
      </c>
      <c r="BC80" s="837"/>
      <c r="BD80" s="838">
        <f>IF($BE$3="４週",BB80/4,IF($BE$3="暦月",(BB80/($BE$8/7)),""))</f>
        <v>0</v>
      </c>
      <c r="BE80" s="837"/>
      <c r="BF80" s="833"/>
      <c r="BG80" s="834"/>
      <c r="BH80" s="834"/>
      <c r="BI80" s="834"/>
      <c r="BJ80" s="835"/>
    </row>
    <row r="81" spans="2:62" ht="20.25" customHeight="1">
      <c r="B81" s="792">
        <f>B79+1</f>
        <v>34</v>
      </c>
      <c r="C81" s="794"/>
      <c r="D81" s="795"/>
      <c r="E81" s="122"/>
      <c r="F81" s="123"/>
      <c r="G81" s="122"/>
      <c r="H81" s="123"/>
      <c r="I81" s="798"/>
      <c r="J81" s="799"/>
      <c r="K81" s="802"/>
      <c r="L81" s="803"/>
      <c r="M81" s="803"/>
      <c r="N81" s="795"/>
      <c r="O81" s="806"/>
      <c r="P81" s="807"/>
      <c r="Q81" s="807"/>
      <c r="R81" s="807"/>
      <c r="S81" s="808"/>
      <c r="T81" s="142" t="s">
        <v>456</v>
      </c>
      <c r="U81" s="143"/>
      <c r="V81" s="144"/>
      <c r="W81" s="135"/>
      <c r="X81" s="136"/>
      <c r="Y81" s="136"/>
      <c r="Z81" s="136"/>
      <c r="AA81" s="136"/>
      <c r="AB81" s="136"/>
      <c r="AC81" s="137"/>
      <c r="AD81" s="135"/>
      <c r="AE81" s="136"/>
      <c r="AF81" s="136"/>
      <c r="AG81" s="136"/>
      <c r="AH81" s="136"/>
      <c r="AI81" s="136"/>
      <c r="AJ81" s="137"/>
      <c r="AK81" s="135"/>
      <c r="AL81" s="136"/>
      <c r="AM81" s="136"/>
      <c r="AN81" s="136"/>
      <c r="AO81" s="136"/>
      <c r="AP81" s="136"/>
      <c r="AQ81" s="137"/>
      <c r="AR81" s="135"/>
      <c r="AS81" s="136"/>
      <c r="AT81" s="136"/>
      <c r="AU81" s="136"/>
      <c r="AV81" s="136"/>
      <c r="AW81" s="136"/>
      <c r="AX81" s="137"/>
      <c r="AY81" s="135"/>
      <c r="AZ81" s="136"/>
      <c r="BA81" s="138"/>
      <c r="BB81" s="809"/>
      <c r="BC81" s="810"/>
      <c r="BD81" s="781"/>
      <c r="BE81" s="782"/>
      <c r="BF81" s="783"/>
      <c r="BG81" s="784"/>
      <c r="BH81" s="784"/>
      <c r="BI81" s="784"/>
      <c r="BJ81" s="785"/>
    </row>
    <row r="82" spans="2:62" ht="20.25" customHeight="1">
      <c r="B82" s="793"/>
      <c r="C82" s="827"/>
      <c r="D82" s="828"/>
      <c r="E82" s="145"/>
      <c r="F82" s="146">
        <f>C81</f>
        <v>0</v>
      </c>
      <c r="G82" s="145"/>
      <c r="H82" s="146">
        <f>I81</f>
        <v>0</v>
      </c>
      <c r="I82" s="829"/>
      <c r="J82" s="830"/>
      <c r="K82" s="831"/>
      <c r="L82" s="832"/>
      <c r="M82" s="832"/>
      <c r="N82" s="828"/>
      <c r="O82" s="806"/>
      <c r="P82" s="807"/>
      <c r="Q82" s="807"/>
      <c r="R82" s="807"/>
      <c r="S82" s="808"/>
      <c r="T82" s="139" t="s">
        <v>203</v>
      </c>
      <c r="U82" s="140"/>
      <c r="V82" s="141"/>
      <c r="W82" s="127" t="str">
        <f>IF(W81="","",VLOOKUP(W81,シフト記号表!$C$6:$L$47,10,FALSE))</f>
        <v/>
      </c>
      <c r="X82" s="128" t="str">
        <f>IF(X81="","",VLOOKUP(X81,シフト記号表!$C$6:$L$47,10,FALSE))</f>
        <v/>
      </c>
      <c r="Y82" s="128" t="str">
        <f>IF(Y81="","",VLOOKUP(Y81,シフト記号表!$C$6:$L$47,10,FALSE))</f>
        <v/>
      </c>
      <c r="Z82" s="128" t="str">
        <f>IF(Z81="","",VLOOKUP(Z81,シフト記号表!$C$6:$L$47,10,FALSE))</f>
        <v/>
      </c>
      <c r="AA82" s="128" t="str">
        <f>IF(AA81="","",VLOOKUP(AA81,シフト記号表!$C$6:$L$47,10,FALSE))</f>
        <v/>
      </c>
      <c r="AB82" s="128" t="str">
        <f>IF(AB81="","",VLOOKUP(AB81,シフト記号表!$C$6:$L$47,10,FALSE))</f>
        <v/>
      </c>
      <c r="AC82" s="129" t="str">
        <f>IF(AC81="","",VLOOKUP(AC81,シフト記号表!$C$6:$L$47,10,FALSE))</f>
        <v/>
      </c>
      <c r="AD82" s="127" t="str">
        <f>IF(AD81="","",VLOOKUP(AD81,シフト記号表!$C$6:$L$47,10,FALSE))</f>
        <v/>
      </c>
      <c r="AE82" s="128" t="str">
        <f>IF(AE81="","",VLOOKUP(AE81,シフト記号表!$C$6:$L$47,10,FALSE))</f>
        <v/>
      </c>
      <c r="AF82" s="128" t="str">
        <f>IF(AF81="","",VLOOKUP(AF81,シフト記号表!$C$6:$L$47,10,FALSE))</f>
        <v/>
      </c>
      <c r="AG82" s="128" t="str">
        <f>IF(AG81="","",VLOOKUP(AG81,シフト記号表!$C$6:$L$47,10,FALSE))</f>
        <v/>
      </c>
      <c r="AH82" s="128" t="str">
        <f>IF(AH81="","",VLOOKUP(AH81,シフト記号表!$C$6:$L$47,10,FALSE))</f>
        <v/>
      </c>
      <c r="AI82" s="128" t="str">
        <f>IF(AI81="","",VLOOKUP(AI81,シフト記号表!$C$6:$L$47,10,FALSE))</f>
        <v/>
      </c>
      <c r="AJ82" s="129" t="str">
        <f>IF(AJ81="","",VLOOKUP(AJ81,シフト記号表!$C$6:$L$47,10,FALSE))</f>
        <v/>
      </c>
      <c r="AK82" s="127" t="str">
        <f>IF(AK81="","",VLOOKUP(AK81,シフト記号表!$C$6:$L$47,10,FALSE))</f>
        <v/>
      </c>
      <c r="AL82" s="128" t="str">
        <f>IF(AL81="","",VLOOKUP(AL81,シフト記号表!$C$6:$L$47,10,FALSE))</f>
        <v/>
      </c>
      <c r="AM82" s="128" t="str">
        <f>IF(AM81="","",VLOOKUP(AM81,シフト記号表!$C$6:$L$47,10,FALSE))</f>
        <v/>
      </c>
      <c r="AN82" s="128" t="str">
        <f>IF(AN81="","",VLOOKUP(AN81,シフト記号表!$C$6:$L$47,10,FALSE))</f>
        <v/>
      </c>
      <c r="AO82" s="128" t="str">
        <f>IF(AO81="","",VLOOKUP(AO81,シフト記号表!$C$6:$L$47,10,FALSE))</f>
        <v/>
      </c>
      <c r="AP82" s="128" t="str">
        <f>IF(AP81="","",VLOOKUP(AP81,シフト記号表!$C$6:$L$47,10,FALSE))</f>
        <v/>
      </c>
      <c r="AQ82" s="129" t="str">
        <f>IF(AQ81="","",VLOOKUP(AQ81,シフト記号表!$C$6:$L$47,10,FALSE))</f>
        <v/>
      </c>
      <c r="AR82" s="127" t="str">
        <f>IF(AR81="","",VLOOKUP(AR81,シフト記号表!$C$6:$L$47,10,FALSE))</f>
        <v/>
      </c>
      <c r="AS82" s="128" t="str">
        <f>IF(AS81="","",VLOOKUP(AS81,シフト記号表!$C$6:$L$47,10,FALSE))</f>
        <v/>
      </c>
      <c r="AT82" s="128" t="str">
        <f>IF(AT81="","",VLOOKUP(AT81,シフト記号表!$C$6:$L$47,10,FALSE))</f>
        <v/>
      </c>
      <c r="AU82" s="128" t="str">
        <f>IF(AU81="","",VLOOKUP(AU81,シフト記号表!$C$6:$L$47,10,FALSE))</f>
        <v/>
      </c>
      <c r="AV82" s="128" t="str">
        <f>IF(AV81="","",VLOOKUP(AV81,シフト記号表!$C$6:$L$47,10,FALSE))</f>
        <v/>
      </c>
      <c r="AW82" s="128" t="str">
        <f>IF(AW81="","",VLOOKUP(AW81,シフト記号表!$C$6:$L$47,10,FALSE))</f>
        <v/>
      </c>
      <c r="AX82" s="129" t="str">
        <f>IF(AX81="","",VLOOKUP(AX81,シフト記号表!$C$6:$L$47,10,FALSE))</f>
        <v/>
      </c>
      <c r="AY82" s="127" t="str">
        <f>IF(AY81="","",VLOOKUP(AY81,シフト記号表!$C$6:$L$47,10,FALSE))</f>
        <v/>
      </c>
      <c r="AZ82" s="128" t="str">
        <f>IF(AZ81="","",VLOOKUP(AZ81,シフト記号表!$C$6:$L$47,10,FALSE))</f>
        <v/>
      </c>
      <c r="BA82" s="128" t="str">
        <f>IF(BA81="","",VLOOKUP(BA81,シフト記号表!$C$6:$L$47,10,FALSE))</f>
        <v/>
      </c>
      <c r="BB82" s="836">
        <f>IF($BE$3="４週",SUM(W82:AX82),IF($BE$3="暦月",SUM(W82:BA82),""))</f>
        <v>0</v>
      </c>
      <c r="BC82" s="837"/>
      <c r="BD82" s="838">
        <f>IF($BE$3="４週",BB82/4,IF($BE$3="暦月",(BB82/($BE$8/7)),""))</f>
        <v>0</v>
      </c>
      <c r="BE82" s="837"/>
      <c r="BF82" s="833"/>
      <c r="BG82" s="834"/>
      <c r="BH82" s="834"/>
      <c r="BI82" s="834"/>
      <c r="BJ82" s="835"/>
    </row>
    <row r="83" spans="2:62" ht="20.25" customHeight="1">
      <c r="B83" s="792">
        <f>B81+1</f>
        <v>35</v>
      </c>
      <c r="C83" s="794"/>
      <c r="D83" s="795"/>
      <c r="E83" s="122"/>
      <c r="F83" s="123"/>
      <c r="G83" s="122"/>
      <c r="H83" s="123"/>
      <c r="I83" s="798"/>
      <c r="J83" s="799"/>
      <c r="K83" s="802"/>
      <c r="L83" s="803"/>
      <c r="M83" s="803"/>
      <c r="N83" s="795"/>
      <c r="O83" s="806"/>
      <c r="P83" s="807"/>
      <c r="Q83" s="807"/>
      <c r="R83" s="807"/>
      <c r="S83" s="808"/>
      <c r="T83" s="142" t="s">
        <v>456</v>
      </c>
      <c r="U83" s="143"/>
      <c r="V83" s="144"/>
      <c r="W83" s="135"/>
      <c r="X83" s="136"/>
      <c r="Y83" s="136"/>
      <c r="Z83" s="136"/>
      <c r="AA83" s="136"/>
      <c r="AB83" s="136"/>
      <c r="AC83" s="137"/>
      <c r="AD83" s="135"/>
      <c r="AE83" s="136"/>
      <c r="AF83" s="136"/>
      <c r="AG83" s="136"/>
      <c r="AH83" s="136"/>
      <c r="AI83" s="136"/>
      <c r="AJ83" s="137"/>
      <c r="AK83" s="135"/>
      <c r="AL83" s="136"/>
      <c r="AM83" s="136"/>
      <c r="AN83" s="136"/>
      <c r="AO83" s="136"/>
      <c r="AP83" s="136"/>
      <c r="AQ83" s="137"/>
      <c r="AR83" s="135"/>
      <c r="AS83" s="136"/>
      <c r="AT83" s="136"/>
      <c r="AU83" s="136"/>
      <c r="AV83" s="136"/>
      <c r="AW83" s="136"/>
      <c r="AX83" s="137"/>
      <c r="AY83" s="135"/>
      <c r="AZ83" s="136"/>
      <c r="BA83" s="138"/>
      <c r="BB83" s="809"/>
      <c r="BC83" s="810"/>
      <c r="BD83" s="781"/>
      <c r="BE83" s="782"/>
      <c r="BF83" s="783"/>
      <c r="BG83" s="784"/>
      <c r="BH83" s="784"/>
      <c r="BI83" s="784"/>
      <c r="BJ83" s="785"/>
    </row>
    <row r="84" spans="2:62" ht="20.25" customHeight="1">
      <c r="B84" s="793"/>
      <c r="C84" s="827"/>
      <c r="D84" s="828"/>
      <c r="E84" s="145"/>
      <c r="F84" s="146">
        <f>C83</f>
        <v>0</v>
      </c>
      <c r="G84" s="145"/>
      <c r="H84" s="146">
        <f>I83</f>
        <v>0</v>
      </c>
      <c r="I84" s="829"/>
      <c r="J84" s="830"/>
      <c r="K84" s="831"/>
      <c r="L84" s="832"/>
      <c r="M84" s="832"/>
      <c r="N84" s="828"/>
      <c r="O84" s="806"/>
      <c r="P84" s="807"/>
      <c r="Q84" s="807"/>
      <c r="R84" s="807"/>
      <c r="S84" s="808"/>
      <c r="T84" s="139" t="s">
        <v>203</v>
      </c>
      <c r="U84" s="140"/>
      <c r="V84" s="141"/>
      <c r="W84" s="127" t="str">
        <f>IF(W83="","",VLOOKUP(W83,シフト記号表!$C$6:$L$47,10,FALSE))</f>
        <v/>
      </c>
      <c r="X84" s="128" t="str">
        <f>IF(X83="","",VLOOKUP(X83,シフト記号表!$C$6:$L$47,10,FALSE))</f>
        <v/>
      </c>
      <c r="Y84" s="128" t="str">
        <f>IF(Y83="","",VLOOKUP(Y83,シフト記号表!$C$6:$L$47,10,FALSE))</f>
        <v/>
      </c>
      <c r="Z84" s="128" t="str">
        <f>IF(Z83="","",VLOOKUP(Z83,シフト記号表!$C$6:$L$47,10,FALSE))</f>
        <v/>
      </c>
      <c r="AA84" s="128" t="str">
        <f>IF(AA83="","",VLOOKUP(AA83,シフト記号表!$C$6:$L$47,10,FALSE))</f>
        <v/>
      </c>
      <c r="AB84" s="128" t="str">
        <f>IF(AB83="","",VLOOKUP(AB83,シフト記号表!$C$6:$L$47,10,FALSE))</f>
        <v/>
      </c>
      <c r="AC84" s="129" t="str">
        <f>IF(AC83="","",VLOOKUP(AC83,シフト記号表!$C$6:$L$47,10,FALSE))</f>
        <v/>
      </c>
      <c r="AD84" s="127" t="str">
        <f>IF(AD83="","",VLOOKUP(AD83,シフト記号表!$C$6:$L$47,10,FALSE))</f>
        <v/>
      </c>
      <c r="AE84" s="128" t="str">
        <f>IF(AE83="","",VLOOKUP(AE83,シフト記号表!$C$6:$L$47,10,FALSE))</f>
        <v/>
      </c>
      <c r="AF84" s="128" t="str">
        <f>IF(AF83="","",VLOOKUP(AF83,シフト記号表!$C$6:$L$47,10,FALSE))</f>
        <v/>
      </c>
      <c r="AG84" s="128" t="str">
        <f>IF(AG83="","",VLOOKUP(AG83,シフト記号表!$C$6:$L$47,10,FALSE))</f>
        <v/>
      </c>
      <c r="AH84" s="128" t="str">
        <f>IF(AH83="","",VLOOKUP(AH83,シフト記号表!$C$6:$L$47,10,FALSE))</f>
        <v/>
      </c>
      <c r="AI84" s="128" t="str">
        <f>IF(AI83="","",VLOOKUP(AI83,シフト記号表!$C$6:$L$47,10,FALSE))</f>
        <v/>
      </c>
      <c r="AJ84" s="129" t="str">
        <f>IF(AJ83="","",VLOOKUP(AJ83,シフト記号表!$C$6:$L$47,10,FALSE))</f>
        <v/>
      </c>
      <c r="AK84" s="127" t="str">
        <f>IF(AK83="","",VLOOKUP(AK83,シフト記号表!$C$6:$L$47,10,FALSE))</f>
        <v/>
      </c>
      <c r="AL84" s="128" t="str">
        <f>IF(AL83="","",VLOOKUP(AL83,シフト記号表!$C$6:$L$47,10,FALSE))</f>
        <v/>
      </c>
      <c r="AM84" s="128" t="str">
        <f>IF(AM83="","",VLOOKUP(AM83,シフト記号表!$C$6:$L$47,10,FALSE))</f>
        <v/>
      </c>
      <c r="AN84" s="128" t="str">
        <f>IF(AN83="","",VLOOKUP(AN83,シフト記号表!$C$6:$L$47,10,FALSE))</f>
        <v/>
      </c>
      <c r="AO84" s="128" t="str">
        <f>IF(AO83="","",VLOOKUP(AO83,シフト記号表!$C$6:$L$47,10,FALSE))</f>
        <v/>
      </c>
      <c r="AP84" s="128" t="str">
        <f>IF(AP83="","",VLOOKUP(AP83,シフト記号表!$C$6:$L$47,10,FALSE))</f>
        <v/>
      </c>
      <c r="AQ84" s="129" t="str">
        <f>IF(AQ83="","",VLOOKUP(AQ83,シフト記号表!$C$6:$L$47,10,FALSE))</f>
        <v/>
      </c>
      <c r="AR84" s="127" t="str">
        <f>IF(AR83="","",VLOOKUP(AR83,シフト記号表!$C$6:$L$47,10,FALSE))</f>
        <v/>
      </c>
      <c r="AS84" s="128" t="str">
        <f>IF(AS83="","",VLOOKUP(AS83,シフト記号表!$C$6:$L$47,10,FALSE))</f>
        <v/>
      </c>
      <c r="AT84" s="128" t="str">
        <f>IF(AT83="","",VLOOKUP(AT83,シフト記号表!$C$6:$L$47,10,FALSE))</f>
        <v/>
      </c>
      <c r="AU84" s="128" t="str">
        <f>IF(AU83="","",VLOOKUP(AU83,シフト記号表!$C$6:$L$47,10,FALSE))</f>
        <v/>
      </c>
      <c r="AV84" s="128" t="str">
        <f>IF(AV83="","",VLOOKUP(AV83,シフト記号表!$C$6:$L$47,10,FALSE))</f>
        <v/>
      </c>
      <c r="AW84" s="128" t="str">
        <f>IF(AW83="","",VLOOKUP(AW83,シフト記号表!$C$6:$L$47,10,FALSE))</f>
        <v/>
      </c>
      <c r="AX84" s="129" t="str">
        <f>IF(AX83="","",VLOOKUP(AX83,シフト記号表!$C$6:$L$47,10,FALSE))</f>
        <v/>
      </c>
      <c r="AY84" s="127" t="str">
        <f>IF(AY83="","",VLOOKUP(AY83,シフト記号表!$C$6:$L$47,10,FALSE))</f>
        <v/>
      </c>
      <c r="AZ84" s="128" t="str">
        <f>IF(AZ83="","",VLOOKUP(AZ83,シフト記号表!$C$6:$L$47,10,FALSE))</f>
        <v/>
      </c>
      <c r="BA84" s="128" t="str">
        <f>IF(BA83="","",VLOOKUP(BA83,シフト記号表!$C$6:$L$47,10,FALSE))</f>
        <v/>
      </c>
      <c r="BB84" s="836">
        <f>IF($BE$3="４週",SUM(W84:AX84),IF($BE$3="暦月",SUM(W84:BA84),""))</f>
        <v>0</v>
      </c>
      <c r="BC84" s="837"/>
      <c r="BD84" s="838">
        <f>IF($BE$3="４週",BB84/4,IF($BE$3="暦月",(BB84/($BE$8/7)),""))</f>
        <v>0</v>
      </c>
      <c r="BE84" s="837"/>
      <c r="BF84" s="833"/>
      <c r="BG84" s="834"/>
      <c r="BH84" s="834"/>
      <c r="BI84" s="834"/>
      <c r="BJ84" s="835"/>
    </row>
    <row r="85" spans="2:62" ht="20.25" customHeight="1">
      <c r="B85" s="792">
        <f>B83+1</f>
        <v>36</v>
      </c>
      <c r="C85" s="794"/>
      <c r="D85" s="795"/>
      <c r="E85" s="122"/>
      <c r="F85" s="123"/>
      <c r="G85" s="122"/>
      <c r="H85" s="123"/>
      <c r="I85" s="798"/>
      <c r="J85" s="799"/>
      <c r="K85" s="802"/>
      <c r="L85" s="803"/>
      <c r="M85" s="803"/>
      <c r="N85" s="795"/>
      <c r="O85" s="806"/>
      <c r="P85" s="807"/>
      <c r="Q85" s="807"/>
      <c r="R85" s="807"/>
      <c r="S85" s="808"/>
      <c r="T85" s="142" t="s">
        <v>456</v>
      </c>
      <c r="U85" s="143"/>
      <c r="V85" s="144"/>
      <c r="W85" s="135"/>
      <c r="X85" s="136"/>
      <c r="Y85" s="136"/>
      <c r="Z85" s="136"/>
      <c r="AA85" s="136"/>
      <c r="AB85" s="136"/>
      <c r="AC85" s="137"/>
      <c r="AD85" s="135"/>
      <c r="AE85" s="136"/>
      <c r="AF85" s="136"/>
      <c r="AG85" s="136"/>
      <c r="AH85" s="136"/>
      <c r="AI85" s="136"/>
      <c r="AJ85" s="137"/>
      <c r="AK85" s="135"/>
      <c r="AL85" s="136"/>
      <c r="AM85" s="136"/>
      <c r="AN85" s="136"/>
      <c r="AO85" s="136"/>
      <c r="AP85" s="136"/>
      <c r="AQ85" s="137"/>
      <c r="AR85" s="135"/>
      <c r="AS85" s="136"/>
      <c r="AT85" s="136"/>
      <c r="AU85" s="136"/>
      <c r="AV85" s="136"/>
      <c r="AW85" s="136"/>
      <c r="AX85" s="137"/>
      <c r="AY85" s="135"/>
      <c r="AZ85" s="136"/>
      <c r="BA85" s="138"/>
      <c r="BB85" s="809"/>
      <c r="BC85" s="810"/>
      <c r="BD85" s="781"/>
      <c r="BE85" s="782"/>
      <c r="BF85" s="783"/>
      <c r="BG85" s="784"/>
      <c r="BH85" s="784"/>
      <c r="BI85" s="784"/>
      <c r="BJ85" s="785"/>
    </row>
    <row r="86" spans="2:62" ht="20.25" customHeight="1">
      <c r="B86" s="793"/>
      <c r="C86" s="827"/>
      <c r="D86" s="828"/>
      <c r="E86" s="145"/>
      <c r="F86" s="146">
        <f>C85</f>
        <v>0</v>
      </c>
      <c r="G86" s="145"/>
      <c r="H86" s="146">
        <f>I85</f>
        <v>0</v>
      </c>
      <c r="I86" s="829"/>
      <c r="J86" s="830"/>
      <c r="K86" s="831"/>
      <c r="L86" s="832"/>
      <c r="M86" s="832"/>
      <c r="N86" s="828"/>
      <c r="O86" s="806"/>
      <c r="P86" s="807"/>
      <c r="Q86" s="807"/>
      <c r="R86" s="807"/>
      <c r="S86" s="808"/>
      <c r="T86" s="139" t="s">
        <v>203</v>
      </c>
      <c r="U86" s="140"/>
      <c r="V86" s="141"/>
      <c r="W86" s="127" t="str">
        <f>IF(W85="","",VLOOKUP(W85,シフト記号表!$C$6:$L$47,10,FALSE))</f>
        <v/>
      </c>
      <c r="X86" s="128" t="str">
        <f>IF(X85="","",VLOOKUP(X85,シフト記号表!$C$6:$L$47,10,FALSE))</f>
        <v/>
      </c>
      <c r="Y86" s="128" t="str">
        <f>IF(Y85="","",VLOOKUP(Y85,シフト記号表!$C$6:$L$47,10,FALSE))</f>
        <v/>
      </c>
      <c r="Z86" s="128" t="str">
        <f>IF(Z85="","",VLOOKUP(Z85,シフト記号表!$C$6:$L$47,10,FALSE))</f>
        <v/>
      </c>
      <c r="AA86" s="128" t="str">
        <f>IF(AA85="","",VLOOKUP(AA85,シフト記号表!$C$6:$L$47,10,FALSE))</f>
        <v/>
      </c>
      <c r="AB86" s="128" t="str">
        <f>IF(AB85="","",VLOOKUP(AB85,シフト記号表!$C$6:$L$47,10,FALSE))</f>
        <v/>
      </c>
      <c r="AC86" s="129" t="str">
        <f>IF(AC85="","",VLOOKUP(AC85,シフト記号表!$C$6:$L$47,10,FALSE))</f>
        <v/>
      </c>
      <c r="AD86" s="127" t="str">
        <f>IF(AD85="","",VLOOKUP(AD85,シフト記号表!$C$6:$L$47,10,FALSE))</f>
        <v/>
      </c>
      <c r="AE86" s="128" t="str">
        <f>IF(AE85="","",VLOOKUP(AE85,シフト記号表!$C$6:$L$47,10,FALSE))</f>
        <v/>
      </c>
      <c r="AF86" s="128" t="str">
        <f>IF(AF85="","",VLOOKUP(AF85,シフト記号表!$C$6:$L$47,10,FALSE))</f>
        <v/>
      </c>
      <c r="AG86" s="128" t="str">
        <f>IF(AG85="","",VLOOKUP(AG85,シフト記号表!$C$6:$L$47,10,FALSE))</f>
        <v/>
      </c>
      <c r="AH86" s="128" t="str">
        <f>IF(AH85="","",VLOOKUP(AH85,シフト記号表!$C$6:$L$47,10,FALSE))</f>
        <v/>
      </c>
      <c r="AI86" s="128" t="str">
        <f>IF(AI85="","",VLOOKUP(AI85,シフト記号表!$C$6:$L$47,10,FALSE))</f>
        <v/>
      </c>
      <c r="AJ86" s="129" t="str">
        <f>IF(AJ85="","",VLOOKUP(AJ85,シフト記号表!$C$6:$L$47,10,FALSE))</f>
        <v/>
      </c>
      <c r="AK86" s="127" t="str">
        <f>IF(AK85="","",VLOOKUP(AK85,シフト記号表!$C$6:$L$47,10,FALSE))</f>
        <v/>
      </c>
      <c r="AL86" s="128" t="str">
        <f>IF(AL85="","",VLOOKUP(AL85,シフト記号表!$C$6:$L$47,10,FALSE))</f>
        <v/>
      </c>
      <c r="AM86" s="128" t="str">
        <f>IF(AM85="","",VLOOKUP(AM85,シフト記号表!$C$6:$L$47,10,FALSE))</f>
        <v/>
      </c>
      <c r="AN86" s="128" t="str">
        <f>IF(AN85="","",VLOOKUP(AN85,シフト記号表!$C$6:$L$47,10,FALSE))</f>
        <v/>
      </c>
      <c r="AO86" s="128" t="str">
        <f>IF(AO85="","",VLOOKUP(AO85,シフト記号表!$C$6:$L$47,10,FALSE))</f>
        <v/>
      </c>
      <c r="AP86" s="128" t="str">
        <f>IF(AP85="","",VLOOKUP(AP85,シフト記号表!$C$6:$L$47,10,FALSE))</f>
        <v/>
      </c>
      <c r="AQ86" s="129" t="str">
        <f>IF(AQ85="","",VLOOKUP(AQ85,シフト記号表!$C$6:$L$47,10,FALSE))</f>
        <v/>
      </c>
      <c r="AR86" s="127" t="str">
        <f>IF(AR85="","",VLOOKUP(AR85,シフト記号表!$C$6:$L$47,10,FALSE))</f>
        <v/>
      </c>
      <c r="AS86" s="128" t="str">
        <f>IF(AS85="","",VLOOKUP(AS85,シフト記号表!$C$6:$L$47,10,FALSE))</f>
        <v/>
      </c>
      <c r="AT86" s="128" t="str">
        <f>IF(AT85="","",VLOOKUP(AT85,シフト記号表!$C$6:$L$47,10,FALSE))</f>
        <v/>
      </c>
      <c r="AU86" s="128" t="str">
        <f>IF(AU85="","",VLOOKUP(AU85,シフト記号表!$C$6:$L$47,10,FALSE))</f>
        <v/>
      </c>
      <c r="AV86" s="128" t="str">
        <f>IF(AV85="","",VLOOKUP(AV85,シフト記号表!$C$6:$L$47,10,FALSE))</f>
        <v/>
      </c>
      <c r="AW86" s="128" t="str">
        <f>IF(AW85="","",VLOOKUP(AW85,シフト記号表!$C$6:$L$47,10,FALSE))</f>
        <v/>
      </c>
      <c r="AX86" s="129" t="str">
        <f>IF(AX85="","",VLOOKUP(AX85,シフト記号表!$C$6:$L$47,10,FALSE))</f>
        <v/>
      </c>
      <c r="AY86" s="127" t="str">
        <f>IF(AY85="","",VLOOKUP(AY85,シフト記号表!$C$6:$L$47,10,FALSE))</f>
        <v/>
      </c>
      <c r="AZ86" s="128" t="str">
        <f>IF(AZ85="","",VLOOKUP(AZ85,シフト記号表!$C$6:$L$47,10,FALSE))</f>
        <v/>
      </c>
      <c r="BA86" s="128" t="str">
        <f>IF(BA85="","",VLOOKUP(BA85,シフト記号表!$C$6:$L$47,10,FALSE))</f>
        <v/>
      </c>
      <c r="BB86" s="836">
        <f>IF($BE$3="４週",SUM(W86:AX86),IF($BE$3="暦月",SUM(W86:BA86),""))</f>
        <v>0</v>
      </c>
      <c r="BC86" s="837"/>
      <c r="BD86" s="838">
        <f>IF($BE$3="４週",BB86/4,IF($BE$3="暦月",(BB86/($BE$8/7)),""))</f>
        <v>0</v>
      </c>
      <c r="BE86" s="837"/>
      <c r="BF86" s="833"/>
      <c r="BG86" s="834"/>
      <c r="BH86" s="834"/>
      <c r="BI86" s="834"/>
      <c r="BJ86" s="835"/>
    </row>
    <row r="87" spans="2:62" ht="20.25" customHeight="1">
      <c r="B87" s="792">
        <f>B85+1</f>
        <v>37</v>
      </c>
      <c r="C87" s="794"/>
      <c r="D87" s="795"/>
      <c r="E87" s="122"/>
      <c r="F87" s="123"/>
      <c r="G87" s="122"/>
      <c r="H87" s="123"/>
      <c r="I87" s="798"/>
      <c r="J87" s="799"/>
      <c r="K87" s="802"/>
      <c r="L87" s="803"/>
      <c r="M87" s="803"/>
      <c r="N87" s="795"/>
      <c r="O87" s="806"/>
      <c r="P87" s="807"/>
      <c r="Q87" s="807"/>
      <c r="R87" s="807"/>
      <c r="S87" s="808"/>
      <c r="T87" s="142" t="s">
        <v>456</v>
      </c>
      <c r="U87" s="143"/>
      <c r="V87" s="144"/>
      <c r="W87" s="135"/>
      <c r="X87" s="136"/>
      <c r="Y87" s="136"/>
      <c r="Z87" s="136"/>
      <c r="AA87" s="136"/>
      <c r="AB87" s="136"/>
      <c r="AC87" s="137"/>
      <c r="AD87" s="135"/>
      <c r="AE87" s="136"/>
      <c r="AF87" s="136"/>
      <c r="AG87" s="136"/>
      <c r="AH87" s="136"/>
      <c r="AI87" s="136"/>
      <c r="AJ87" s="137"/>
      <c r="AK87" s="135"/>
      <c r="AL87" s="136"/>
      <c r="AM87" s="136"/>
      <c r="AN87" s="136"/>
      <c r="AO87" s="136"/>
      <c r="AP87" s="136"/>
      <c r="AQ87" s="137"/>
      <c r="AR87" s="135"/>
      <c r="AS87" s="136"/>
      <c r="AT87" s="136"/>
      <c r="AU87" s="136"/>
      <c r="AV87" s="136"/>
      <c r="AW87" s="136"/>
      <c r="AX87" s="137"/>
      <c r="AY87" s="135"/>
      <c r="AZ87" s="136"/>
      <c r="BA87" s="138"/>
      <c r="BB87" s="809"/>
      <c r="BC87" s="810"/>
      <c r="BD87" s="781"/>
      <c r="BE87" s="782"/>
      <c r="BF87" s="783"/>
      <c r="BG87" s="784"/>
      <c r="BH87" s="784"/>
      <c r="BI87" s="784"/>
      <c r="BJ87" s="785"/>
    </row>
    <row r="88" spans="2:62" ht="20.25" customHeight="1">
      <c r="B88" s="793"/>
      <c r="C88" s="827"/>
      <c r="D88" s="828"/>
      <c r="E88" s="145"/>
      <c r="F88" s="146">
        <f>C87</f>
        <v>0</v>
      </c>
      <c r="G88" s="145"/>
      <c r="H88" s="146">
        <f>I87</f>
        <v>0</v>
      </c>
      <c r="I88" s="829"/>
      <c r="J88" s="830"/>
      <c r="K88" s="831"/>
      <c r="L88" s="832"/>
      <c r="M88" s="832"/>
      <c r="N88" s="828"/>
      <c r="O88" s="806"/>
      <c r="P88" s="807"/>
      <c r="Q88" s="807"/>
      <c r="R88" s="807"/>
      <c r="S88" s="808"/>
      <c r="T88" s="139" t="s">
        <v>203</v>
      </c>
      <c r="U88" s="140"/>
      <c r="V88" s="141"/>
      <c r="W88" s="127" t="str">
        <f>IF(W87="","",VLOOKUP(W87,シフト記号表!$C$6:$L$47,10,FALSE))</f>
        <v/>
      </c>
      <c r="X88" s="128" t="str">
        <f>IF(X87="","",VLOOKUP(X87,シフト記号表!$C$6:$L$47,10,FALSE))</f>
        <v/>
      </c>
      <c r="Y88" s="128" t="str">
        <f>IF(Y87="","",VLOOKUP(Y87,シフト記号表!$C$6:$L$47,10,FALSE))</f>
        <v/>
      </c>
      <c r="Z88" s="128" t="str">
        <f>IF(Z87="","",VLOOKUP(Z87,シフト記号表!$C$6:$L$47,10,FALSE))</f>
        <v/>
      </c>
      <c r="AA88" s="128" t="str">
        <f>IF(AA87="","",VLOOKUP(AA87,シフト記号表!$C$6:$L$47,10,FALSE))</f>
        <v/>
      </c>
      <c r="AB88" s="128" t="str">
        <f>IF(AB87="","",VLOOKUP(AB87,シフト記号表!$C$6:$L$47,10,FALSE))</f>
        <v/>
      </c>
      <c r="AC88" s="129" t="str">
        <f>IF(AC87="","",VLOOKUP(AC87,シフト記号表!$C$6:$L$47,10,FALSE))</f>
        <v/>
      </c>
      <c r="AD88" s="127" t="str">
        <f>IF(AD87="","",VLOOKUP(AD87,シフト記号表!$C$6:$L$47,10,FALSE))</f>
        <v/>
      </c>
      <c r="AE88" s="128" t="str">
        <f>IF(AE87="","",VLOOKUP(AE87,シフト記号表!$C$6:$L$47,10,FALSE))</f>
        <v/>
      </c>
      <c r="AF88" s="128" t="str">
        <f>IF(AF87="","",VLOOKUP(AF87,シフト記号表!$C$6:$L$47,10,FALSE))</f>
        <v/>
      </c>
      <c r="AG88" s="128" t="str">
        <f>IF(AG87="","",VLOOKUP(AG87,シフト記号表!$C$6:$L$47,10,FALSE))</f>
        <v/>
      </c>
      <c r="AH88" s="128" t="str">
        <f>IF(AH87="","",VLOOKUP(AH87,シフト記号表!$C$6:$L$47,10,FALSE))</f>
        <v/>
      </c>
      <c r="AI88" s="128" t="str">
        <f>IF(AI87="","",VLOOKUP(AI87,シフト記号表!$C$6:$L$47,10,FALSE))</f>
        <v/>
      </c>
      <c r="AJ88" s="129" t="str">
        <f>IF(AJ87="","",VLOOKUP(AJ87,シフト記号表!$C$6:$L$47,10,FALSE))</f>
        <v/>
      </c>
      <c r="AK88" s="127" t="str">
        <f>IF(AK87="","",VLOOKUP(AK87,シフト記号表!$C$6:$L$47,10,FALSE))</f>
        <v/>
      </c>
      <c r="AL88" s="128" t="str">
        <f>IF(AL87="","",VLOOKUP(AL87,シフト記号表!$C$6:$L$47,10,FALSE))</f>
        <v/>
      </c>
      <c r="AM88" s="128" t="str">
        <f>IF(AM87="","",VLOOKUP(AM87,シフト記号表!$C$6:$L$47,10,FALSE))</f>
        <v/>
      </c>
      <c r="AN88" s="128" t="str">
        <f>IF(AN87="","",VLOOKUP(AN87,シフト記号表!$C$6:$L$47,10,FALSE))</f>
        <v/>
      </c>
      <c r="AO88" s="128" t="str">
        <f>IF(AO87="","",VLOOKUP(AO87,シフト記号表!$C$6:$L$47,10,FALSE))</f>
        <v/>
      </c>
      <c r="AP88" s="128" t="str">
        <f>IF(AP87="","",VLOOKUP(AP87,シフト記号表!$C$6:$L$47,10,FALSE))</f>
        <v/>
      </c>
      <c r="AQ88" s="129" t="str">
        <f>IF(AQ87="","",VLOOKUP(AQ87,シフト記号表!$C$6:$L$47,10,FALSE))</f>
        <v/>
      </c>
      <c r="AR88" s="127" t="str">
        <f>IF(AR87="","",VLOOKUP(AR87,シフト記号表!$C$6:$L$47,10,FALSE))</f>
        <v/>
      </c>
      <c r="AS88" s="128" t="str">
        <f>IF(AS87="","",VLOOKUP(AS87,シフト記号表!$C$6:$L$47,10,FALSE))</f>
        <v/>
      </c>
      <c r="AT88" s="128" t="str">
        <f>IF(AT87="","",VLOOKUP(AT87,シフト記号表!$C$6:$L$47,10,FALSE))</f>
        <v/>
      </c>
      <c r="AU88" s="128" t="str">
        <f>IF(AU87="","",VLOOKUP(AU87,シフト記号表!$C$6:$L$47,10,FALSE))</f>
        <v/>
      </c>
      <c r="AV88" s="128" t="str">
        <f>IF(AV87="","",VLOOKUP(AV87,シフト記号表!$C$6:$L$47,10,FALSE))</f>
        <v/>
      </c>
      <c r="AW88" s="128" t="str">
        <f>IF(AW87="","",VLOOKUP(AW87,シフト記号表!$C$6:$L$47,10,FALSE))</f>
        <v/>
      </c>
      <c r="AX88" s="129" t="str">
        <f>IF(AX87="","",VLOOKUP(AX87,シフト記号表!$C$6:$L$47,10,FALSE))</f>
        <v/>
      </c>
      <c r="AY88" s="127" t="str">
        <f>IF(AY87="","",VLOOKUP(AY87,シフト記号表!$C$6:$L$47,10,FALSE))</f>
        <v/>
      </c>
      <c r="AZ88" s="128" t="str">
        <f>IF(AZ87="","",VLOOKUP(AZ87,シフト記号表!$C$6:$L$47,10,FALSE))</f>
        <v/>
      </c>
      <c r="BA88" s="128" t="str">
        <f>IF(BA87="","",VLOOKUP(BA87,シフト記号表!$C$6:$L$47,10,FALSE))</f>
        <v/>
      </c>
      <c r="BB88" s="836">
        <f>IF($BE$3="４週",SUM(W88:AX88),IF($BE$3="暦月",SUM(W88:BA88),""))</f>
        <v>0</v>
      </c>
      <c r="BC88" s="837"/>
      <c r="BD88" s="838">
        <f>IF($BE$3="４週",BB88/4,IF($BE$3="暦月",(BB88/($BE$8/7)),""))</f>
        <v>0</v>
      </c>
      <c r="BE88" s="837"/>
      <c r="BF88" s="833"/>
      <c r="BG88" s="834"/>
      <c r="BH88" s="834"/>
      <c r="BI88" s="834"/>
      <c r="BJ88" s="835"/>
    </row>
    <row r="89" spans="2:62" ht="20.25" customHeight="1">
      <c r="B89" s="792">
        <f>B87+1</f>
        <v>38</v>
      </c>
      <c r="C89" s="794"/>
      <c r="D89" s="795"/>
      <c r="E89" s="122"/>
      <c r="F89" s="123"/>
      <c r="G89" s="122"/>
      <c r="H89" s="123"/>
      <c r="I89" s="798"/>
      <c r="J89" s="799"/>
      <c r="K89" s="802"/>
      <c r="L89" s="803"/>
      <c r="M89" s="803"/>
      <c r="N89" s="795"/>
      <c r="O89" s="806"/>
      <c r="P89" s="807"/>
      <c r="Q89" s="807"/>
      <c r="R89" s="807"/>
      <c r="S89" s="808"/>
      <c r="T89" s="142" t="s">
        <v>456</v>
      </c>
      <c r="U89" s="143"/>
      <c r="V89" s="144"/>
      <c r="W89" s="135"/>
      <c r="X89" s="136"/>
      <c r="Y89" s="136"/>
      <c r="Z89" s="136"/>
      <c r="AA89" s="136"/>
      <c r="AB89" s="136"/>
      <c r="AC89" s="137"/>
      <c r="AD89" s="135"/>
      <c r="AE89" s="136"/>
      <c r="AF89" s="136"/>
      <c r="AG89" s="136"/>
      <c r="AH89" s="136"/>
      <c r="AI89" s="136"/>
      <c r="AJ89" s="137"/>
      <c r="AK89" s="135"/>
      <c r="AL89" s="136"/>
      <c r="AM89" s="136"/>
      <c r="AN89" s="136"/>
      <c r="AO89" s="136"/>
      <c r="AP89" s="136"/>
      <c r="AQ89" s="137"/>
      <c r="AR89" s="135"/>
      <c r="AS89" s="136"/>
      <c r="AT89" s="136"/>
      <c r="AU89" s="136"/>
      <c r="AV89" s="136"/>
      <c r="AW89" s="136"/>
      <c r="AX89" s="137"/>
      <c r="AY89" s="135"/>
      <c r="AZ89" s="136"/>
      <c r="BA89" s="138"/>
      <c r="BB89" s="809"/>
      <c r="BC89" s="810"/>
      <c r="BD89" s="781"/>
      <c r="BE89" s="782"/>
      <c r="BF89" s="783"/>
      <c r="BG89" s="784"/>
      <c r="BH89" s="784"/>
      <c r="BI89" s="784"/>
      <c r="BJ89" s="785"/>
    </row>
    <row r="90" spans="2:62" ht="20.25" customHeight="1">
      <c r="B90" s="793"/>
      <c r="C90" s="827"/>
      <c r="D90" s="828"/>
      <c r="E90" s="145"/>
      <c r="F90" s="146">
        <f>C89</f>
        <v>0</v>
      </c>
      <c r="G90" s="145"/>
      <c r="H90" s="146">
        <f>I89</f>
        <v>0</v>
      </c>
      <c r="I90" s="829"/>
      <c r="J90" s="830"/>
      <c r="K90" s="831"/>
      <c r="L90" s="832"/>
      <c r="M90" s="832"/>
      <c r="N90" s="828"/>
      <c r="O90" s="806"/>
      <c r="P90" s="807"/>
      <c r="Q90" s="807"/>
      <c r="R90" s="807"/>
      <c r="S90" s="808"/>
      <c r="T90" s="139" t="s">
        <v>203</v>
      </c>
      <c r="U90" s="140"/>
      <c r="V90" s="141"/>
      <c r="W90" s="127" t="str">
        <f>IF(W89="","",VLOOKUP(W89,シフト記号表!$C$6:$L$47,10,FALSE))</f>
        <v/>
      </c>
      <c r="X90" s="128" t="str">
        <f>IF(X89="","",VLOOKUP(X89,シフト記号表!$C$6:$L$47,10,FALSE))</f>
        <v/>
      </c>
      <c r="Y90" s="128" t="str">
        <f>IF(Y89="","",VLOOKUP(Y89,シフト記号表!$C$6:$L$47,10,FALSE))</f>
        <v/>
      </c>
      <c r="Z90" s="128" t="str">
        <f>IF(Z89="","",VLOOKUP(Z89,シフト記号表!$C$6:$L$47,10,FALSE))</f>
        <v/>
      </c>
      <c r="AA90" s="128" t="str">
        <f>IF(AA89="","",VLOOKUP(AA89,シフト記号表!$C$6:$L$47,10,FALSE))</f>
        <v/>
      </c>
      <c r="AB90" s="128" t="str">
        <f>IF(AB89="","",VLOOKUP(AB89,シフト記号表!$C$6:$L$47,10,FALSE))</f>
        <v/>
      </c>
      <c r="AC90" s="129" t="str">
        <f>IF(AC89="","",VLOOKUP(AC89,シフト記号表!$C$6:$L$47,10,FALSE))</f>
        <v/>
      </c>
      <c r="AD90" s="127" t="str">
        <f>IF(AD89="","",VLOOKUP(AD89,シフト記号表!$C$6:$L$47,10,FALSE))</f>
        <v/>
      </c>
      <c r="AE90" s="128" t="str">
        <f>IF(AE89="","",VLOOKUP(AE89,シフト記号表!$C$6:$L$47,10,FALSE))</f>
        <v/>
      </c>
      <c r="AF90" s="128" t="str">
        <f>IF(AF89="","",VLOOKUP(AF89,シフト記号表!$C$6:$L$47,10,FALSE))</f>
        <v/>
      </c>
      <c r="AG90" s="128" t="str">
        <f>IF(AG89="","",VLOOKUP(AG89,シフト記号表!$C$6:$L$47,10,FALSE))</f>
        <v/>
      </c>
      <c r="AH90" s="128" t="str">
        <f>IF(AH89="","",VLOOKUP(AH89,シフト記号表!$C$6:$L$47,10,FALSE))</f>
        <v/>
      </c>
      <c r="AI90" s="128" t="str">
        <f>IF(AI89="","",VLOOKUP(AI89,シフト記号表!$C$6:$L$47,10,FALSE))</f>
        <v/>
      </c>
      <c r="AJ90" s="129" t="str">
        <f>IF(AJ89="","",VLOOKUP(AJ89,シフト記号表!$C$6:$L$47,10,FALSE))</f>
        <v/>
      </c>
      <c r="AK90" s="127" t="str">
        <f>IF(AK89="","",VLOOKUP(AK89,シフト記号表!$C$6:$L$47,10,FALSE))</f>
        <v/>
      </c>
      <c r="AL90" s="128" t="str">
        <f>IF(AL89="","",VLOOKUP(AL89,シフト記号表!$C$6:$L$47,10,FALSE))</f>
        <v/>
      </c>
      <c r="AM90" s="128" t="str">
        <f>IF(AM89="","",VLOOKUP(AM89,シフト記号表!$C$6:$L$47,10,FALSE))</f>
        <v/>
      </c>
      <c r="AN90" s="128" t="str">
        <f>IF(AN89="","",VLOOKUP(AN89,シフト記号表!$C$6:$L$47,10,FALSE))</f>
        <v/>
      </c>
      <c r="AO90" s="128" t="str">
        <f>IF(AO89="","",VLOOKUP(AO89,シフト記号表!$C$6:$L$47,10,FALSE))</f>
        <v/>
      </c>
      <c r="AP90" s="128" t="str">
        <f>IF(AP89="","",VLOOKUP(AP89,シフト記号表!$C$6:$L$47,10,FALSE))</f>
        <v/>
      </c>
      <c r="AQ90" s="129" t="str">
        <f>IF(AQ89="","",VLOOKUP(AQ89,シフト記号表!$C$6:$L$47,10,FALSE))</f>
        <v/>
      </c>
      <c r="AR90" s="127" t="str">
        <f>IF(AR89="","",VLOOKUP(AR89,シフト記号表!$C$6:$L$47,10,FALSE))</f>
        <v/>
      </c>
      <c r="AS90" s="128" t="str">
        <f>IF(AS89="","",VLOOKUP(AS89,シフト記号表!$C$6:$L$47,10,FALSE))</f>
        <v/>
      </c>
      <c r="AT90" s="128" t="str">
        <f>IF(AT89="","",VLOOKUP(AT89,シフト記号表!$C$6:$L$47,10,FALSE))</f>
        <v/>
      </c>
      <c r="AU90" s="128" t="str">
        <f>IF(AU89="","",VLOOKUP(AU89,シフト記号表!$C$6:$L$47,10,FALSE))</f>
        <v/>
      </c>
      <c r="AV90" s="128" t="str">
        <f>IF(AV89="","",VLOOKUP(AV89,シフト記号表!$C$6:$L$47,10,FALSE))</f>
        <v/>
      </c>
      <c r="AW90" s="128" t="str">
        <f>IF(AW89="","",VLOOKUP(AW89,シフト記号表!$C$6:$L$47,10,FALSE))</f>
        <v/>
      </c>
      <c r="AX90" s="129" t="str">
        <f>IF(AX89="","",VLOOKUP(AX89,シフト記号表!$C$6:$L$47,10,FALSE))</f>
        <v/>
      </c>
      <c r="AY90" s="127" t="str">
        <f>IF(AY89="","",VLOOKUP(AY89,シフト記号表!$C$6:$L$47,10,FALSE))</f>
        <v/>
      </c>
      <c r="AZ90" s="128" t="str">
        <f>IF(AZ89="","",VLOOKUP(AZ89,シフト記号表!$C$6:$L$47,10,FALSE))</f>
        <v/>
      </c>
      <c r="BA90" s="128" t="str">
        <f>IF(BA89="","",VLOOKUP(BA89,シフト記号表!$C$6:$L$47,10,FALSE))</f>
        <v/>
      </c>
      <c r="BB90" s="836">
        <f>IF($BE$3="４週",SUM(W90:AX90),IF($BE$3="暦月",SUM(W90:BA90),""))</f>
        <v>0</v>
      </c>
      <c r="BC90" s="837"/>
      <c r="BD90" s="838">
        <f>IF($BE$3="４週",BB90/4,IF($BE$3="暦月",(BB90/($BE$8/7)),""))</f>
        <v>0</v>
      </c>
      <c r="BE90" s="837"/>
      <c r="BF90" s="833"/>
      <c r="BG90" s="834"/>
      <c r="BH90" s="834"/>
      <c r="BI90" s="834"/>
      <c r="BJ90" s="835"/>
    </row>
    <row r="91" spans="2:62" ht="20.25" customHeight="1">
      <c r="B91" s="792">
        <f>B89+1</f>
        <v>39</v>
      </c>
      <c r="C91" s="794"/>
      <c r="D91" s="795"/>
      <c r="E91" s="122"/>
      <c r="F91" s="123"/>
      <c r="G91" s="122"/>
      <c r="H91" s="123"/>
      <c r="I91" s="798"/>
      <c r="J91" s="799"/>
      <c r="K91" s="802"/>
      <c r="L91" s="803"/>
      <c r="M91" s="803"/>
      <c r="N91" s="795"/>
      <c r="O91" s="806"/>
      <c r="P91" s="807"/>
      <c r="Q91" s="807"/>
      <c r="R91" s="807"/>
      <c r="S91" s="808"/>
      <c r="T91" s="142" t="s">
        <v>456</v>
      </c>
      <c r="U91" s="143"/>
      <c r="V91" s="144"/>
      <c r="W91" s="135"/>
      <c r="X91" s="136"/>
      <c r="Y91" s="136"/>
      <c r="Z91" s="136"/>
      <c r="AA91" s="136"/>
      <c r="AB91" s="136"/>
      <c r="AC91" s="137"/>
      <c r="AD91" s="135"/>
      <c r="AE91" s="136"/>
      <c r="AF91" s="136"/>
      <c r="AG91" s="136"/>
      <c r="AH91" s="136"/>
      <c r="AI91" s="136"/>
      <c r="AJ91" s="137"/>
      <c r="AK91" s="135"/>
      <c r="AL91" s="136"/>
      <c r="AM91" s="136"/>
      <c r="AN91" s="136"/>
      <c r="AO91" s="136"/>
      <c r="AP91" s="136"/>
      <c r="AQ91" s="137"/>
      <c r="AR91" s="135"/>
      <c r="AS91" s="136"/>
      <c r="AT91" s="136"/>
      <c r="AU91" s="136"/>
      <c r="AV91" s="136"/>
      <c r="AW91" s="136"/>
      <c r="AX91" s="137"/>
      <c r="AY91" s="135"/>
      <c r="AZ91" s="136"/>
      <c r="BA91" s="138"/>
      <c r="BB91" s="809"/>
      <c r="BC91" s="810"/>
      <c r="BD91" s="781"/>
      <c r="BE91" s="782"/>
      <c r="BF91" s="783"/>
      <c r="BG91" s="784"/>
      <c r="BH91" s="784"/>
      <c r="BI91" s="784"/>
      <c r="BJ91" s="785"/>
    </row>
    <row r="92" spans="2:62" ht="20.25" customHeight="1">
      <c r="B92" s="793"/>
      <c r="C92" s="827"/>
      <c r="D92" s="828"/>
      <c r="E92" s="145"/>
      <c r="F92" s="146">
        <f>C91</f>
        <v>0</v>
      </c>
      <c r="G92" s="145"/>
      <c r="H92" s="146">
        <f>I91</f>
        <v>0</v>
      </c>
      <c r="I92" s="829"/>
      <c r="J92" s="830"/>
      <c r="K92" s="831"/>
      <c r="L92" s="832"/>
      <c r="M92" s="832"/>
      <c r="N92" s="828"/>
      <c r="O92" s="806"/>
      <c r="P92" s="807"/>
      <c r="Q92" s="807"/>
      <c r="R92" s="807"/>
      <c r="S92" s="808"/>
      <c r="T92" s="139" t="s">
        <v>203</v>
      </c>
      <c r="U92" s="140"/>
      <c r="V92" s="141"/>
      <c r="W92" s="127" t="str">
        <f>IF(W91="","",VLOOKUP(W91,シフト記号表!$C$6:$L$47,10,FALSE))</f>
        <v/>
      </c>
      <c r="X92" s="128" t="str">
        <f>IF(X91="","",VLOOKUP(X91,シフト記号表!$C$6:$L$47,10,FALSE))</f>
        <v/>
      </c>
      <c r="Y92" s="128" t="str">
        <f>IF(Y91="","",VLOOKUP(Y91,シフト記号表!$C$6:$L$47,10,FALSE))</f>
        <v/>
      </c>
      <c r="Z92" s="128" t="str">
        <f>IF(Z91="","",VLOOKUP(Z91,シフト記号表!$C$6:$L$47,10,FALSE))</f>
        <v/>
      </c>
      <c r="AA92" s="128" t="str">
        <f>IF(AA91="","",VLOOKUP(AA91,シフト記号表!$C$6:$L$47,10,FALSE))</f>
        <v/>
      </c>
      <c r="AB92" s="128" t="str">
        <f>IF(AB91="","",VLOOKUP(AB91,シフト記号表!$C$6:$L$47,10,FALSE))</f>
        <v/>
      </c>
      <c r="AC92" s="129" t="str">
        <f>IF(AC91="","",VLOOKUP(AC91,シフト記号表!$C$6:$L$47,10,FALSE))</f>
        <v/>
      </c>
      <c r="AD92" s="127" t="str">
        <f>IF(AD91="","",VLOOKUP(AD91,シフト記号表!$C$6:$L$47,10,FALSE))</f>
        <v/>
      </c>
      <c r="AE92" s="128" t="str">
        <f>IF(AE91="","",VLOOKUP(AE91,シフト記号表!$C$6:$L$47,10,FALSE))</f>
        <v/>
      </c>
      <c r="AF92" s="128" t="str">
        <f>IF(AF91="","",VLOOKUP(AF91,シフト記号表!$C$6:$L$47,10,FALSE))</f>
        <v/>
      </c>
      <c r="AG92" s="128" t="str">
        <f>IF(AG91="","",VLOOKUP(AG91,シフト記号表!$C$6:$L$47,10,FALSE))</f>
        <v/>
      </c>
      <c r="AH92" s="128" t="str">
        <f>IF(AH91="","",VLOOKUP(AH91,シフト記号表!$C$6:$L$47,10,FALSE))</f>
        <v/>
      </c>
      <c r="AI92" s="128" t="str">
        <f>IF(AI91="","",VLOOKUP(AI91,シフト記号表!$C$6:$L$47,10,FALSE))</f>
        <v/>
      </c>
      <c r="AJ92" s="129" t="str">
        <f>IF(AJ91="","",VLOOKUP(AJ91,シフト記号表!$C$6:$L$47,10,FALSE))</f>
        <v/>
      </c>
      <c r="AK92" s="127" t="str">
        <f>IF(AK91="","",VLOOKUP(AK91,シフト記号表!$C$6:$L$47,10,FALSE))</f>
        <v/>
      </c>
      <c r="AL92" s="128" t="str">
        <f>IF(AL91="","",VLOOKUP(AL91,シフト記号表!$C$6:$L$47,10,FALSE))</f>
        <v/>
      </c>
      <c r="AM92" s="128" t="str">
        <f>IF(AM91="","",VLOOKUP(AM91,シフト記号表!$C$6:$L$47,10,FALSE))</f>
        <v/>
      </c>
      <c r="AN92" s="128" t="str">
        <f>IF(AN91="","",VLOOKUP(AN91,シフト記号表!$C$6:$L$47,10,FALSE))</f>
        <v/>
      </c>
      <c r="AO92" s="128" t="str">
        <f>IF(AO91="","",VLOOKUP(AO91,シフト記号表!$C$6:$L$47,10,FALSE))</f>
        <v/>
      </c>
      <c r="AP92" s="128" t="str">
        <f>IF(AP91="","",VLOOKUP(AP91,シフト記号表!$C$6:$L$47,10,FALSE))</f>
        <v/>
      </c>
      <c r="AQ92" s="129" t="str">
        <f>IF(AQ91="","",VLOOKUP(AQ91,シフト記号表!$C$6:$L$47,10,FALSE))</f>
        <v/>
      </c>
      <c r="AR92" s="127" t="str">
        <f>IF(AR91="","",VLOOKUP(AR91,シフト記号表!$C$6:$L$47,10,FALSE))</f>
        <v/>
      </c>
      <c r="AS92" s="128" t="str">
        <f>IF(AS91="","",VLOOKUP(AS91,シフト記号表!$C$6:$L$47,10,FALSE))</f>
        <v/>
      </c>
      <c r="AT92" s="128" t="str">
        <f>IF(AT91="","",VLOOKUP(AT91,シフト記号表!$C$6:$L$47,10,FALSE))</f>
        <v/>
      </c>
      <c r="AU92" s="128" t="str">
        <f>IF(AU91="","",VLOOKUP(AU91,シフト記号表!$C$6:$L$47,10,FALSE))</f>
        <v/>
      </c>
      <c r="AV92" s="128" t="str">
        <f>IF(AV91="","",VLOOKUP(AV91,シフト記号表!$C$6:$L$47,10,FALSE))</f>
        <v/>
      </c>
      <c r="AW92" s="128" t="str">
        <f>IF(AW91="","",VLOOKUP(AW91,シフト記号表!$C$6:$L$47,10,FALSE))</f>
        <v/>
      </c>
      <c r="AX92" s="129" t="str">
        <f>IF(AX91="","",VLOOKUP(AX91,シフト記号表!$C$6:$L$47,10,FALSE))</f>
        <v/>
      </c>
      <c r="AY92" s="127" t="str">
        <f>IF(AY91="","",VLOOKUP(AY91,シフト記号表!$C$6:$L$47,10,FALSE))</f>
        <v/>
      </c>
      <c r="AZ92" s="128" t="str">
        <f>IF(AZ91="","",VLOOKUP(AZ91,シフト記号表!$C$6:$L$47,10,FALSE))</f>
        <v/>
      </c>
      <c r="BA92" s="128" t="str">
        <f>IF(BA91="","",VLOOKUP(BA91,シフト記号表!$C$6:$L$47,10,FALSE))</f>
        <v/>
      </c>
      <c r="BB92" s="836">
        <f>IF($BE$3="４週",SUM(W92:AX92),IF($BE$3="暦月",SUM(W92:BA92),""))</f>
        <v>0</v>
      </c>
      <c r="BC92" s="837"/>
      <c r="BD92" s="838">
        <f>IF($BE$3="４週",BB92/4,IF($BE$3="暦月",(BB92/($BE$8/7)),""))</f>
        <v>0</v>
      </c>
      <c r="BE92" s="837"/>
      <c r="BF92" s="833"/>
      <c r="BG92" s="834"/>
      <c r="BH92" s="834"/>
      <c r="BI92" s="834"/>
      <c r="BJ92" s="835"/>
    </row>
    <row r="93" spans="2:62" ht="20.25" customHeight="1">
      <c r="B93" s="792">
        <f>B91+1</f>
        <v>40</v>
      </c>
      <c r="C93" s="794"/>
      <c r="D93" s="795"/>
      <c r="E93" s="122"/>
      <c r="F93" s="123"/>
      <c r="G93" s="122"/>
      <c r="H93" s="123"/>
      <c r="I93" s="798"/>
      <c r="J93" s="799"/>
      <c r="K93" s="802"/>
      <c r="L93" s="803"/>
      <c r="M93" s="803"/>
      <c r="N93" s="795"/>
      <c r="O93" s="806"/>
      <c r="P93" s="807"/>
      <c r="Q93" s="807"/>
      <c r="R93" s="807"/>
      <c r="S93" s="808"/>
      <c r="T93" s="142" t="s">
        <v>456</v>
      </c>
      <c r="U93" s="143"/>
      <c r="V93" s="144"/>
      <c r="W93" s="135"/>
      <c r="X93" s="136"/>
      <c r="Y93" s="136"/>
      <c r="Z93" s="136"/>
      <c r="AA93" s="136"/>
      <c r="AB93" s="136"/>
      <c r="AC93" s="137"/>
      <c r="AD93" s="135"/>
      <c r="AE93" s="136"/>
      <c r="AF93" s="136"/>
      <c r="AG93" s="136"/>
      <c r="AH93" s="136"/>
      <c r="AI93" s="136"/>
      <c r="AJ93" s="137"/>
      <c r="AK93" s="135"/>
      <c r="AL93" s="136"/>
      <c r="AM93" s="136"/>
      <c r="AN93" s="136"/>
      <c r="AO93" s="136"/>
      <c r="AP93" s="136"/>
      <c r="AQ93" s="137"/>
      <c r="AR93" s="135"/>
      <c r="AS93" s="136"/>
      <c r="AT93" s="136"/>
      <c r="AU93" s="136"/>
      <c r="AV93" s="136"/>
      <c r="AW93" s="136"/>
      <c r="AX93" s="137"/>
      <c r="AY93" s="135"/>
      <c r="AZ93" s="136"/>
      <c r="BA93" s="138"/>
      <c r="BB93" s="809"/>
      <c r="BC93" s="810"/>
      <c r="BD93" s="781"/>
      <c r="BE93" s="782"/>
      <c r="BF93" s="783"/>
      <c r="BG93" s="784"/>
      <c r="BH93" s="784"/>
      <c r="BI93" s="784"/>
      <c r="BJ93" s="785"/>
    </row>
    <row r="94" spans="2:62" ht="20.25" customHeight="1">
      <c r="B94" s="793"/>
      <c r="C94" s="827"/>
      <c r="D94" s="828"/>
      <c r="E94" s="145"/>
      <c r="F94" s="146">
        <f>C93</f>
        <v>0</v>
      </c>
      <c r="G94" s="145"/>
      <c r="H94" s="146">
        <f>I93</f>
        <v>0</v>
      </c>
      <c r="I94" s="829"/>
      <c r="J94" s="830"/>
      <c r="K94" s="831"/>
      <c r="L94" s="832"/>
      <c r="M94" s="832"/>
      <c r="N94" s="828"/>
      <c r="O94" s="806"/>
      <c r="P94" s="807"/>
      <c r="Q94" s="807"/>
      <c r="R94" s="807"/>
      <c r="S94" s="808"/>
      <c r="T94" s="139" t="s">
        <v>203</v>
      </c>
      <c r="U94" s="140"/>
      <c r="V94" s="141"/>
      <c r="W94" s="127" t="str">
        <f>IF(W93="","",VLOOKUP(W93,シフト記号表!$C$6:$L$47,10,FALSE))</f>
        <v/>
      </c>
      <c r="X94" s="128" t="str">
        <f>IF(X93="","",VLOOKUP(X93,シフト記号表!$C$6:$L$47,10,FALSE))</f>
        <v/>
      </c>
      <c r="Y94" s="128" t="str">
        <f>IF(Y93="","",VLOOKUP(Y93,シフト記号表!$C$6:$L$47,10,FALSE))</f>
        <v/>
      </c>
      <c r="Z94" s="128" t="str">
        <f>IF(Z93="","",VLOOKUP(Z93,シフト記号表!$C$6:$L$47,10,FALSE))</f>
        <v/>
      </c>
      <c r="AA94" s="128" t="str">
        <f>IF(AA93="","",VLOOKUP(AA93,シフト記号表!$C$6:$L$47,10,FALSE))</f>
        <v/>
      </c>
      <c r="AB94" s="128" t="str">
        <f>IF(AB93="","",VLOOKUP(AB93,シフト記号表!$C$6:$L$47,10,FALSE))</f>
        <v/>
      </c>
      <c r="AC94" s="129" t="str">
        <f>IF(AC93="","",VLOOKUP(AC93,シフト記号表!$C$6:$L$47,10,FALSE))</f>
        <v/>
      </c>
      <c r="AD94" s="127" t="str">
        <f>IF(AD93="","",VLOOKUP(AD93,シフト記号表!$C$6:$L$47,10,FALSE))</f>
        <v/>
      </c>
      <c r="AE94" s="128" t="str">
        <f>IF(AE93="","",VLOOKUP(AE93,シフト記号表!$C$6:$L$47,10,FALSE))</f>
        <v/>
      </c>
      <c r="AF94" s="128" t="str">
        <f>IF(AF93="","",VLOOKUP(AF93,シフト記号表!$C$6:$L$47,10,FALSE))</f>
        <v/>
      </c>
      <c r="AG94" s="128" t="str">
        <f>IF(AG93="","",VLOOKUP(AG93,シフト記号表!$C$6:$L$47,10,FALSE))</f>
        <v/>
      </c>
      <c r="AH94" s="128" t="str">
        <f>IF(AH93="","",VLOOKUP(AH93,シフト記号表!$C$6:$L$47,10,FALSE))</f>
        <v/>
      </c>
      <c r="AI94" s="128" t="str">
        <f>IF(AI93="","",VLOOKUP(AI93,シフト記号表!$C$6:$L$47,10,FALSE))</f>
        <v/>
      </c>
      <c r="AJ94" s="129" t="str">
        <f>IF(AJ93="","",VLOOKUP(AJ93,シフト記号表!$C$6:$L$47,10,FALSE))</f>
        <v/>
      </c>
      <c r="AK94" s="127" t="str">
        <f>IF(AK93="","",VLOOKUP(AK93,シフト記号表!$C$6:$L$47,10,FALSE))</f>
        <v/>
      </c>
      <c r="AL94" s="128" t="str">
        <f>IF(AL93="","",VLOOKUP(AL93,シフト記号表!$C$6:$L$47,10,FALSE))</f>
        <v/>
      </c>
      <c r="AM94" s="128" t="str">
        <f>IF(AM93="","",VLOOKUP(AM93,シフト記号表!$C$6:$L$47,10,FALSE))</f>
        <v/>
      </c>
      <c r="AN94" s="128" t="str">
        <f>IF(AN93="","",VLOOKUP(AN93,シフト記号表!$C$6:$L$47,10,FALSE))</f>
        <v/>
      </c>
      <c r="AO94" s="128" t="str">
        <f>IF(AO93="","",VLOOKUP(AO93,シフト記号表!$C$6:$L$47,10,FALSE))</f>
        <v/>
      </c>
      <c r="AP94" s="128" t="str">
        <f>IF(AP93="","",VLOOKUP(AP93,シフト記号表!$C$6:$L$47,10,FALSE))</f>
        <v/>
      </c>
      <c r="AQ94" s="129" t="str">
        <f>IF(AQ93="","",VLOOKUP(AQ93,シフト記号表!$C$6:$L$47,10,FALSE))</f>
        <v/>
      </c>
      <c r="AR94" s="127" t="str">
        <f>IF(AR93="","",VLOOKUP(AR93,シフト記号表!$C$6:$L$47,10,FALSE))</f>
        <v/>
      </c>
      <c r="AS94" s="128" t="str">
        <f>IF(AS93="","",VLOOKUP(AS93,シフト記号表!$C$6:$L$47,10,FALSE))</f>
        <v/>
      </c>
      <c r="AT94" s="128" t="str">
        <f>IF(AT93="","",VLOOKUP(AT93,シフト記号表!$C$6:$L$47,10,FALSE))</f>
        <v/>
      </c>
      <c r="AU94" s="128" t="str">
        <f>IF(AU93="","",VLOOKUP(AU93,シフト記号表!$C$6:$L$47,10,FALSE))</f>
        <v/>
      </c>
      <c r="AV94" s="128" t="str">
        <f>IF(AV93="","",VLOOKUP(AV93,シフト記号表!$C$6:$L$47,10,FALSE))</f>
        <v/>
      </c>
      <c r="AW94" s="128" t="str">
        <f>IF(AW93="","",VLOOKUP(AW93,シフト記号表!$C$6:$L$47,10,FALSE))</f>
        <v/>
      </c>
      <c r="AX94" s="129" t="str">
        <f>IF(AX93="","",VLOOKUP(AX93,シフト記号表!$C$6:$L$47,10,FALSE))</f>
        <v/>
      </c>
      <c r="AY94" s="127" t="str">
        <f>IF(AY93="","",VLOOKUP(AY93,シフト記号表!$C$6:$L$47,10,FALSE))</f>
        <v/>
      </c>
      <c r="AZ94" s="128" t="str">
        <f>IF(AZ93="","",VLOOKUP(AZ93,シフト記号表!$C$6:$L$47,10,FALSE))</f>
        <v/>
      </c>
      <c r="BA94" s="128" t="str">
        <f>IF(BA93="","",VLOOKUP(BA93,シフト記号表!$C$6:$L$47,10,FALSE))</f>
        <v/>
      </c>
      <c r="BB94" s="836">
        <f>IF($BE$3="４週",SUM(W94:AX94),IF($BE$3="暦月",SUM(W94:BA94),""))</f>
        <v>0</v>
      </c>
      <c r="BC94" s="837"/>
      <c r="BD94" s="838">
        <f>IF($BE$3="４週",BB94/4,IF($BE$3="暦月",(BB94/($BE$8/7)),""))</f>
        <v>0</v>
      </c>
      <c r="BE94" s="837"/>
      <c r="BF94" s="833"/>
      <c r="BG94" s="834"/>
      <c r="BH94" s="834"/>
      <c r="BI94" s="834"/>
      <c r="BJ94" s="835"/>
    </row>
    <row r="95" spans="2:62" ht="20.25" customHeight="1">
      <c r="B95" s="792">
        <f>B93+1</f>
        <v>41</v>
      </c>
      <c r="C95" s="794"/>
      <c r="D95" s="795"/>
      <c r="E95" s="122"/>
      <c r="F95" s="123"/>
      <c r="G95" s="122"/>
      <c r="H95" s="123"/>
      <c r="I95" s="798"/>
      <c r="J95" s="799"/>
      <c r="K95" s="802"/>
      <c r="L95" s="803"/>
      <c r="M95" s="803"/>
      <c r="N95" s="795"/>
      <c r="O95" s="806"/>
      <c r="P95" s="807"/>
      <c r="Q95" s="807"/>
      <c r="R95" s="807"/>
      <c r="S95" s="808"/>
      <c r="T95" s="142" t="s">
        <v>456</v>
      </c>
      <c r="U95" s="143"/>
      <c r="V95" s="144"/>
      <c r="W95" s="135"/>
      <c r="X95" s="136"/>
      <c r="Y95" s="136"/>
      <c r="Z95" s="136"/>
      <c r="AA95" s="136"/>
      <c r="AB95" s="136"/>
      <c r="AC95" s="137"/>
      <c r="AD95" s="135"/>
      <c r="AE95" s="136"/>
      <c r="AF95" s="136"/>
      <c r="AG95" s="136"/>
      <c r="AH95" s="136"/>
      <c r="AI95" s="136"/>
      <c r="AJ95" s="137"/>
      <c r="AK95" s="135"/>
      <c r="AL95" s="136"/>
      <c r="AM95" s="136"/>
      <c r="AN95" s="136"/>
      <c r="AO95" s="136"/>
      <c r="AP95" s="136"/>
      <c r="AQ95" s="137"/>
      <c r="AR95" s="135"/>
      <c r="AS95" s="136"/>
      <c r="AT95" s="136"/>
      <c r="AU95" s="136"/>
      <c r="AV95" s="136"/>
      <c r="AW95" s="136"/>
      <c r="AX95" s="137"/>
      <c r="AY95" s="135"/>
      <c r="AZ95" s="136"/>
      <c r="BA95" s="138"/>
      <c r="BB95" s="809"/>
      <c r="BC95" s="810"/>
      <c r="BD95" s="781"/>
      <c r="BE95" s="782"/>
      <c r="BF95" s="783"/>
      <c r="BG95" s="784"/>
      <c r="BH95" s="784"/>
      <c r="BI95" s="784"/>
      <c r="BJ95" s="785"/>
    </row>
    <row r="96" spans="2:62" ht="20.25" customHeight="1">
      <c r="B96" s="793"/>
      <c r="C96" s="827"/>
      <c r="D96" s="828"/>
      <c r="E96" s="145"/>
      <c r="F96" s="146">
        <f>C95</f>
        <v>0</v>
      </c>
      <c r="G96" s="145"/>
      <c r="H96" s="146">
        <f>I95</f>
        <v>0</v>
      </c>
      <c r="I96" s="829"/>
      <c r="J96" s="830"/>
      <c r="K96" s="831"/>
      <c r="L96" s="832"/>
      <c r="M96" s="832"/>
      <c r="N96" s="828"/>
      <c r="O96" s="806"/>
      <c r="P96" s="807"/>
      <c r="Q96" s="807"/>
      <c r="R96" s="807"/>
      <c r="S96" s="808"/>
      <c r="T96" s="139" t="s">
        <v>203</v>
      </c>
      <c r="U96" s="140"/>
      <c r="V96" s="141"/>
      <c r="W96" s="127" t="str">
        <f>IF(W95="","",VLOOKUP(W95,シフト記号表!$C$6:$L$47,10,FALSE))</f>
        <v/>
      </c>
      <c r="X96" s="128" t="str">
        <f>IF(X95="","",VLOOKUP(X95,シフト記号表!$C$6:$L$47,10,FALSE))</f>
        <v/>
      </c>
      <c r="Y96" s="128" t="str">
        <f>IF(Y95="","",VLOOKUP(Y95,シフト記号表!$C$6:$L$47,10,FALSE))</f>
        <v/>
      </c>
      <c r="Z96" s="128" t="str">
        <f>IF(Z95="","",VLOOKUP(Z95,シフト記号表!$C$6:$L$47,10,FALSE))</f>
        <v/>
      </c>
      <c r="AA96" s="128" t="str">
        <f>IF(AA95="","",VLOOKUP(AA95,シフト記号表!$C$6:$L$47,10,FALSE))</f>
        <v/>
      </c>
      <c r="AB96" s="128" t="str">
        <f>IF(AB95="","",VLOOKUP(AB95,シフト記号表!$C$6:$L$47,10,FALSE))</f>
        <v/>
      </c>
      <c r="AC96" s="129" t="str">
        <f>IF(AC95="","",VLOOKUP(AC95,シフト記号表!$C$6:$L$47,10,FALSE))</f>
        <v/>
      </c>
      <c r="AD96" s="127" t="str">
        <f>IF(AD95="","",VLOOKUP(AD95,シフト記号表!$C$6:$L$47,10,FALSE))</f>
        <v/>
      </c>
      <c r="AE96" s="128" t="str">
        <f>IF(AE95="","",VLOOKUP(AE95,シフト記号表!$C$6:$L$47,10,FALSE))</f>
        <v/>
      </c>
      <c r="AF96" s="128" t="str">
        <f>IF(AF95="","",VLOOKUP(AF95,シフト記号表!$C$6:$L$47,10,FALSE))</f>
        <v/>
      </c>
      <c r="AG96" s="128" t="str">
        <f>IF(AG95="","",VLOOKUP(AG95,シフト記号表!$C$6:$L$47,10,FALSE))</f>
        <v/>
      </c>
      <c r="AH96" s="128" t="str">
        <f>IF(AH95="","",VLOOKUP(AH95,シフト記号表!$C$6:$L$47,10,FALSE))</f>
        <v/>
      </c>
      <c r="AI96" s="128" t="str">
        <f>IF(AI95="","",VLOOKUP(AI95,シフト記号表!$C$6:$L$47,10,FALSE))</f>
        <v/>
      </c>
      <c r="AJ96" s="129" t="str">
        <f>IF(AJ95="","",VLOOKUP(AJ95,シフト記号表!$C$6:$L$47,10,FALSE))</f>
        <v/>
      </c>
      <c r="AK96" s="127" t="str">
        <f>IF(AK95="","",VLOOKUP(AK95,シフト記号表!$C$6:$L$47,10,FALSE))</f>
        <v/>
      </c>
      <c r="AL96" s="128" t="str">
        <f>IF(AL95="","",VLOOKUP(AL95,シフト記号表!$C$6:$L$47,10,FALSE))</f>
        <v/>
      </c>
      <c r="AM96" s="128" t="str">
        <f>IF(AM95="","",VLOOKUP(AM95,シフト記号表!$C$6:$L$47,10,FALSE))</f>
        <v/>
      </c>
      <c r="AN96" s="128" t="str">
        <f>IF(AN95="","",VLOOKUP(AN95,シフト記号表!$C$6:$L$47,10,FALSE))</f>
        <v/>
      </c>
      <c r="AO96" s="128" t="str">
        <f>IF(AO95="","",VLOOKUP(AO95,シフト記号表!$C$6:$L$47,10,FALSE))</f>
        <v/>
      </c>
      <c r="AP96" s="128" t="str">
        <f>IF(AP95="","",VLOOKUP(AP95,シフト記号表!$C$6:$L$47,10,FALSE))</f>
        <v/>
      </c>
      <c r="AQ96" s="129" t="str">
        <f>IF(AQ95="","",VLOOKUP(AQ95,シフト記号表!$C$6:$L$47,10,FALSE))</f>
        <v/>
      </c>
      <c r="AR96" s="127" t="str">
        <f>IF(AR95="","",VLOOKUP(AR95,シフト記号表!$C$6:$L$47,10,FALSE))</f>
        <v/>
      </c>
      <c r="AS96" s="128" t="str">
        <f>IF(AS95="","",VLOOKUP(AS95,シフト記号表!$C$6:$L$47,10,FALSE))</f>
        <v/>
      </c>
      <c r="AT96" s="128" t="str">
        <f>IF(AT95="","",VLOOKUP(AT95,シフト記号表!$C$6:$L$47,10,FALSE))</f>
        <v/>
      </c>
      <c r="AU96" s="128" t="str">
        <f>IF(AU95="","",VLOOKUP(AU95,シフト記号表!$C$6:$L$47,10,FALSE))</f>
        <v/>
      </c>
      <c r="AV96" s="128" t="str">
        <f>IF(AV95="","",VLOOKUP(AV95,シフト記号表!$C$6:$L$47,10,FALSE))</f>
        <v/>
      </c>
      <c r="AW96" s="128" t="str">
        <f>IF(AW95="","",VLOOKUP(AW95,シフト記号表!$C$6:$L$47,10,FALSE))</f>
        <v/>
      </c>
      <c r="AX96" s="129" t="str">
        <f>IF(AX95="","",VLOOKUP(AX95,シフト記号表!$C$6:$L$47,10,FALSE))</f>
        <v/>
      </c>
      <c r="AY96" s="127" t="str">
        <f>IF(AY95="","",VLOOKUP(AY95,シフト記号表!$C$6:$L$47,10,FALSE))</f>
        <v/>
      </c>
      <c r="AZ96" s="128" t="str">
        <f>IF(AZ95="","",VLOOKUP(AZ95,シフト記号表!$C$6:$L$47,10,FALSE))</f>
        <v/>
      </c>
      <c r="BA96" s="128" t="str">
        <f>IF(BA95="","",VLOOKUP(BA95,シフト記号表!$C$6:$L$47,10,FALSE))</f>
        <v/>
      </c>
      <c r="BB96" s="836">
        <f>IF($BE$3="４週",SUM(W96:AX96),IF($BE$3="暦月",SUM(W96:BA96),""))</f>
        <v>0</v>
      </c>
      <c r="BC96" s="837"/>
      <c r="BD96" s="838">
        <f>IF($BE$3="４週",BB96/4,IF($BE$3="暦月",(BB96/($BE$8/7)),""))</f>
        <v>0</v>
      </c>
      <c r="BE96" s="837"/>
      <c r="BF96" s="833"/>
      <c r="BG96" s="834"/>
      <c r="BH96" s="834"/>
      <c r="BI96" s="834"/>
      <c r="BJ96" s="835"/>
    </row>
    <row r="97" spans="2:62" ht="20.25" customHeight="1">
      <c r="B97" s="792">
        <f>B95+1</f>
        <v>42</v>
      </c>
      <c r="C97" s="794"/>
      <c r="D97" s="795"/>
      <c r="E97" s="122"/>
      <c r="F97" s="123"/>
      <c r="G97" s="122"/>
      <c r="H97" s="123"/>
      <c r="I97" s="798"/>
      <c r="J97" s="799"/>
      <c r="K97" s="802"/>
      <c r="L97" s="803"/>
      <c r="M97" s="803"/>
      <c r="N97" s="795"/>
      <c r="O97" s="806"/>
      <c r="P97" s="807"/>
      <c r="Q97" s="807"/>
      <c r="R97" s="807"/>
      <c r="S97" s="808"/>
      <c r="T97" s="142" t="s">
        <v>456</v>
      </c>
      <c r="U97" s="143"/>
      <c r="V97" s="144"/>
      <c r="W97" s="135"/>
      <c r="X97" s="136"/>
      <c r="Y97" s="136"/>
      <c r="Z97" s="136"/>
      <c r="AA97" s="136"/>
      <c r="AB97" s="136"/>
      <c r="AC97" s="137"/>
      <c r="AD97" s="135"/>
      <c r="AE97" s="136"/>
      <c r="AF97" s="136"/>
      <c r="AG97" s="136"/>
      <c r="AH97" s="136"/>
      <c r="AI97" s="136"/>
      <c r="AJ97" s="137"/>
      <c r="AK97" s="135"/>
      <c r="AL97" s="136"/>
      <c r="AM97" s="136"/>
      <c r="AN97" s="136"/>
      <c r="AO97" s="136"/>
      <c r="AP97" s="136"/>
      <c r="AQ97" s="137"/>
      <c r="AR97" s="135"/>
      <c r="AS97" s="136"/>
      <c r="AT97" s="136"/>
      <c r="AU97" s="136"/>
      <c r="AV97" s="136"/>
      <c r="AW97" s="136"/>
      <c r="AX97" s="137"/>
      <c r="AY97" s="135"/>
      <c r="AZ97" s="136"/>
      <c r="BA97" s="138"/>
      <c r="BB97" s="809"/>
      <c r="BC97" s="810"/>
      <c r="BD97" s="781"/>
      <c r="BE97" s="782"/>
      <c r="BF97" s="783"/>
      <c r="BG97" s="784"/>
      <c r="BH97" s="784"/>
      <c r="BI97" s="784"/>
      <c r="BJ97" s="785"/>
    </row>
    <row r="98" spans="2:62" ht="20.25" customHeight="1">
      <c r="B98" s="793"/>
      <c r="C98" s="827"/>
      <c r="D98" s="828"/>
      <c r="E98" s="145"/>
      <c r="F98" s="146">
        <f>C97</f>
        <v>0</v>
      </c>
      <c r="G98" s="145"/>
      <c r="H98" s="146">
        <f>I97</f>
        <v>0</v>
      </c>
      <c r="I98" s="829"/>
      <c r="J98" s="830"/>
      <c r="K98" s="831"/>
      <c r="L98" s="832"/>
      <c r="M98" s="832"/>
      <c r="N98" s="828"/>
      <c r="O98" s="806"/>
      <c r="P98" s="807"/>
      <c r="Q98" s="807"/>
      <c r="R98" s="807"/>
      <c r="S98" s="808"/>
      <c r="T98" s="139" t="s">
        <v>203</v>
      </c>
      <c r="U98" s="140"/>
      <c r="V98" s="141"/>
      <c r="W98" s="127" t="str">
        <f>IF(W97="","",VLOOKUP(W97,シフト記号表!$C$6:$L$47,10,FALSE))</f>
        <v/>
      </c>
      <c r="X98" s="128" t="str">
        <f>IF(X97="","",VLOOKUP(X97,シフト記号表!$C$6:$L$47,10,FALSE))</f>
        <v/>
      </c>
      <c r="Y98" s="128" t="str">
        <f>IF(Y97="","",VLOOKUP(Y97,シフト記号表!$C$6:$L$47,10,FALSE))</f>
        <v/>
      </c>
      <c r="Z98" s="128" t="str">
        <f>IF(Z97="","",VLOOKUP(Z97,シフト記号表!$C$6:$L$47,10,FALSE))</f>
        <v/>
      </c>
      <c r="AA98" s="128" t="str">
        <f>IF(AA97="","",VLOOKUP(AA97,シフト記号表!$C$6:$L$47,10,FALSE))</f>
        <v/>
      </c>
      <c r="AB98" s="128" t="str">
        <f>IF(AB97="","",VLOOKUP(AB97,シフト記号表!$C$6:$L$47,10,FALSE))</f>
        <v/>
      </c>
      <c r="AC98" s="129" t="str">
        <f>IF(AC97="","",VLOOKUP(AC97,シフト記号表!$C$6:$L$47,10,FALSE))</f>
        <v/>
      </c>
      <c r="AD98" s="127" t="str">
        <f>IF(AD97="","",VLOOKUP(AD97,シフト記号表!$C$6:$L$47,10,FALSE))</f>
        <v/>
      </c>
      <c r="AE98" s="128" t="str">
        <f>IF(AE97="","",VLOOKUP(AE97,シフト記号表!$C$6:$L$47,10,FALSE))</f>
        <v/>
      </c>
      <c r="AF98" s="128" t="str">
        <f>IF(AF97="","",VLOOKUP(AF97,シフト記号表!$C$6:$L$47,10,FALSE))</f>
        <v/>
      </c>
      <c r="AG98" s="128" t="str">
        <f>IF(AG97="","",VLOOKUP(AG97,シフト記号表!$C$6:$L$47,10,FALSE))</f>
        <v/>
      </c>
      <c r="AH98" s="128" t="str">
        <f>IF(AH97="","",VLOOKUP(AH97,シフト記号表!$C$6:$L$47,10,FALSE))</f>
        <v/>
      </c>
      <c r="AI98" s="128" t="str">
        <f>IF(AI97="","",VLOOKUP(AI97,シフト記号表!$C$6:$L$47,10,FALSE))</f>
        <v/>
      </c>
      <c r="AJ98" s="129" t="str">
        <f>IF(AJ97="","",VLOOKUP(AJ97,シフト記号表!$C$6:$L$47,10,FALSE))</f>
        <v/>
      </c>
      <c r="AK98" s="127" t="str">
        <f>IF(AK97="","",VLOOKUP(AK97,シフト記号表!$C$6:$L$47,10,FALSE))</f>
        <v/>
      </c>
      <c r="AL98" s="128" t="str">
        <f>IF(AL97="","",VLOOKUP(AL97,シフト記号表!$C$6:$L$47,10,FALSE))</f>
        <v/>
      </c>
      <c r="AM98" s="128" t="str">
        <f>IF(AM97="","",VLOOKUP(AM97,シフト記号表!$C$6:$L$47,10,FALSE))</f>
        <v/>
      </c>
      <c r="AN98" s="128" t="str">
        <f>IF(AN97="","",VLOOKUP(AN97,シフト記号表!$C$6:$L$47,10,FALSE))</f>
        <v/>
      </c>
      <c r="AO98" s="128" t="str">
        <f>IF(AO97="","",VLOOKUP(AO97,シフト記号表!$C$6:$L$47,10,FALSE))</f>
        <v/>
      </c>
      <c r="AP98" s="128" t="str">
        <f>IF(AP97="","",VLOOKUP(AP97,シフト記号表!$C$6:$L$47,10,FALSE))</f>
        <v/>
      </c>
      <c r="AQ98" s="129" t="str">
        <f>IF(AQ97="","",VLOOKUP(AQ97,シフト記号表!$C$6:$L$47,10,FALSE))</f>
        <v/>
      </c>
      <c r="AR98" s="127" t="str">
        <f>IF(AR97="","",VLOOKUP(AR97,シフト記号表!$C$6:$L$47,10,FALSE))</f>
        <v/>
      </c>
      <c r="AS98" s="128" t="str">
        <f>IF(AS97="","",VLOOKUP(AS97,シフト記号表!$C$6:$L$47,10,FALSE))</f>
        <v/>
      </c>
      <c r="AT98" s="128" t="str">
        <f>IF(AT97="","",VLOOKUP(AT97,シフト記号表!$C$6:$L$47,10,FALSE))</f>
        <v/>
      </c>
      <c r="AU98" s="128" t="str">
        <f>IF(AU97="","",VLOOKUP(AU97,シフト記号表!$C$6:$L$47,10,FALSE))</f>
        <v/>
      </c>
      <c r="AV98" s="128" t="str">
        <f>IF(AV97="","",VLOOKUP(AV97,シフト記号表!$C$6:$L$47,10,FALSE))</f>
        <v/>
      </c>
      <c r="AW98" s="128" t="str">
        <f>IF(AW97="","",VLOOKUP(AW97,シフト記号表!$C$6:$L$47,10,FALSE))</f>
        <v/>
      </c>
      <c r="AX98" s="129" t="str">
        <f>IF(AX97="","",VLOOKUP(AX97,シフト記号表!$C$6:$L$47,10,FALSE))</f>
        <v/>
      </c>
      <c r="AY98" s="127" t="str">
        <f>IF(AY97="","",VLOOKUP(AY97,シフト記号表!$C$6:$L$47,10,FALSE))</f>
        <v/>
      </c>
      <c r="AZ98" s="128" t="str">
        <f>IF(AZ97="","",VLOOKUP(AZ97,シフト記号表!$C$6:$L$47,10,FALSE))</f>
        <v/>
      </c>
      <c r="BA98" s="128" t="str">
        <f>IF(BA97="","",VLOOKUP(BA97,シフト記号表!$C$6:$L$47,10,FALSE))</f>
        <v/>
      </c>
      <c r="BB98" s="836">
        <f>IF($BE$3="４週",SUM(W98:AX98),IF($BE$3="暦月",SUM(W98:BA98),""))</f>
        <v>0</v>
      </c>
      <c r="BC98" s="837"/>
      <c r="BD98" s="838">
        <f>IF($BE$3="４週",BB98/4,IF($BE$3="暦月",(BB98/($BE$8/7)),""))</f>
        <v>0</v>
      </c>
      <c r="BE98" s="837"/>
      <c r="BF98" s="833"/>
      <c r="BG98" s="834"/>
      <c r="BH98" s="834"/>
      <c r="BI98" s="834"/>
      <c r="BJ98" s="835"/>
    </row>
    <row r="99" spans="2:62" ht="20.25" customHeight="1">
      <c r="B99" s="792">
        <f>B97+1</f>
        <v>43</v>
      </c>
      <c r="C99" s="794"/>
      <c r="D99" s="795"/>
      <c r="E99" s="122"/>
      <c r="F99" s="123"/>
      <c r="G99" s="122"/>
      <c r="H99" s="123"/>
      <c r="I99" s="798"/>
      <c r="J99" s="799"/>
      <c r="K99" s="802"/>
      <c r="L99" s="803"/>
      <c r="M99" s="803"/>
      <c r="N99" s="795"/>
      <c r="O99" s="806"/>
      <c r="P99" s="807"/>
      <c r="Q99" s="807"/>
      <c r="R99" s="807"/>
      <c r="S99" s="808"/>
      <c r="T99" s="142" t="s">
        <v>456</v>
      </c>
      <c r="U99" s="143"/>
      <c r="V99" s="144"/>
      <c r="W99" s="135"/>
      <c r="X99" s="136"/>
      <c r="Y99" s="136"/>
      <c r="Z99" s="136"/>
      <c r="AA99" s="136"/>
      <c r="AB99" s="136"/>
      <c r="AC99" s="137"/>
      <c r="AD99" s="135"/>
      <c r="AE99" s="136"/>
      <c r="AF99" s="136"/>
      <c r="AG99" s="136"/>
      <c r="AH99" s="136"/>
      <c r="AI99" s="136"/>
      <c r="AJ99" s="137"/>
      <c r="AK99" s="135"/>
      <c r="AL99" s="136"/>
      <c r="AM99" s="136"/>
      <c r="AN99" s="136"/>
      <c r="AO99" s="136"/>
      <c r="AP99" s="136"/>
      <c r="AQ99" s="137"/>
      <c r="AR99" s="135"/>
      <c r="AS99" s="136"/>
      <c r="AT99" s="136"/>
      <c r="AU99" s="136"/>
      <c r="AV99" s="136"/>
      <c r="AW99" s="136"/>
      <c r="AX99" s="137"/>
      <c r="AY99" s="135"/>
      <c r="AZ99" s="136"/>
      <c r="BA99" s="138"/>
      <c r="BB99" s="809"/>
      <c r="BC99" s="810"/>
      <c r="BD99" s="781"/>
      <c r="BE99" s="782"/>
      <c r="BF99" s="783"/>
      <c r="BG99" s="784"/>
      <c r="BH99" s="784"/>
      <c r="BI99" s="784"/>
      <c r="BJ99" s="785"/>
    </row>
    <row r="100" spans="2:62" ht="20.25" customHeight="1">
      <c r="B100" s="793"/>
      <c r="C100" s="827"/>
      <c r="D100" s="828"/>
      <c r="E100" s="145"/>
      <c r="F100" s="146">
        <f>C99</f>
        <v>0</v>
      </c>
      <c r="G100" s="145"/>
      <c r="H100" s="146">
        <f>I99</f>
        <v>0</v>
      </c>
      <c r="I100" s="829"/>
      <c r="J100" s="830"/>
      <c r="K100" s="831"/>
      <c r="L100" s="832"/>
      <c r="M100" s="832"/>
      <c r="N100" s="828"/>
      <c r="O100" s="806"/>
      <c r="P100" s="807"/>
      <c r="Q100" s="807"/>
      <c r="R100" s="807"/>
      <c r="S100" s="808"/>
      <c r="T100" s="139" t="s">
        <v>203</v>
      </c>
      <c r="U100" s="140"/>
      <c r="V100" s="141"/>
      <c r="W100" s="127" t="str">
        <f>IF(W99="","",VLOOKUP(W99,シフト記号表!$C$6:$L$47,10,FALSE))</f>
        <v/>
      </c>
      <c r="X100" s="128" t="str">
        <f>IF(X99="","",VLOOKUP(X99,シフト記号表!$C$6:$L$47,10,FALSE))</f>
        <v/>
      </c>
      <c r="Y100" s="128" t="str">
        <f>IF(Y99="","",VLOOKUP(Y99,シフト記号表!$C$6:$L$47,10,FALSE))</f>
        <v/>
      </c>
      <c r="Z100" s="128" t="str">
        <f>IF(Z99="","",VLOOKUP(Z99,シフト記号表!$C$6:$L$47,10,FALSE))</f>
        <v/>
      </c>
      <c r="AA100" s="128" t="str">
        <f>IF(AA99="","",VLOOKUP(AA99,シフト記号表!$C$6:$L$47,10,FALSE))</f>
        <v/>
      </c>
      <c r="AB100" s="128" t="str">
        <f>IF(AB99="","",VLOOKUP(AB99,シフト記号表!$C$6:$L$47,10,FALSE))</f>
        <v/>
      </c>
      <c r="AC100" s="129" t="str">
        <f>IF(AC99="","",VLOOKUP(AC99,シフト記号表!$C$6:$L$47,10,FALSE))</f>
        <v/>
      </c>
      <c r="AD100" s="127" t="str">
        <f>IF(AD99="","",VLOOKUP(AD99,シフト記号表!$C$6:$L$47,10,FALSE))</f>
        <v/>
      </c>
      <c r="AE100" s="128" t="str">
        <f>IF(AE99="","",VLOOKUP(AE99,シフト記号表!$C$6:$L$47,10,FALSE))</f>
        <v/>
      </c>
      <c r="AF100" s="128" t="str">
        <f>IF(AF99="","",VLOOKUP(AF99,シフト記号表!$C$6:$L$47,10,FALSE))</f>
        <v/>
      </c>
      <c r="AG100" s="128" t="str">
        <f>IF(AG99="","",VLOOKUP(AG99,シフト記号表!$C$6:$L$47,10,FALSE))</f>
        <v/>
      </c>
      <c r="AH100" s="128" t="str">
        <f>IF(AH99="","",VLOOKUP(AH99,シフト記号表!$C$6:$L$47,10,FALSE))</f>
        <v/>
      </c>
      <c r="AI100" s="128" t="str">
        <f>IF(AI99="","",VLOOKUP(AI99,シフト記号表!$C$6:$L$47,10,FALSE))</f>
        <v/>
      </c>
      <c r="AJ100" s="129" t="str">
        <f>IF(AJ99="","",VLOOKUP(AJ99,シフト記号表!$C$6:$L$47,10,FALSE))</f>
        <v/>
      </c>
      <c r="AK100" s="127" t="str">
        <f>IF(AK99="","",VLOOKUP(AK99,シフト記号表!$C$6:$L$47,10,FALSE))</f>
        <v/>
      </c>
      <c r="AL100" s="128" t="str">
        <f>IF(AL99="","",VLOOKUP(AL99,シフト記号表!$C$6:$L$47,10,FALSE))</f>
        <v/>
      </c>
      <c r="AM100" s="128" t="str">
        <f>IF(AM99="","",VLOOKUP(AM99,シフト記号表!$C$6:$L$47,10,FALSE))</f>
        <v/>
      </c>
      <c r="AN100" s="128" t="str">
        <f>IF(AN99="","",VLOOKUP(AN99,シフト記号表!$C$6:$L$47,10,FALSE))</f>
        <v/>
      </c>
      <c r="AO100" s="128" t="str">
        <f>IF(AO99="","",VLOOKUP(AO99,シフト記号表!$C$6:$L$47,10,FALSE))</f>
        <v/>
      </c>
      <c r="AP100" s="128" t="str">
        <f>IF(AP99="","",VLOOKUP(AP99,シフト記号表!$C$6:$L$47,10,FALSE))</f>
        <v/>
      </c>
      <c r="AQ100" s="129" t="str">
        <f>IF(AQ99="","",VLOOKUP(AQ99,シフト記号表!$C$6:$L$47,10,FALSE))</f>
        <v/>
      </c>
      <c r="AR100" s="127" t="str">
        <f>IF(AR99="","",VLOOKUP(AR99,シフト記号表!$C$6:$L$47,10,FALSE))</f>
        <v/>
      </c>
      <c r="AS100" s="128" t="str">
        <f>IF(AS99="","",VLOOKUP(AS99,シフト記号表!$C$6:$L$47,10,FALSE))</f>
        <v/>
      </c>
      <c r="AT100" s="128" t="str">
        <f>IF(AT99="","",VLOOKUP(AT99,シフト記号表!$C$6:$L$47,10,FALSE))</f>
        <v/>
      </c>
      <c r="AU100" s="128" t="str">
        <f>IF(AU99="","",VLOOKUP(AU99,シフト記号表!$C$6:$L$47,10,FALSE))</f>
        <v/>
      </c>
      <c r="AV100" s="128" t="str">
        <f>IF(AV99="","",VLOOKUP(AV99,シフト記号表!$C$6:$L$47,10,FALSE))</f>
        <v/>
      </c>
      <c r="AW100" s="128" t="str">
        <f>IF(AW99="","",VLOOKUP(AW99,シフト記号表!$C$6:$L$47,10,FALSE))</f>
        <v/>
      </c>
      <c r="AX100" s="129" t="str">
        <f>IF(AX99="","",VLOOKUP(AX99,シフト記号表!$C$6:$L$47,10,FALSE))</f>
        <v/>
      </c>
      <c r="AY100" s="127" t="str">
        <f>IF(AY99="","",VLOOKUP(AY99,シフト記号表!$C$6:$L$47,10,FALSE))</f>
        <v/>
      </c>
      <c r="AZ100" s="128" t="str">
        <f>IF(AZ99="","",VLOOKUP(AZ99,シフト記号表!$C$6:$L$47,10,FALSE))</f>
        <v/>
      </c>
      <c r="BA100" s="128" t="str">
        <f>IF(BA99="","",VLOOKUP(BA99,シフト記号表!$C$6:$L$47,10,FALSE))</f>
        <v/>
      </c>
      <c r="BB100" s="836">
        <f>IF($BE$3="４週",SUM(W100:AX100),IF($BE$3="暦月",SUM(W100:BA100),""))</f>
        <v>0</v>
      </c>
      <c r="BC100" s="837"/>
      <c r="BD100" s="838">
        <f>IF($BE$3="４週",BB100/4,IF($BE$3="暦月",(BB100/($BE$8/7)),""))</f>
        <v>0</v>
      </c>
      <c r="BE100" s="837"/>
      <c r="BF100" s="833"/>
      <c r="BG100" s="834"/>
      <c r="BH100" s="834"/>
      <c r="BI100" s="834"/>
      <c r="BJ100" s="835"/>
    </row>
    <row r="101" spans="2:62" ht="20.25" customHeight="1">
      <c r="B101" s="792">
        <f>B99+1</f>
        <v>44</v>
      </c>
      <c r="C101" s="794"/>
      <c r="D101" s="795"/>
      <c r="E101" s="122"/>
      <c r="F101" s="123"/>
      <c r="G101" s="122"/>
      <c r="H101" s="123"/>
      <c r="I101" s="798"/>
      <c r="J101" s="799"/>
      <c r="K101" s="802"/>
      <c r="L101" s="803"/>
      <c r="M101" s="803"/>
      <c r="N101" s="795"/>
      <c r="O101" s="806"/>
      <c r="P101" s="807"/>
      <c r="Q101" s="807"/>
      <c r="R101" s="807"/>
      <c r="S101" s="808"/>
      <c r="T101" s="142" t="s">
        <v>456</v>
      </c>
      <c r="U101" s="143"/>
      <c r="V101" s="144"/>
      <c r="W101" s="135"/>
      <c r="X101" s="136"/>
      <c r="Y101" s="136"/>
      <c r="Z101" s="136"/>
      <c r="AA101" s="136"/>
      <c r="AB101" s="136"/>
      <c r="AC101" s="137"/>
      <c r="AD101" s="135"/>
      <c r="AE101" s="136"/>
      <c r="AF101" s="136"/>
      <c r="AG101" s="136"/>
      <c r="AH101" s="136"/>
      <c r="AI101" s="136"/>
      <c r="AJ101" s="137"/>
      <c r="AK101" s="135"/>
      <c r="AL101" s="136"/>
      <c r="AM101" s="136"/>
      <c r="AN101" s="136"/>
      <c r="AO101" s="136"/>
      <c r="AP101" s="136"/>
      <c r="AQ101" s="137"/>
      <c r="AR101" s="135"/>
      <c r="AS101" s="136"/>
      <c r="AT101" s="136"/>
      <c r="AU101" s="136"/>
      <c r="AV101" s="136"/>
      <c r="AW101" s="136"/>
      <c r="AX101" s="137"/>
      <c r="AY101" s="135"/>
      <c r="AZ101" s="136"/>
      <c r="BA101" s="138"/>
      <c r="BB101" s="809"/>
      <c r="BC101" s="810"/>
      <c r="BD101" s="781"/>
      <c r="BE101" s="782"/>
      <c r="BF101" s="783"/>
      <c r="BG101" s="784"/>
      <c r="BH101" s="784"/>
      <c r="BI101" s="784"/>
      <c r="BJ101" s="785"/>
    </row>
    <row r="102" spans="2:62" ht="20.25" customHeight="1">
      <c r="B102" s="793"/>
      <c r="C102" s="827"/>
      <c r="D102" s="828"/>
      <c r="E102" s="145"/>
      <c r="F102" s="146">
        <f>C101</f>
        <v>0</v>
      </c>
      <c r="G102" s="145"/>
      <c r="H102" s="146">
        <f>I101</f>
        <v>0</v>
      </c>
      <c r="I102" s="829"/>
      <c r="J102" s="830"/>
      <c r="K102" s="831"/>
      <c r="L102" s="832"/>
      <c r="M102" s="832"/>
      <c r="N102" s="828"/>
      <c r="O102" s="806"/>
      <c r="P102" s="807"/>
      <c r="Q102" s="807"/>
      <c r="R102" s="807"/>
      <c r="S102" s="808"/>
      <c r="T102" s="139" t="s">
        <v>203</v>
      </c>
      <c r="U102" s="140"/>
      <c r="V102" s="141"/>
      <c r="W102" s="127" t="str">
        <f>IF(W101="","",VLOOKUP(W101,シフト記号表!$C$6:$L$47,10,FALSE))</f>
        <v/>
      </c>
      <c r="X102" s="128" t="str">
        <f>IF(X101="","",VLOOKUP(X101,シフト記号表!$C$6:$L$47,10,FALSE))</f>
        <v/>
      </c>
      <c r="Y102" s="128" t="str">
        <f>IF(Y101="","",VLOOKUP(Y101,シフト記号表!$C$6:$L$47,10,FALSE))</f>
        <v/>
      </c>
      <c r="Z102" s="128" t="str">
        <f>IF(Z101="","",VLOOKUP(Z101,シフト記号表!$C$6:$L$47,10,FALSE))</f>
        <v/>
      </c>
      <c r="AA102" s="128" t="str">
        <f>IF(AA101="","",VLOOKUP(AA101,シフト記号表!$C$6:$L$47,10,FALSE))</f>
        <v/>
      </c>
      <c r="AB102" s="128" t="str">
        <f>IF(AB101="","",VLOOKUP(AB101,シフト記号表!$C$6:$L$47,10,FALSE))</f>
        <v/>
      </c>
      <c r="AC102" s="129" t="str">
        <f>IF(AC101="","",VLOOKUP(AC101,シフト記号表!$C$6:$L$47,10,FALSE))</f>
        <v/>
      </c>
      <c r="AD102" s="127" t="str">
        <f>IF(AD101="","",VLOOKUP(AD101,シフト記号表!$C$6:$L$47,10,FALSE))</f>
        <v/>
      </c>
      <c r="AE102" s="128" t="str">
        <f>IF(AE101="","",VLOOKUP(AE101,シフト記号表!$C$6:$L$47,10,FALSE))</f>
        <v/>
      </c>
      <c r="AF102" s="128" t="str">
        <f>IF(AF101="","",VLOOKUP(AF101,シフト記号表!$C$6:$L$47,10,FALSE))</f>
        <v/>
      </c>
      <c r="AG102" s="128" t="str">
        <f>IF(AG101="","",VLOOKUP(AG101,シフト記号表!$C$6:$L$47,10,FALSE))</f>
        <v/>
      </c>
      <c r="AH102" s="128" t="str">
        <f>IF(AH101="","",VLOOKUP(AH101,シフト記号表!$C$6:$L$47,10,FALSE))</f>
        <v/>
      </c>
      <c r="AI102" s="128" t="str">
        <f>IF(AI101="","",VLOOKUP(AI101,シフト記号表!$C$6:$L$47,10,FALSE))</f>
        <v/>
      </c>
      <c r="AJ102" s="129" t="str">
        <f>IF(AJ101="","",VLOOKUP(AJ101,シフト記号表!$C$6:$L$47,10,FALSE))</f>
        <v/>
      </c>
      <c r="AK102" s="127" t="str">
        <f>IF(AK101="","",VLOOKUP(AK101,シフト記号表!$C$6:$L$47,10,FALSE))</f>
        <v/>
      </c>
      <c r="AL102" s="128" t="str">
        <f>IF(AL101="","",VLOOKUP(AL101,シフト記号表!$C$6:$L$47,10,FALSE))</f>
        <v/>
      </c>
      <c r="AM102" s="128" t="str">
        <f>IF(AM101="","",VLOOKUP(AM101,シフト記号表!$C$6:$L$47,10,FALSE))</f>
        <v/>
      </c>
      <c r="AN102" s="128" t="str">
        <f>IF(AN101="","",VLOOKUP(AN101,シフト記号表!$C$6:$L$47,10,FALSE))</f>
        <v/>
      </c>
      <c r="AO102" s="128" t="str">
        <f>IF(AO101="","",VLOOKUP(AO101,シフト記号表!$C$6:$L$47,10,FALSE))</f>
        <v/>
      </c>
      <c r="AP102" s="128" t="str">
        <f>IF(AP101="","",VLOOKUP(AP101,シフト記号表!$C$6:$L$47,10,FALSE))</f>
        <v/>
      </c>
      <c r="AQ102" s="129" t="str">
        <f>IF(AQ101="","",VLOOKUP(AQ101,シフト記号表!$C$6:$L$47,10,FALSE))</f>
        <v/>
      </c>
      <c r="AR102" s="127" t="str">
        <f>IF(AR101="","",VLOOKUP(AR101,シフト記号表!$C$6:$L$47,10,FALSE))</f>
        <v/>
      </c>
      <c r="AS102" s="128" t="str">
        <f>IF(AS101="","",VLOOKUP(AS101,シフト記号表!$C$6:$L$47,10,FALSE))</f>
        <v/>
      </c>
      <c r="AT102" s="128" t="str">
        <f>IF(AT101="","",VLOOKUP(AT101,シフト記号表!$C$6:$L$47,10,FALSE))</f>
        <v/>
      </c>
      <c r="AU102" s="128" t="str">
        <f>IF(AU101="","",VLOOKUP(AU101,シフト記号表!$C$6:$L$47,10,FALSE))</f>
        <v/>
      </c>
      <c r="AV102" s="128" t="str">
        <f>IF(AV101="","",VLOOKUP(AV101,シフト記号表!$C$6:$L$47,10,FALSE))</f>
        <v/>
      </c>
      <c r="AW102" s="128" t="str">
        <f>IF(AW101="","",VLOOKUP(AW101,シフト記号表!$C$6:$L$47,10,FALSE))</f>
        <v/>
      </c>
      <c r="AX102" s="129" t="str">
        <f>IF(AX101="","",VLOOKUP(AX101,シフト記号表!$C$6:$L$47,10,FALSE))</f>
        <v/>
      </c>
      <c r="AY102" s="127" t="str">
        <f>IF(AY101="","",VLOOKUP(AY101,シフト記号表!$C$6:$L$47,10,FALSE))</f>
        <v/>
      </c>
      <c r="AZ102" s="128" t="str">
        <f>IF(AZ101="","",VLOOKUP(AZ101,シフト記号表!$C$6:$L$47,10,FALSE))</f>
        <v/>
      </c>
      <c r="BA102" s="128" t="str">
        <f>IF(BA101="","",VLOOKUP(BA101,シフト記号表!$C$6:$L$47,10,FALSE))</f>
        <v/>
      </c>
      <c r="BB102" s="836">
        <f>IF($BE$3="４週",SUM(W102:AX102),IF($BE$3="暦月",SUM(W102:BA102),""))</f>
        <v>0</v>
      </c>
      <c r="BC102" s="837"/>
      <c r="BD102" s="838">
        <f>IF($BE$3="４週",BB102/4,IF($BE$3="暦月",(BB102/($BE$8/7)),""))</f>
        <v>0</v>
      </c>
      <c r="BE102" s="837"/>
      <c r="BF102" s="833"/>
      <c r="BG102" s="834"/>
      <c r="BH102" s="834"/>
      <c r="BI102" s="834"/>
      <c r="BJ102" s="835"/>
    </row>
    <row r="103" spans="2:62" ht="20.25" customHeight="1">
      <c r="B103" s="792">
        <f>B101+1</f>
        <v>45</v>
      </c>
      <c r="C103" s="794"/>
      <c r="D103" s="795"/>
      <c r="E103" s="122"/>
      <c r="F103" s="123"/>
      <c r="G103" s="122"/>
      <c r="H103" s="123"/>
      <c r="I103" s="798"/>
      <c r="J103" s="799"/>
      <c r="K103" s="802"/>
      <c r="L103" s="803"/>
      <c r="M103" s="803"/>
      <c r="N103" s="795"/>
      <c r="O103" s="806"/>
      <c r="P103" s="807"/>
      <c r="Q103" s="807"/>
      <c r="R103" s="807"/>
      <c r="S103" s="808"/>
      <c r="T103" s="142" t="s">
        <v>456</v>
      </c>
      <c r="U103" s="143"/>
      <c r="V103" s="144"/>
      <c r="W103" s="135"/>
      <c r="X103" s="136"/>
      <c r="Y103" s="136"/>
      <c r="Z103" s="136"/>
      <c r="AA103" s="136"/>
      <c r="AB103" s="136"/>
      <c r="AC103" s="137"/>
      <c r="AD103" s="135"/>
      <c r="AE103" s="136"/>
      <c r="AF103" s="136"/>
      <c r="AG103" s="136"/>
      <c r="AH103" s="136"/>
      <c r="AI103" s="136"/>
      <c r="AJ103" s="137"/>
      <c r="AK103" s="135"/>
      <c r="AL103" s="136"/>
      <c r="AM103" s="136"/>
      <c r="AN103" s="136"/>
      <c r="AO103" s="136"/>
      <c r="AP103" s="136"/>
      <c r="AQ103" s="137"/>
      <c r="AR103" s="135"/>
      <c r="AS103" s="136"/>
      <c r="AT103" s="136"/>
      <c r="AU103" s="136"/>
      <c r="AV103" s="136"/>
      <c r="AW103" s="136"/>
      <c r="AX103" s="137"/>
      <c r="AY103" s="135"/>
      <c r="AZ103" s="136"/>
      <c r="BA103" s="138"/>
      <c r="BB103" s="809"/>
      <c r="BC103" s="810"/>
      <c r="BD103" s="781"/>
      <c r="BE103" s="782"/>
      <c r="BF103" s="783"/>
      <c r="BG103" s="784"/>
      <c r="BH103" s="784"/>
      <c r="BI103" s="784"/>
      <c r="BJ103" s="785"/>
    </row>
    <row r="104" spans="2:62" ht="20.25" customHeight="1">
      <c r="B104" s="793"/>
      <c r="C104" s="827"/>
      <c r="D104" s="828"/>
      <c r="E104" s="145"/>
      <c r="F104" s="146">
        <f>C103</f>
        <v>0</v>
      </c>
      <c r="G104" s="145"/>
      <c r="H104" s="146">
        <f>I103</f>
        <v>0</v>
      </c>
      <c r="I104" s="829"/>
      <c r="J104" s="830"/>
      <c r="K104" s="831"/>
      <c r="L104" s="832"/>
      <c r="M104" s="832"/>
      <c r="N104" s="828"/>
      <c r="O104" s="806"/>
      <c r="P104" s="807"/>
      <c r="Q104" s="807"/>
      <c r="R104" s="807"/>
      <c r="S104" s="808"/>
      <c r="T104" s="139" t="s">
        <v>203</v>
      </c>
      <c r="U104" s="140"/>
      <c r="V104" s="141"/>
      <c r="W104" s="127" t="str">
        <f>IF(W103="","",VLOOKUP(W103,シフト記号表!$C$6:$L$47,10,FALSE))</f>
        <v/>
      </c>
      <c r="X104" s="128" t="str">
        <f>IF(X103="","",VLOOKUP(X103,シフト記号表!$C$6:$L$47,10,FALSE))</f>
        <v/>
      </c>
      <c r="Y104" s="128" t="str">
        <f>IF(Y103="","",VLOOKUP(Y103,シフト記号表!$C$6:$L$47,10,FALSE))</f>
        <v/>
      </c>
      <c r="Z104" s="128" t="str">
        <f>IF(Z103="","",VLOOKUP(Z103,シフト記号表!$C$6:$L$47,10,FALSE))</f>
        <v/>
      </c>
      <c r="AA104" s="128" t="str">
        <f>IF(AA103="","",VLOOKUP(AA103,シフト記号表!$C$6:$L$47,10,FALSE))</f>
        <v/>
      </c>
      <c r="AB104" s="128" t="str">
        <f>IF(AB103="","",VLOOKUP(AB103,シフト記号表!$C$6:$L$47,10,FALSE))</f>
        <v/>
      </c>
      <c r="AC104" s="129" t="str">
        <f>IF(AC103="","",VLOOKUP(AC103,シフト記号表!$C$6:$L$47,10,FALSE))</f>
        <v/>
      </c>
      <c r="AD104" s="127" t="str">
        <f>IF(AD103="","",VLOOKUP(AD103,シフト記号表!$C$6:$L$47,10,FALSE))</f>
        <v/>
      </c>
      <c r="AE104" s="128" t="str">
        <f>IF(AE103="","",VLOOKUP(AE103,シフト記号表!$C$6:$L$47,10,FALSE))</f>
        <v/>
      </c>
      <c r="AF104" s="128" t="str">
        <f>IF(AF103="","",VLOOKUP(AF103,シフト記号表!$C$6:$L$47,10,FALSE))</f>
        <v/>
      </c>
      <c r="AG104" s="128" t="str">
        <f>IF(AG103="","",VLOOKUP(AG103,シフト記号表!$C$6:$L$47,10,FALSE))</f>
        <v/>
      </c>
      <c r="AH104" s="128" t="str">
        <f>IF(AH103="","",VLOOKUP(AH103,シフト記号表!$C$6:$L$47,10,FALSE))</f>
        <v/>
      </c>
      <c r="AI104" s="128" t="str">
        <f>IF(AI103="","",VLOOKUP(AI103,シフト記号表!$C$6:$L$47,10,FALSE))</f>
        <v/>
      </c>
      <c r="AJ104" s="129" t="str">
        <f>IF(AJ103="","",VLOOKUP(AJ103,シフト記号表!$C$6:$L$47,10,FALSE))</f>
        <v/>
      </c>
      <c r="AK104" s="127" t="str">
        <f>IF(AK103="","",VLOOKUP(AK103,シフト記号表!$C$6:$L$47,10,FALSE))</f>
        <v/>
      </c>
      <c r="AL104" s="128" t="str">
        <f>IF(AL103="","",VLOOKUP(AL103,シフト記号表!$C$6:$L$47,10,FALSE))</f>
        <v/>
      </c>
      <c r="AM104" s="128" t="str">
        <f>IF(AM103="","",VLOOKUP(AM103,シフト記号表!$C$6:$L$47,10,FALSE))</f>
        <v/>
      </c>
      <c r="AN104" s="128" t="str">
        <f>IF(AN103="","",VLOOKUP(AN103,シフト記号表!$C$6:$L$47,10,FALSE))</f>
        <v/>
      </c>
      <c r="AO104" s="128" t="str">
        <f>IF(AO103="","",VLOOKUP(AO103,シフト記号表!$C$6:$L$47,10,FALSE))</f>
        <v/>
      </c>
      <c r="AP104" s="128" t="str">
        <f>IF(AP103="","",VLOOKUP(AP103,シフト記号表!$C$6:$L$47,10,FALSE))</f>
        <v/>
      </c>
      <c r="AQ104" s="129" t="str">
        <f>IF(AQ103="","",VLOOKUP(AQ103,シフト記号表!$C$6:$L$47,10,FALSE))</f>
        <v/>
      </c>
      <c r="AR104" s="127" t="str">
        <f>IF(AR103="","",VLOOKUP(AR103,シフト記号表!$C$6:$L$47,10,FALSE))</f>
        <v/>
      </c>
      <c r="AS104" s="128" t="str">
        <f>IF(AS103="","",VLOOKUP(AS103,シフト記号表!$C$6:$L$47,10,FALSE))</f>
        <v/>
      </c>
      <c r="AT104" s="128" t="str">
        <f>IF(AT103="","",VLOOKUP(AT103,シフト記号表!$C$6:$L$47,10,FALSE))</f>
        <v/>
      </c>
      <c r="AU104" s="128" t="str">
        <f>IF(AU103="","",VLOOKUP(AU103,シフト記号表!$C$6:$L$47,10,FALSE))</f>
        <v/>
      </c>
      <c r="AV104" s="128" t="str">
        <f>IF(AV103="","",VLOOKUP(AV103,シフト記号表!$C$6:$L$47,10,FALSE))</f>
        <v/>
      </c>
      <c r="AW104" s="128" t="str">
        <f>IF(AW103="","",VLOOKUP(AW103,シフト記号表!$C$6:$L$47,10,FALSE))</f>
        <v/>
      </c>
      <c r="AX104" s="129" t="str">
        <f>IF(AX103="","",VLOOKUP(AX103,シフト記号表!$C$6:$L$47,10,FALSE))</f>
        <v/>
      </c>
      <c r="AY104" s="127" t="str">
        <f>IF(AY103="","",VLOOKUP(AY103,シフト記号表!$C$6:$L$47,10,FALSE))</f>
        <v/>
      </c>
      <c r="AZ104" s="128" t="str">
        <f>IF(AZ103="","",VLOOKUP(AZ103,シフト記号表!$C$6:$L$47,10,FALSE))</f>
        <v/>
      </c>
      <c r="BA104" s="128" t="str">
        <f>IF(BA103="","",VLOOKUP(BA103,シフト記号表!$C$6:$L$47,10,FALSE))</f>
        <v/>
      </c>
      <c r="BB104" s="836">
        <f>IF($BE$3="４週",SUM(W104:AX104),IF($BE$3="暦月",SUM(W104:BA104),""))</f>
        <v>0</v>
      </c>
      <c r="BC104" s="837"/>
      <c r="BD104" s="838">
        <f>IF($BE$3="４週",BB104/4,IF($BE$3="暦月",(BB104/($BE$8/7)),""))</f>
        <v>0</v>
      </c>
      <c r="BE104" s="837"/>
      <c r="BF104" s="833"/>
      <c r="BG104" s="834"/>
      <c r="BH104" s="834"/>
      <c r="BI104" s="834"/>
      <c r="BJ104" s="835"/>
    </row>
    <row r="105" spans="2:62" ht="20.25" customHeight="1">
      <c r="B105" s="792">
        <f>B103+1</f>
        <v>46</v>
      </c>
      <c r="C105" s="794"/>
      <c r="D105" s="795"/>
      <c r="E105" s="122"/>
      <c r="F105" s="123"/>
      <c r="G105" s="122"/>
      <c r="H105" s="123"/>
      <c r="I105" s="798"/>
      <c r="J105" s="799"/>
      <c r="K105" s="802"/>
      <c r="L105" s="803"/>
      <c r="M105" s="803"/>
      <c r="N105" s="795"/>
      <c r="O105" s="806"/>
      <c r="P105" s="807"/>
      <c r="Q105" s="807"/>
      <c r="R105" s="807"/>
      <c r="S105" s="808"/>
      <c r="T105" s="142" t="s">
        <v>456</v>
      </c>
      <c r="U105" s="143"/>
      <c r="V105" s="144"/>
      <c r="W105" s="135"/>
      <c r="X105" s="136"/>
      <c r="Y105" s="136"/>
      <c r="Z105" s="136"/>
      <c r="AA105" s="136"/>
      <c r="AB105" s="136"/>
      <c r="AC105" s="137"/>
      <c r="AD105" s="135"/>
      <c r="AE105" s="136"/>
      <c r="AF105" s="136"/>
      <c r="AG105" s="136"/>
      <c r="AH105" s="136"/>
      <c r="AI105" s="136"/>
      <c r="AJ105" s="137"/>
      <c r="AK105" s="135"/>
      <c r="AL105" s="136"/>
      <c r="AM105" s="136"/>
      <c r="AN105" s="136"/>
      <c r="AO105" s="136"/>
      <c r="AP105" s="136"/>
      <c r="AQ105" s="137"/>
      <c r="AR105" s="135"/>
      <c r="AS105" s="136"/>
      <c r="AT105" s="136"/>
      <c r="AU105" s="136"/>
      <c r="AV105" s="136"/>
      <c r="AW105" s="136"/>
      <c r="AX105" s="137"/>
      <c r="AY105" s="135"/>
      <c r="AZ105" s="136"/>
      <c r="BA105" s="138"/>
      <c r="BB105" s="809"/>
      <c r="BC105" s="810"/>
      <c r="BD105" s="781"/>
      <c r="BE105" s="782"/>
      <c r="BF105" s="783"/>
      <c r="BG105" s="784"/>
      <c r="BH105" s="784"/>
      <c r="BI105" s="784"/>
      <c r="BJ105" s="785"/>
    </row>
    <row r="106" spans="2:62" ht="20.25" customHeight="1">
      <c r="B106" s="793"/>
      <c r="C106" s="827"/>
      <c r="D106" s="828"/>
      <c r="E106" s="145"/>
      <c r="F106" s="146">
        <f>C105</f>
        <v>0</v>
      </c>
      <c r="G106" s="145"/>
      <c r="H106" s="146">
        <f>I105</f>
        <v>0</v>
      </c>
      <c r="I106" s="829"/>
      <c r="J106" s="830"/>
      <c r="K106" s="831"/>
      <c r="L106" s="832"/>
      <c r="M106" s="832"/>
      <c r="N106" s="828"/>
      <c r="O106" s="806"/>
      <c r="P106" s="807"/>
      <c r="Q106" s="807"/>
      <c r="R106" s="807"/>
      <c r="S106" s="808"/>
      <c r="T106" s="139" t="s">
        <v>203</v>
      </c>
      <c r="U106" s="140"/>
      <c r="V106" s="141"/>
      <c r="W106" s="127" t="str">
        <f>IF(W105="","",VLOOKUP(W105,シフト記号表!$C$6:$L$47,10,FALSE))</f>
        <v/>
      </c>
      <c r="X106" s="128" t="str">
        <f>IF(X105="","",VLOOKUP(X105,シフト記号表!$C$6:$L$47,10,FALSE))</f>
        <v/>
      </c>
      <c r="Y106" s="128" t="str">
        <f>IF(Y105="","",VLOOKUP(Y105,シフト記号表!$C$6:$L$47,10,FALSE))</f>
        <v/>
      </c>
      <c r="Z106" s="128" t="str">
        <f>IF(Z105="","",VLOOKUP(Z105,シフト記号表!$C$6:$L$47,10,FALSE))</f>
        <v/>
      </c>
      <c r="AA106" s="128" t="str">
        <f>IF(AA105="","",VLOOKUP(AA105,シフト記号表!$C$6:$L$47,10,FALSE))</f>
        <v/>
      </c>
      <c r="AB106" s="128" t="str">
        <f>IF(AB105="","",VLOOKUP(AB105,シフト記号表!$C$6:$L$47,10,FALSE))</f>
        <v/>
      </c>
      <c r="AC106" s="129" t="str">
        <f>IF(AC105="","",VLOOKUP(AC105,シフト記号表!$C$6:$L$47,10,FALSE))</f>
        <v/>
      </c>
      <c r="AD106" s="127" t="str">
        <f>IF(AD105="","",VLOOKUP(AD105,シフト記号表!$C$6:$L$47,10,FALSE))</f>
        <v/>
      </c>
      <c r="AE106" s="128" t="str">
        <f>IF(AE105="","",VLOOKUP(AE105,シフト記号表!$C$6:$L$47,10,FALSE))</f>
        <v/>
      </c>
      <c r="AF106" s="128" t="str">
        <f>IF(AF105="","",VLOOKUP(AF105,シフト記号表!$C$6:$L$47,10,FALSE))</f>
        <v/>
      </c>
      <c r="AG106" s="128" t="str">
        <f>IF(AG105="","",VLOOKUP(AG105,シフト記号表!$C$6:$L$47,10,FALSE))</f>
        <v/>
      </c>
      <c r="AH106" s="128" t="str">
        <f>IF(AH105="","",VLOOKUP(AH105,シフト記号表!$C$6:$L$47,10,FALSE))</f>
        <v/>
      </c>
      <c r="AI106" s="128" t="str">
        <f>IF(AI105="","",VLOOKUP(AI105,シフト記号表!$C$6:$L$47,10,FALSE))</f>
        <v/>
      </c>
      <c r="AJ106" s="129" t="str">
        <f>IF(AJ105="","",VLOOKUP(AJ105,シフト記号表!$C$6:$L$47,10,FALSE))</f>
        <v/>
      </c>
      <c r="AK106" s="127" t="str">
        <f>IF(AK105="","",VLOOKUP(AK105,シフト記号表!$C$6:$L$47,10,FALSE))</f>
        <v/>
      </c>
      <c r="AL106" s="128" t="str">
        <f>IF(AL105="","",VLOOKUP(AL105,シフト記号表!$C$6:$L$47,10,FALSE))</f>
        <v/>
      </c>
      <c r="AM106" s="128" t="str">
        <f>IF(AM105="","",VLOOKUP(AM105,シフト記号表!$C$6:$L$47,10,FALSE))</f>
        <v/>
      </c>
      <c r="AN106" s="128" t="str">
        <f>IF(AN105="","",VLOOKUP(AN105,シフト記号表!$C$6:$L$47,10,FALSE))</f>
        <v/>
      </c>
      <c r="AO106" s="128" t="str">
        <f>IF(AO105="","",VLOOKUP(AO105,シフト記号表!$C$6:$L$47,10,FALSE))</f>
        <v/>
      </c>
      <c r="AP106" s="128" t="str">
        <f>IF(AP105="","",VLOOKUP(AP105,シフト記号表!$C$6:$L$47,10,FALSE))</f>
        <v/>
      </c>
      <c r="AQ106" s="129" t="str">
        <f>IF(AQ105="","",VLOOKUP(AQ105,シフト記号表!$C$6:$L$47,10,FALSE))</f>
        <v/>
      </c>
      <c r="AR106" s="127" t="str">
        <f>IF(AR105="","",VLOOKUP(AR105,シフト記号表!$C$6:$L$47,10,FALSE))</f>
        <v/>
      </c>
      <c r="AS106" s="128" t="str">
        <f>IF(AS105="","",VLOOKUP(AS105,シフト記号表!$C$6:$L$47,10,FALSE))</f>
        <v/>
      </c>
      <c r="AT106" s="128" t="str">
        <f>IF(AT105="","",VLOOKUP(AT105,シフト記号表!$C$6:$L$47,10,FALSE))</f>
        <v/>
      </c>
      <c r="AU106" s="128" t="str">
        <f>IF(AU105="","",VLOOKUP(AU105,シフト記号表!$C$6:$L$47,10,FALSE))</f>
        <v/>
      </c>
      <c r="AV106" s="128" t="str">
        <f>IF(AV105="","",VLOOKUP(AV105,シフト記号表!$C$6:$L$47,10,FALSE))</f>
        <v/>
      </c>
      <c r="AW106" s="128" t="str">
        <f>IF(AW105="","",VLOOKUP(AW105,シフト記号表!$C$6:$L$47,10,FALSE))</f>
        <v/>
      </c>
      <c r="AX106" s="129" t="str">
        <f>IF(AX105="","",VLOOKUP(AX105,シフト記号表!$C$6:$L$47,10,FALSE))</f>
        <v/>
      </c>
      <c r="AY106" s="127" t="str">
        <f>IF(AY105="","",VLOOKUP(AY105,シフト記号表!$C$6:$L$47,10,FALSE))</f>
        <v/>
      </c>
      <c r="AZ106" s="128" t="str">
        <f>IF(AZ105="","",VLOOKUP(AZ105,シフト記号表!$C$6:$L$47,10,FALSE))</f>
        <v/>
      </c>
      <c r="BA106" s="128" t="str">
        <f>IF(BA105="","",VLOOKUP(BA105,シフト記号表!$C$6:$L$47,10,FALSE))</f>
        <v/>
      </c>
      <c r="BB106" s="836">
        <f>IF($BE$3="４週",SUM(W106:AX106),IF($BE$3="暦月",SUM(W106:BA106),""))</f>
        <v>0</v>
      </c>
      <c r="BC106" s="837"/>
      <c r="BD106" s="838">
        <f>IF($BE$3="４週",BB106/4,IF($BE$3="暦月",(BB106/($BE$8/7)),""))</f>
        <v>0</v>
      </c>
      <c r="BE106" s="837"/>
      <c r="BF106" s="833"/>
      <c r="BG106" s="834"/>
      <c r="BH106" s="834"/>
      <c r="BI106" s="834"/>
      <c r="BJ106" s="835"/>
    </row>
    <row r="107" spans="2:62" ht="20.25" customHeight="1">
      <c r="B107" s="792">
        <f>B105+1</f>
        <v>47</v>
      </c>
      <c r="C107" s="794"/>
      <c r="D107" s="795"/>
      <c r="E107" s="122"/>
      <c r="F107" s="123"/>
      <c r="G107" s="122"/>
      <c r="H107" s="123"/>
      <c r="I107" s="798"/>
      <c r="J107" s="799"/>
      <c r="K107" s="802"/>
      <c r="L107" s="803"/>
      <c r="M107" s="803"/>
      <c r="N107" s="795"/>
      <c r="O107" s="806"/>
      <c r="P107" s="807"/>
      <c r="Q107" s="807"/>
      <c r="R107" s="807"/>
      <c r="S107" s="808"/>
      <c r="T107" s="142" t="s">
        <v>456</v>
      </c>
      <c r="U107" s="143"/>
      <c r="V107" s="144"/>
      <c r="W107" s="135"/>
      <c r="X107" s="136"/>
      <c r="Y107" s="136"/>
      <c r="Z107" s="136"/>
      <c r="AA107" s="136"/>
      <c r="AB107" s="136"/>
      <c r="AC107" s="137"/>
      <c r="AD107" s="135"/>
      <c r="AE107" s="136"/>
      <c r="AF107" s="136"/>
      <c r="AG107" s="136"/>
      <c r="AH107" s="136"/>
      <c r="AI107" s="136"/>
      <c r="AJ107" s="137"/>
      <c r="AK107" s="135"/>
      <c r="AL107" s="136"/>
      <c r="AM107" s="136"/>
      <c r="AN107" s="136"/>
      <c r="AO107" s="136"/>
      <c r="AP107" s="136"/>
      <c r="AQ107" s="137"/>
      <c r="AR107" s="135"/>
      <c r="AS107" s="136"/>
      <c r="AT107" s="136"/>
      <c r="AU107" s="136"/>
      <c r="AV107" s="136"/>
      <c r="AW107" s="136"/>
      <c r="AX107" s="137"/>
      <c r="AY107" s="135"/>
      <c r="AZ107" s="136"/>
      <c r="BA107" s="138"/>
      <c r="BB107" s="809"/>
      <c r="BC107" s="810"/>
      <c r="BD107" s="781"/>
      <c r="BE107" s="782"/>
      <c r="BF107" s="783"/>
      <c r="BG107" s="784"/>
      <c r="BH107" s="784"/>
      <c r="BI107" s="784"/>
      <c r="BJ107" s="785"/>
    </row>
    <row r="108" spans="2:62" ht="20.25" customHeight="1">
      <c r="B108" s="793"/>
      <c r="C108" s="827"/>
      <c r="D108" s="828"/>
      <c r="E108" s="145"/>
      <c r="F108" s="146">
        <f>C107</f>
        <v>0</v>
      </c>
      <c r="G108" s="145"/>
      <c r="H108" s="146">
        <f>I107</f>
        <v>0</v>
      </c>
      <c r="I108" s="829"/>
      <c r="J108" s="830"/>
      <c r="K108" s="831"/>
      <c r="L108" s="832"/>
      <c r="M108" s="832"/>
      <c r="N108" s="828"/>
      <c r="O108" s="806"/>
      <c r="P108" s="807"/>
      <c r="Q108" s="807"/>
      <c r="R108" s="807"/>
      <c r="S108" s="808"/>
      <c r="T108" s="139" t="s">
        <v>203</v>
      </c>
      <c r="U108" s="140"/>
      <c r="V108" s="141"/>
      <c r="W108" s="127" t="str">
        <f>IF(W107="","",VLOOKUP(W107,シフト記号表!$C$6:$L$47,10,FALSE))</f>
        <v/>
      </c>
      <c r="X108" s="128" t="str">
        <f>IF(X107="","",VLOOKUP(X107,シフト記号表!$C$6:$L$47,10,FALSE))</f>
        <v/>
      </c>
      <c r="Y108" s="128" t="str">
        <f>IF(Y107="","",VLOOKUP(Y107,シフト記号表!$C$6:$L$47,10,FALSE))</f>
        <v/>
      </c>
      <c r="Z108" s="128" t="str">
        <f>IF(Z107="","",VLOOKUP(Z107,シフト記号表!$C$6:$L$47,10,FALSE))</f>
        <v/>
      </c>
      <c r="AA108" s="128" t="str">
        <f>IF(AA107="","",VLOOKUP(AA107,シフト記号表!$C$6:$L$47,10,FALSE))</f>
        <v/>
      </c>
      <c r="AB108" s="128" t="str">
        <f>IF(AB107="","",VLOOKUP(AB107,シフト記号表!$C$6:$L$47,10,FALSE))</f>
        <v/>
      </c>
      <c r="AC108" s="129" t="str">
        <f>IF(AC107="","",VLOOKUP(AC107,シフト記号表!$C$6:$L$47,10,FALSE))</f>
        <v/>
      </c>
      <c r="AD108" s="127" t="str">
        <f>IF(AD107="","",VLOOKUP(AD107,シフト記号表!$C$6:$L$47,10,FALSE))</f>
        <v/>
      </c>
      <c r="AE108" s="128" t="str">
        <f>IF(AE107="","",VLOOKUP(AE107,シフト記号表!$C$6:$L$47,10,FALSE))</f>
        <v/>
      </c>
      <c r="AF108" s="128" t="str">
        <f>IF(AF107="","",VLOOKUP(AF107,シフト記号表!$C$6:$L$47,10,FALSE))</f>
        <v/>
      </c>
      <c r="AG108" s="128" t="str">
        <f>IF(AG107="","",VLOOKUP(AG107,シフト記号表!$C$6:$L$47,10,FALSE))</f>
        <v/>
      </c>
      <c r="AH108" s="128" t="str">
        <f>IF(AH107="","",VLOOKUP(AH107,シフト記号表!$C$6:$L$47,10,FALSE))</f>
        <v/>
      </c>
      <c r="AI108" s="128" t="str">
        <f>IF(AI107="","",VLOOKUP(AI107,シフト記号表!$C$6:$L$47,10,FALSE))</f>
        <v/>
      </c>
      <c r="AJ108" s="129" t="str">
        <f>IF(AJ107="","",VLOOKUP(AJ107,シフト記号表!$C$6:$L$47,10,FALSE))</f>
        <v/>
      </c>
      <c r="AK108" s="127" t="str">
        <f>IF(AK107="","",VLOOKUP(AK107,シフト記号表!$C$6:$L$47,10,FALSE))</f>
        <v/>
      </c>
      <c r="AL108" s="128" t="str">
        <f>IF(AL107="","",VLOOKUP(AL107,シフト記号表!$C$6:$L$47,10,FALSE))</f>
        <v/>
      </c>
      <c r="AM108" s="128" t="str">
        <f>IF(AM107="","",VLOOKUP(AM107,シフト記号表!$C$6:$L$47,10,FALSE))</f>
        <v/>
      </c>
      <c r="AN108" s="128" t="str">
        <f>IF(AN107="","",VLOOKUP(AN107,シフト記号表!$C$6:$L$47,10,FALSE))</f>
        <v/>
      </c>
      <c r="AO108" s="128" t="str">
        <f>IF(AO107="","",VLOOKUP(AO107,シフト記号表!$C$6:$L$47,10,FALSE))</f>
        <v/>
      </c>
      <c r="AP108" s="128" t="str">
        <f>IF(AP107="","",VLOOKUP(AP107,シフト記号表!$C$6:$L$47,10,FALSE))</f>
        <v/>
      </c>
      <c r="AQ108" s="129" t="str">
        <f>IF(AQ107="","",VLOOKUP(AQ107,シフト記号表!$C$6:$L$47,10,FALSE))</f>
        <v/>
      </c>
      <c r="AR108" s="127" t="str">
        <f>IF(AR107="","",VLOOKUP(AR107,シフト記号表!$C$6:$L$47,10,FALSE))</f>
        <v/>
      </c>
      <c r="AS108" s="128" t="str">
        <f>IF(AS107="","",VLOOKUP(AS107,シフト記号表!$C$6:$L$47,10,FALSE))</f>
        <v/>
      </c>
      <c r="AT108" s="128" t="str">
        <f>IF(AT107="","",VLOOKUP(AT107,シフト記号表!$C$6:$L$47,10,FALSE))</f>
        <v/>
      </c>
      <c r="AU108" s="128" t="str">
        <f>IF(AU107="","",VLOOKUP(AU107,シフト記号表!$C$6:$L$47,10,FALSE))</f>
        <v/>
      </c>
      <c r="AV108" s="128" t="str">
        <f>IF(AV107="","",VLOOKUP(AV107,シフト記号表!$C$6:$L$47,10,FALSE))</f>
        <v/>
      </c>
      <c r="AW108" s="128" t="str">
        <f>IF(AW107="","",VLOOKUP(AW107,シフト記号表!$C$6:$L$47,10,FALSE))</f>
        <v/>
      </c>
      <c r="AX108" s="129" t="str">
        <f>IF(AX107="","",VLOOKUP(AX107,シフト記号表!$C$6:$L$47,10,FALSE))</f>
        <v/>
      </c>
      <c r="AY108" s="127" t="str">
        <f>IF(AY107="","",VLOOKUP(AY107,シフト記号表!$C$6:$L$47,10,FALSE))</f>
        <v/>
      </c>
      <c r="AZ108" s="128" t="str">
        <f>IF(AZ107="","",VLOOKUP(AZ107,シフト記号表!$C$6:$L$47,10,FALSE))</f>
        <v/>
      </c>
      <c r="BA108" s="128" t="str">
        <f>IF(BA107="","",VLOOKUP(BA107,シフト記号表!$C$6:$L$47,10,FALSE))</f>
        <v/>
      </c>
      <c r="BB108" s="836">
        <f>IF($BE$3="４週",SUM(W108:AX108),IF($BE$3="暦月",SUM(W108:BA108),""))</f>
        <v>0</v>
      </c>
      <c r="BC108" s="837"/>
      <c r="BD108" s="838">
        <f>IF($BE$3="４週",BB108/4,IF($BE$3="暦月",(BB108/($BE$8/7)),""))</f>
        <v>0</v>
      </c>
      <c r="BE108" s="837"/>
      <c r="BF108" s="833"/>
      <c r="BG108" s="834"/>
      <c r="BH108" s="834"/>
      <c r="BI108" s="834"/>
      <c r="BJ108" s="835"/>
    </row>
    <row r="109" spans="2:62" ht="20.25" customHeight="1">
      <c r="B109" s="792">
        <f>B107+1</f>
        <v>48</v>
      </c>
      <c r="C109" s="794"/>
      <c r="D109" s="795"/>
      <c r="E109" s="122"/>
      <c r="F109" s="123"/>
      <c r="G109" s="122"/>
      <c r="H109" s="123"/>
      <c r="I109" s="798"/>
      <c r="J109" s="799"/>
      <c r="K109" s="802"/>
      <c r="L109" s="803"/>
      <c r="M109" s="803"/>
      <c r="N109" s="795"/>
      <c r="O109" s="806"/>
      <c r="P109" s="807"/>
      <c r="Q109" s="807"/>
      <c r="R109" s="807"/>
      <c r="S109" s="808"/>
      <c r="T109" s="142" t="s">
        <v>456</v>
      </c>
      <c r="U109" s="143"/>
      <c r="V109" s="144"/>
      <c r="W109" s="135"/>
      <c r="X109" s="136"/>
      <c r="Y109" s="136"/>
      <c r="Z109" s="136"/>
      <c r="AA109" s="136"/>
      <c r="AB109" s="136"/>
      <c r="AC109" s="137"/>
      <c r="AD109" s="135"/>
      <c r="AE109" s="136"/>
      <c r="AF109" s="136"/>
      <c r="AG109" s="136"/>
      <c r="AH109" s="136"/>
      <c r="AI109" s="136"/>
      <c r="AJ109" s="137"/>
      <c r="AK109" s="135"/>
      <c r="AL109" s="136"/>
      <c r="AM109" s="136"/>
      <c r="AN109" s="136"/>
      <c r="AO109" s="136"/>
      <c r="AP109" s="136"/>
      <c r="AQ109" s="137"/>
      <c r="AR109" s="135"/>
      <c r="AS109" s="136"/>
      <c r="AT109" s="136"/>
      <c r="AU109" s="136"/>
      <c r="AV109" s="136"/>
      <c r="AW109" s="136"/>
      <c r="AX109" s="137"/>
      <c r="AY109" s="135"/>
      <c r="AZ109" s="136"/>
      <c r="BA109" s="138"/>
      <c r="BB109" s="809"/>
      <c r="BC109" s="810"/>
      <c r="BD109" s="781"/>
      <c r="BE109" s="782"/>
      <c r="BF109" s="783"/>
      <c r="BG109" s="784"/>
      <c r="BH109" s="784"/>
      <c r="BI109" s="784"/>
      <c r="BJ109" s="785"/>
    </row>
    <row r="110" spans="2:62" ht="20.25" customHeight="1">
      <c r="B110" s="793"/>
      <c r="C110" s="827"/>
      <c r="D110" s="828"/>
      <c r="E110" s="145"/>
      <c r="F110" s="146">
        <f>C109</f>
        <v>0</v>
      </c>
      <c r="G110" s="145"/>
      <c r="H110" s="146">
        <f>I109</f>
        <v>0</v>
      </c>
      <c r="I110" s="829"/>
      <c r="J110" s="830"/>
      <c r="K110" s="831"/>
      <c r="L110" s="832"/>
      <c r="M110" s="832"/>
      <c r="N110" s="828"/>
      <c r="O110" s="806"/>
      <c r="P110" s="807"/>
      <c r="Q110" s="807"/>
      <c r="R110" s="807"/>
      <c r="S110" s="808"/>
      <c r="T110" s="139" t="s">
        <v>203</v>
      </c>
      <c r="U110" s="140"/>
      <c r="V110" s="141"/>
      <c r="W110" s="127" t="str">
        <f>IF(W109="","",VLOOKUP(W109,シフト記号表!$C$6:$L$47,10,FALSE))</f>
        <v/>
      </c>
      <c r="X110" s="128" t="str">
        <f>IF(X109="","",VLOOKUP(X109,シフト記号表!$C$6:$L$47,10,FALSE))</f>
        <v/>
      </c>
      <c r="Y110" s="128" t="str">
        <f>IF(Y109="","",VLOOKUP(Y109,シフト記号表!$C$6:$L$47,10,FALSE))</f>
        <v/>
      </c>
      <c r="Z110" s="128" t="str">
        <f>IF(Z109="","",VLOOKUP(Z109,シフト記号表!$C$6:$L$47,10,FALSE))</f>
        <v/>
      </c>
      <c r="AA110" s="128" t="str">
        <f>IF(AA109="","",VLOOKUP(AA109,シフト記号表!$C$6:$L$47,10,FALSE))</f>
        <v/>
      </c>
      <c r="AB110" s="128" t="str">
        <f>IF(AB109="","",VLOOKUP(AB109,シフト記号表!$C$6:$L$47,10,FALSE))</f>
        <v/>
      </c>
      <c r="AC110" s="129" t="str">
        <f>IF(AC109="","",VLOOKUP(AC109,シフト記号表!$C$6:$L$47,10,FALSE))</f>
        <v/>
      </c>
      <c r="AD110" s="127" t="str">
        <f>IF(AD109="","",VLOOKUP(AD109,シフト記号表!$C$6:$L$47,10,FALSE))</f>
        <v/>
      </c>
      <c r="AE110" s="128" t="str">
        <f>IF(AE109="","",VLOOKUP(AE109,シフト記号表!$C$6:$L$47,10,FALSE))</f>
        <v/>
      </c>
      <c r="AF110" s="128" t="str">
        <f>IF(AF109="","",VLOOKUP(AF109,シフト記号表!$C$6:$L$47,10,FALSE))</f>
        <v/>
      </c>
      <c r="AG110" s="128" t="str">
        <f>IF(AG109="","",VLOOKUP(AG109,シフト記号表!$C$6:$L$47,10,FALSE))</f>
        <v/>
      </c>
      <c r="AH110" s="128" t="str">
        <f>IF(AH109="","",VLOOKUP(AH109,シフト記号表!$C$6:$L$47,10,FALSE))</f>
        <v/>
      </c>
      <c r="AI110" s="128" t="str">
        <f>IF(AI109="","",VLOOKUP(AI109,シフト記号表!$C$6:$L$47,10,FALSE))</f>
        <v/>
      </c>
      <c r="AJ110" s="129" t="str">
        <f>IF(AJ109="","",VLOOKUP(AJ109,シフト記号表!$C$6:$L$47,10,FALSE))</f>
        <v/>
      </c>
      <c r="AK110" s="127" t="str">
        <f>IF(AK109="","",VLOOKUP(AK109,シフト記号表!$C$6:$L$47,10,FALSE))</f>
        <v/>
      </c>
      <c r="AL110" s="128" t="str">
        <f>IF(AL109="","",VLOOKUP(AL109,シフト記号表!$C$6:$L$47,10,FALSE))</f>
        <v/>
      </c>
      <c r="AM110" s="128" t="str">
        <f>IF(AM109="","",VLOOKUP(AM109,シフト記号表!$C$6:$L$47,10,FALSE))</f>
        <v/>
      </c>
      <c r="AN110" s="128" t="str">
        <f>IF(AN109="","",VLOOKUP(AN109,シフト記号表!$C$6:$L$47,10,FALSE))</f>
        <v/>
      </c>
      <c r="AO110" s="128" t="str">
        <f>IF(AO109="","",VLOOKUP(AO109,シフト記号表!$C$6:$L$47,10,FALSE))</f>
        <v/>
      </c>
      <c r="AP110" s="128" t="str">
        <f>IF(AP109="","",VLOOKUP(AP109,シフト記号表!$C$6:$L$47,10,FALSE))</f>
        <v/>
      </c>
      <c r="AQ110" s="129" t="str">
        <f>IF(AQ109="","",VLOOKUP(AQ109,シフト記号表!$C$6:$L$47,10,FALSE))</f>
        <v/>
      </c>
      <c r="AR110" s="127" t="str">
        <f>IF(AR109="","",VLOOKUP(AR109,シフト記号表!$C$6:$L$47,10,FALSE))</f>
        <v/>
      </c>
      <c r="AS110" s="128" t="str">
        <f>IF(AS109="","",VLOOKUP(AS109,シフト記号表!$C$6:$L$47,10,FALSE))</f>
        <v/>
      </c>
      <c r="AT110" s="128" t="str">
        <f>IF(AT109="","",VLOOKUP(AT109,シフト記号表!$C$6:$L$47,10,FALSE))</f>
        <v/>
      </c>
      <c r="AU110" s="128" t="str">
        <f>IF(AU109="","",VLOOKUP(AU109,シフト記号表!$C$6:$L$47,10,FALSE))</f>
        <v/>
      </c>
      <c r="AV110" s="128" t="str">
        <f>IF(AV109="","",VLOOKUP(AV109,シフト記号表!$C$6:$L$47,10,FALSE))</f>
        <v/>
      </c>
      <c r="AW110" s="128" t="str">
        <f>IF(AW109="","",VLOOKUP(AW109,シフト記号表!$C$6:$L$47,10,FALSE))</f>
        <v/>
      </c>
      <c r="AX110" s="129" t="str">
        <f>IF(AX109="","",VLOOKUP(AX109,シフト記号表!$C$6:$L$47,10,FALSE))</f>
        <v/>
      </c>
      <c r="AY110" s="127" t="str">
        <f>IF(AY109="","",VLOOKUP(AY109,シフト記号表!$C$6:$L$47,10,FALSE))</f>
        <v/>
      </c>
      <c r="AZ110" s="128" t="str">
        <f>IF(AZ109="","",VLOOKUP(AZ109,シフト記号表!$C$6:$L$47,10,FALSE))</f>
        <v/>
      </c>
      <c r="BA110" s="128" t="str">
        <f>IF(BA109="","",VLOOKUP(BA109,シフト記号表!$C$6:$L$47,10,FALSE))</f>
        <v/>
      </c>
      <c r="BB110" s="836">
        <f>IF($BE$3="４週",SUM(W110:AX110),IF($BE$3="暦月",SUM(W110:BA110),""))</f>
        <v>0</v>
      </c>
      <c r="BC110" s="837"/>
      <c r="BD110" s="838">
        <f>IF($BE$3="４週",BB110/4,IF($BE$3="暦月",(BB110/($BE$8/7)),""))</f>
        <v>0</v>
      </c>
      <c r="BE110" s="837"/>
      <c r="BF110" s="833"/>
      <c r="BG110" s="834"/>
      <c r="BH110" s="834"/>
      <c r="BI110" s="834"/>
      <c r="BJ110" s="835"/>
    </row>
    <row r="111" spans="2:62" ht="20.25" customHeight="1">
      <c r="B111" s="792">
        <f>B109+1</f>
        <v>49</v>
      </c>
      <c r="C111" s="794"/>
      <c r="D111" s="795"/>
      <c r="E111" s="122"/>
      <c r="F111" s="123"/>
      <c r="G111" s="122"/>
      <c r="H111" s="123"/>
      <c r="I111" s="798"/>
      <c r="J111" s="799"/>
      <c r="K111" s="802"/>
      <c r="L111" s="803"/>
      <c r="M111" s="803"/>
      <c r="N111" s="795"/>
      <c r="O111" s="806"/>
      <c r="P111" s="807"/>
      <c r="Q111" s="807"/>
      <c r="R111" s="807"/>
      <c r="S111" s="808"/>
      <c r="T111" s="142" t="s">
        <v>456</v>
      </c>
      <c r="U111" s="143"/>
      <c r="V111" s="144"/>
      <c r="W111" s="135"/>
      <c r="X111" s="136"/>
      <c r="Y111" s="136"/>
      <c r="Z111" s="136"/>
      <c r="AA111" s="136"/>
      <c r="AB111" s="136"/>
      <c r="AC111" s="137"/>
      <c r="AD111" s="135"/>
      <c r="AE111" s="136"/>
      <c r="AF111" s="136"/>
      <c r="AG111" s="136"/>
      <c r="AH111" s="136"/>
      <c r="AI111" s="136"/>
      <c r="AJ111" s="137"/>
      <c r="AK111" s="135"/>
      <c r="AL111" s="136"/>
      <c r="AM111" s="136"/>
      <c r="AN111" s="136"/>
      <c r="AO111" s="136"/>
      <c r="AP111" s="136"/>
      <c r="AQ111" s="137"/>
      <c r="AR111" s="135"/>
      <c r="AS111" s="136"/>
      <c r="AT111" s="136"/>
      <c r="AU111" s="136"/>
      <c r="AV111" s="136"/>
      <c r="AW111" s="136"/>
      <c r="AX111" s="137"/>
      <c r="AY111" s="135"/>
      <c r="AZ111" s="136"/>
      <c r="BA111" s="138"/>
      <c r="BB111" s="809"/>
      <c r="BC111" s="810"/>
      <c r="BD111" s="781"/>
      <c r="BE111" s="782"/>
      <c r="BF111" s="783"/>
      <c r="BG111" s="784"/>
      <c r="BH111" s="784"/>
      <c r="BI111" s="784"/>
      <c r="BJ111" s="785"/>
    </row>
    <row r="112" spans="2:62" ht="20.25" customHeight="1">
      <c r="B112" s="793"/>
      <c r="C112" s="827"/>
      <c r="D112" s="828"/>
      <c r="E112" s="145"/>
      <c r="F112" s="146">
        <f>C111</f>
        <v>0</v>
      </c>
      <c r="G112" s="145"/>
      <c r="H112" s="146">
        <f>I111</f>
        <v>0</v>
      </c>
      <c r="I112" s="829"/>
      <c r="J112" s="830"/>
      <c r="K112" s="831"/>
      <c r="L112" s="832"/>
      <c r="M112" s="832"/>
      <c r="N112" s="828"/>
      <c r="O112" s="806"/>
      <c r="P112" s="807"/>
      <c r="Q112" s="807"/>
      <c r="R112" s="807"/>
      <c r="S112" s="808"/>
      <c r="T112" s="139" t="s">
        <v>203</v>
      </c>
      <c r="U112" s="140"/>
      <c r="V112" s="141"/>
      <c r="W112" s="127" t="str">
        <f>IF(W111="","",VLOOKUP(W111,シフト記号表!$C$6:$L$47,10,FALSE))</f>
        <v/>
      </c>
      <c r="X112" s="128" t="str">
        <f>IF(X111="","",VLOOKUP(X111,シフト記号表!$C$6:$L$47,10,FALSE))</f>
        <v/>
      </c>
      <c r="Y112" s="128" t="str">
        <f>IF(Y111="","",VLOOKUP(Y111,シフト記号表!$C$6:$L$47,10,FALSE))</f>
        <v/>
      </c>
      <c r="Z112" s="128" t="str">
        <f>IF(Z111="","",VLOOKUP(Z111,シフト記号表!$C$6:$L$47,10,FALSE))</f>
        <v/>
      </c>
      <c r="AA112" s="128" t="str">
        <f>IF(AA111="","",VLOOKUP(AA111,シフト記号表!$C$6:$L$47,10,FALSE))</f>
        <v/>
      </c>
      <c r="AB112" s="128" t="str">
        <f>IF(AB111="","",VLOOKUP(AB111,シフト記号表!$C$6:$L$47,10,FALSE))</f>
        <v/>
      </c>
      <c r="AC112" s="129" t="str">
        <f>IF(AC111="","",VLOOKUP(AC111,シフト記号表!$C$6:$L$47,10,FALSE))</f>
        <v/>
      </c>
      <c r="AD112" s="127" t="str">
        <f>IF(AD111="","",VLOOKUP(AD111,シフト記号表!$C$6:$L$47,10,FALSE))</f>
        <v/>
      </c>
      <c r="AE112" s="128" t="str">
        <f>IF(AE111="","",VLOOKUP(AE111,シフト記号表!$C$6:$L$47,10,FALSE))</f>
        <v/>
      </c>
      <c r="AF112" s="128" t="str">
        <f>IF(AF111="","",VLOOKUP(AF111,シフト記号表!$C$6:$L$47,10,FALSE))</f>
        <v/>
      </c>
      <c r="AG112" s="128" t="str">
        <f>IF(AG111="","",VLOOKUP(AG111,シフト記号表!$C$6:$L$47,10,FALSE))</f>
        <v/>
      </c>
      <c r="AH112" s="128" t="str">
        <f>IF(AH111="","",VLOOKUP(AH111,シフト記号表!$C$6:$L$47,10,FALSE))</f>
        <v/>
      </c>
      <c r="AI112" s="128" t="str">
        <f>IF(AI111="","",VLOOKUP(AI111,シフト記号表!$C$6:$L$47,10,FALSE))</f>
        <v/>
      </c>
      <c r="AJ112" s="129" t="str">
        <f>IF(AJ111="","",VLOOKUP(AJ111,シフト記号表!$C$6:$L$47,10,FALSE))</f>
        <v/>
      </c>
      <c r="AK112" s="127" t="str">
        <f>IF(AK111="","",VLOOKUP(AK111,シフト記号表!$C$6:$L$47,10,FALSE))</f>
        <v/>
      </c>
      <c r="AL112" s="128" t="str">
        <f>IF(AL111="","",VLOOKUP(AL111,シフト記号表!$C$6:$L$47,10,FALSE))</f>
        <v/>
      </c>
      <c r="AM112" s="128" t="str">
        <f>IF(AM111="","",VLOOKUP(AM111,シフト記号表!$C$6:$L$47,10,FALSE))</f>
        <v/>
      </c>
      <c r="AN112" s="128" t="str">
        <f>IF(AN111="","",VLOOKUP(AN111,シフト記号表!$C$6:$L$47,10,FALSE))</f>
        <v/>
      </c>
      <c r="AO112" s="128" t="str">
        <f>IF(AO111="","",VLOOKUP(AO111,シフト記号表!$C$6:$L$47,10,FALSE))</f>
        <v/>
      </c>
      <c r="AP112" s="128" t="str">
        <f>IF(AP111="","",VLOOKUP(AP111,シフト記号表!$C$6:$L$47,10,FALSE))</f>
        <v/>
      </c>
      <c r="AQ112" s="129" t="str">
        <f>IF(AQ111="","",VLOOKUP(AQ111,シフト記号表!$C$6:$L$47,10,FALSE))</f>
        <v/>
      </c>
      <c r="AR112" s="127" t="str">
        <f>IF(AR111="","",VLOOKUP(AR111,シフト記号表!$C$6:$L$47,10,FALSE))</f>
        <v/>
      </c>
      <c r="AS112" s="128" t="str">
        <f>IF(AS111="","",VLOOKUP(AS111,シフト記号表!$C$6:$L$47,10,FALSE))</f>
        <v/>
      </c>
      <c r="AT112" s="128" t="str">
        <f>IF(AT111="","",VLOOKUP(AT111,シフト記号表!$C$6:$L$47,10,FALSE))</f>
        <v/>
      </c>
      <c r="AU112" s="128" t="str">
        <f>IF(AU111="","",VLOOKUP(AU111,シフト記号表!$C$6:$L$47,10,FALSE))</f>
        <v/>
      </c>
      <c r="AV112" s="128" t="str">
        <f>IF(AV111="","",VLOOKUP(AV111,シフト記号表!$C$6:$L$47,10,FALSE))</f>
        <v/>
      </c>
      <c r="AW112" s="128" t="str">
        <f>IF(AW111="","",VLOOKUP(AW111,シフト記号表!$C$6:$L$47,10,FALSE))</f>
        <v/>
      </c>
      <c r="AX112" s="129" t="str">
        <f>IF(AX111="","",VLOOKUP(AX111,シフト記号表!$C$6:$L$47,10,FALSE))</f>
        <v/>
      </c>
      <c r="AY112" s="127" t="str">
        <f>IF(AY111="","",VLOOKUP(AY111,シフト記号表!$C$6:$L$47,10,FALSE))</f>
        <v/>
      </c>
      <c r="AZ112" s="128" t="str">
        <f>IF(AZ111="","",VLOOKUP(AZ111,シフト記号表!$C$6:$L$47,10,FALSE))</f>
        <v/>
      </c>
      <c r="BA112" s="128" t="str">
        <f>IF(BA111="","",VLOOKUP(BA111,シフト記号表!$C$6:$L$47,10,FALSE))</f>
        <v/>
      </c>
      <c r="BB112" s="836">
        <f>IF($BE$3="４週",SUM(W112:AX112),IF($BE$3="暦月",SUM(W112:BA112),""))</f>
        <v>0</v>
      </c>
      <c r="BC112" s="837"/>
      <c r="BD112" s="838">
        <f>IF($BE$3="４週",BB112/4,IF($BE$3="暦月",(BB112/($BE$8/7)),""))</f>
        <v>0</v>
      </c>
      <c r="BE112" s="837"/>
      <c r="BF112" s="833"/>
      <c r="BG112" s="834"/>
      <c r="BH112" s="834"/>
      <c r="BI112" s="834"/>
      <c r="BJ112" s="835"/>
    </row>
    <row r="113" spans="2:62" ht="20.25" customHeight="1">
      <c r="B113" s="792">
        <f>B111+1</f>
        <v>50</v>
      </c>
      <c r="C113" s="794"/>
      <c r="D113" s="795"/>
      <c r="E113" s="122"/>
      <c r="F113" s="123"/>
      <c r="G113" s="122"/>
      <c r="H113" s="123"/>
      <c r="I113" s="798"/>
      <c r="J113" s="799"/>
      <c r="K113" s="802"/>
      <c r="L113" s="803"/>
      <c r="M113" s="803"/>
      <c r="N113" s="795"/>
      <c r="O113" s="806"/>
      <c r="P113" s="807"/>
      <c r="Q113" s="807"/>
      <c r="R113" s="807"/>
      <c r="S113" s="808"/>
      <c r="T113" s="142" t="s">
        <v>456</v>
      </c>
      <c r="U113" s="143"/>
      <c r="V113" s="144"/>
      <c r="W113" s="135"/>
      <c r="X113" s="136"/>
      <c r="Y113" s="136"/>
      <c r="Z113" s="136"/>
      <c r="AA113" s="136"/>
      <c r="AB113" s="136"/>
      <c r="AC113" s="137"/>
      <c r="AD113" s="135"/>
      <c r="AE113" s="136"/>
      <c r="AF113" s="136"/>
      <c r="AG113" s="136"/>
      <c r="AH113" s="136"/>
      <c r="AI113" s="136"/>
      <c r="AJ113" s="137"/>
      <c r="AK113" s="135"/>
      <c r="AL113" s="136"/>
      <c r="AM113" s="136"/>
      <c r="AN113" s="136"/>
      <c r="AO113" s="136"/>
      <c r="AP113" s="136"/>
      <c r="AQ113" s="137"/>
      <c r="AR113" s="135"/>
      <c r="AS113" s="136"/>
      <c r="AT113" s="136"/>
      <c r="AU113" s="136"/>
      <c r="AV113" s="136"/>
      <c r="AW113" s="136"/>
      <c r="AX113" s="137"/>
      <c r="AY113" s="135"/>
      <c r="AZ113" s="136"/>
      <c r="BA113" s="138"/>
      <c r="BB113" s="809"/>
      <c r="BC113" s="810"/>
      <c r="BD113" s="781"/>
      <c r="BE113" s="782"/>
      <c r="BF113" s="783"/>
      <c r="BG113" s="784"/>
      <c r="BH113" s="784"/>
      <c r="BI113" s="784"/>
      <c r="BJ113" s="785"/>
    </row>
    <row r="114" spans="2:62" ht="20.25" customHeight="1">
      <c r="B114" s="793"/>
      <c r="C114" s="827"/>
      <c r="D114" s="828"/>
      <c r="E114" s="145"/>
      <c r="F114" s="146">
        <f>C113</f>
        <v>0</v>
      </c>
      <c r="G114" s="145"/>
      <c r="H114" s="146">
        <f>I113</f>
        <v>0</v>
      </c>
      <c r="I114" s="829"/>
      <c r="J114" s="830"/>
      <c r="K114" s="831"/>
      <c r="L114" s="832"/>
      <c r="M114" s="832"/>
      <c r="N114" s="828"/>
      <c r="O114" s="806"/>
      <c r="P114" s="807"/>
      <c r="Q114" s="807"/>
      <c r="R114" s="807"/>
      <c r="S114" s="808"/>
      <c r="T114" s="139" t="s">
        <v>203</v>
      </c>
      <c r="U114" s="140"/>
      <c r="V114" s="141"/>
      <c r="W114" s="127" t="str">
        <f>IF(W113="","",VLOOKUP(W113,シフト記号表!$C$6:$L$47,10,FALSE))</f>
        <v/>
      </c>
      <c r="X114" s="128" t="str">
        <f>IF(X113="","",VLOOKUP(X113,シフト記号表!$C$6:$L$47,10,FALSE))</f>
        <v/>
      </c>
      <c r="Y114" s="128" t="str">
        <f>IF(Y113="","",VLOOKUP(Y113,シフト記号表!$C$6:$L$47,10,FALSE))</f>
        <v/>
      </c>
      <c r="Z114" s="128" t="str">
        <f>IF(Z113="","",VLOOKUP(Z113,シフト記号表!$C$6:$L$47,10,FALSE))</f>
        <v/>
      </c>
      <c r="AA114" s="128" t="str">
        <f>IF(AA113="","",VLOOKUP(AA113,シフト記号表!$C$6:$L$47,10,FALSE))</f>
        <v/>
      </c>
      <c r="AB114" s="128" t="str">
        <f>IF(AB113="","",VLOOKUP(AB113,シフト記号表!$C$6:$L$47,10,FALSE))</f>
        <v/>
      </c>
      <c r="AC114" s="129" t="str">
        <f>IF(AC113="","",VLOOKUP(AC113,シフト記号表!$C$6:$L$47,10,FALSE))</f>
        <v/>
      </c>
      <c r="AD114" s="127" t="str">
        <f>IF(AD113="","",VLOOKUP(AD113,シフト記号表!$C$6:$L$47,10,FALSE))</f>
        <v/>
      </c>
      <c r="AE114" s="128" t="str">
        <f>IF(AE113="","",VLOOKUP(AE113,シフト記号表!$C$6:$L$47,10,FALSE))</f>
        <v/>
      </c>
      <c r="AF114" s="128" t="str">
        <f>IF(AF113="","",VLOOKUP(AF113,シフト記号表!$C$6:$L$47,10,FALSE))</f>
        <v/>
      </c>
      <c r="AG114" s="128" t="str">
        <f>IF(AG113="","",VLOOKUP(AG113,シフト記号表!$C$6:$L$47,10,FALSE))</f>
        <v/>
      </c>
      <c r="AH114" s="128" t="str">
        <f>IF(AH113="","",VLOOKUP(AH113,シフト記号表!$C$6:$L$47,10,FALSE))</f>
        <v/>
      </c>
      <c r="AI114" s="128" t="str">
        <f>IF(AI113="","",VLOOKUP(AI113,シフト記号表!$C$6:$L$47,10,FALSE))</f>
        <v/>
      </c>
      <c r="AJ114" s="129" t="str">
        <f>IF(AJ113="","",VLOOKUP(AJ113,シフト記号表!$C$6:$L$47,10,FALSE))</f>
        <v/>
      </c>
      <c r="AK114" s="127" t="str">
        <f>IF(AK113="","",VLOOKUP(AK113,シフト記号表!$C$6:$L$47,10,FALSE))</f>
        <v/>
      </c>
      <c r="AL114" s="128" t="str">
        <f>IF(AL113="","",VLOOKUP(AL113,シフト記号表!$C$6:$L$47,10,FALSE))</f>
        <v/>
      </c>
      <c r="AM114" s="128" t="str">
        <f>IF(AM113="","",VLOOKUP(AM113,シフト記号表!$C$6:$L$47,10,FALSE))</f>
        <v/>
      </c>
      <c r="AN114" s="128" t="str">
        <f>IF(AN113="","",VLOOKUP(AN113,シフト記号表!$C$6:$L$47,10,FALSE))</f>
        <v/>
      </c>
      <c r="AO114" s="128" t="str">
        <f>IF(AO113="","",VLOOKUP(AO113,シフト記号表!$C$6:$L$47,10,FALSE))</f>
        <v/>
      </c>
      <c r="AP114" s="128" t="str">
        <f>IF(AP113="","",VLOOKUP(AP113,シフト記号表!$C$6:$L$47,10,FALSE))</f>
        <v/>
      </c>
      <c r="AQ114" s="129" t="str">
        <f>IF(AQ113="","",VLOOKUP(AQ113,シフト記号表!$C$6:$L$47,10,FALSE))</f>
        <v/>
      </c>
      <c r="AR114" s="127" t="str">
        <f>IF(AR113="","",VLOOKUP(AR113,シフト記号表!$C$6:$L$47,10,FALSE))</f>
        <v/>
      </c>
      <c r="AS114" s="128" t="str">
        <f>IF(AS113="","",VLOOKUP(AS113,シフト記号表!$C$6:$L$47,10,FALSE))</f>
        <v/>
      </c>
      <c r="AT114" s="128" t="str">
        <f>IF(AT113="","",VLOOKUP(AT113,シフト記号表!$C$6:$L$47,10,FALSE))</f>
        <v/>
      </c>
      <c r="AU114" s="128" t="str">
        <f>IF(AU113="","",VLOOKUP(AU113,シフト記号表!$C$6:$L$47,10,FALSE))</f>
        <v/>
      </c>
      <c r="AV114" s="128" t="str">
        <f>IF(AV113="","",VLOOKUP(AV113,シフト記号表!$C$6:$L$47,10,FALSE))</f>
        <v/>
      </c>
      <c r="AW114" s="128" t="str">
        <f>IF(AW113="","",VLOOKUP(AW113,シフト記号表!$C$6:$L$47,10,FALSE))</f>
        <v/>
      </c>
      <c r="AX114" s="129" t="str">
        <f>IF(AX113="","",VLOOKUP(AX113,シフト記号表!$C$6:$L$47,10,FALSE))</f>
        <v/>
      </c>
      <c r="AY114" s="127" t="str">
        <f>IF(AY113="","",VLOOKUP(AY113,シフト記号表!$C$6:$L$47,10,FALSE))</f>
        <v/>
      </c>
      <c r="AZ114" s="128" t="str">
        <f>IF(AZ113="","",VLOOKUP(AZ113,シフト記号表!$C$6:$L$47,10,FALSE))</f>
        <v/>
      </c>
      <c r="BA114" s="128" t="str">
        <f>IF(BA113="","",VLOOKUP(BA113,シフト記号表!$C$6:$L$47,10,FALSE))</f>
        <v/>
      </c>
      <c r="BB114" s="836">
        <f>IF($BE$3="４週",SUM(W114:AX114),IF($BE$3="暦月",SUM(W114:BA114),""))</f>
        <v>0</v>
      </c>
      <c r="BC114" s="837"/>
      <c r="BD114" s="838">
        <f>IF($BE$3="４週",BB114/4,IF($BE$3="暦月",(BB114/($BE$8/7)),""))</f>
        <v>0</v>
      </c>
      <c r="BE114" s="837"/>
      <c r="BF114" s="833"/>
      <c r="BG114" s="834"/>
      <c r="BH114" s="834"/>
      <c r="BI114" s="834"/>
      <c r="BJ114" s="835"/>
    </row>
    <row r="115" spans="2:62" ht="20.25" customHeight="1">
      <c r="B115" s="792">
        <f>B113+1</f>
        <v>51</v>
      </c>
      <c r="C115" s="794"/>
      <c r="D115" s="795"/>
      <c r="E115" s="122"/>
      <c r="F115" s="123"/>
      <c r="G115" s="122"/>
      <c r="H115" s="123"/>
      <c r="I115" s="798"/>
      <c r="J115" s="799"/>
      <c r="K115" s="802"/>
      <c r="L115" s="803"/>
      <c r="M115" s="803"/>
      <c r="N115" s="795"/>
      <c r="O115" s="806"/>
      <c r="P115" s="807"/>
      <c r="Q115" s="807"/>
      <c r="R115" s="807"/>
      <c r="S115" s="808"/>
      <c r="T115" s="142" t="s">
        <v>456</v>
      </c>
      <c r="U115" s="143"/>
      <c r="V115" s="144"/>
      <c r="W115" s="135"/>
      <c r="X115" s="136"/>
      <c r="Y115" s="136"/>
      <c r="Z115" s="136"/>
      <c r="AA115" s="136"/>
      <c r="AB115" s="136"/>
      <c r="AC115" s="137"/>
      <c r="AD115" s="135"/>
      <c r="AE115" s="136"/>
      <c r="AF115" s="136"/>
      <c r="AG115" s="136"/>
      <c r="AH115" s="136"/>
      <c r="AI115" s="136"/>
      <c r="AJ115" s="137"/>
      <c r="AK115" s="135"/>
      <c r="AL115" s="136"/>
      <c r="AM115" s="136"/>
      <c r="AN115" s="136"/>
      <c r="AO115" s="136"/>
      <c r="AP115" s="136"/>
      <c r="AQ115" s="137"/>
      <c r="AR115" s="135"/>
      <c r="AS115" s="136"/>
      <c r="AT115" s="136"/>
      <c r="AU115" s="136"/>
      <c r="AV115" s="136"/>
      <c r="AW115" s="136"/>
      <c r="AX115" s="137"/>
      <c r="AY115" s="135"/>
      <c r="AZ115" s="136"/>
      <c r="BA115" s="138"/>
      <c r="BB115" s="809"/>
      <c r="BC115" s="810"/>
      <c r="BD115" s="781"/>
      <c r="BE115" s="782"/>
      <c r="BF115" s="783"/>
      <c r="BG115" s="784"/>
      <c r="BH115" s="784"/>
      <c r="BI115" s="784"/>
      <c r="BJ115" s="785"/>
    </row>
    <row r="116" spans="2:62" ht="20.25" customHeight="1">
      <c r="B116" s="793"/>
      <c r="C116" s="827"/>
      <c r="D116" s="828"/>
      <c r="E116" s="145"/>
      <c r="F116" s="146">
        <f>C115</f>
        <v>0</v>
      </c>
      <c r="G116" s="145"/>
      <c r="H116" s="146">
        <f>I115</f>
        <v>0</v>
      </c>
      <c r="I116" s="829"/>
      <c r="J116" s="830"/>
      <c r="K116" s="831"/>
      <c r="L116" s="832"/>
      <c r="M116" s="832"/>
      <c r="N116" s="828"/>
      <c r="O116" s="806"/>
      <c r="P116" s="807"/>
      <c r="Q116" s="807"/>
      <c r="R116" s="807"/>
      <c r="S116" s="808"/>
      <c r="T116" s="139" t="s">
        <v>203</v>
      </c>
      <c r="U116" s="140"/>
      <c r="V116" s="141"/>
      <c r="W116" s="127" t="str">
        <f>IF(W115="","",VLOOKUP(W115,シフト記号表!$C$6:$L$47,10,FALSE))</f>
        <v/>
      </c>
      <c r="X116" s="128" t="str">
        <f>IF(X115="","",VLOOKUP(X115,シフト記号表!$C$6:$L$47,10,FALSE))</f>
        <v/>
      </c>
      <c r="Y116" s="128" t="str">
        <f>IF(Y115="","",VLOOKUP(Y115,シフト記号表!$C$6:$L$47,10,FALSE))</f>
        <v/>
      </c>
      <c r="Z116" s="128" t="str">
        <f>IF(Z115="","",VLOOKUP(Z115,シフト記号表!$C$6:$L$47,10,FALSE))</f>
        <v/>
      </c>
      <c r="AA116" s="128" t="str">
        <f>IF(AA115="","",VLOOKUP(AA115,シフト記号表!$C$6:$L$47,10,FALSE))</f>
        <v/>
      </c>
      <c r="AB116" s="128" t="str">
        <f>IF(AB115="","",VLOOKUP(AB115,シフト記号表!$C$6:$L$47,10,FALSE))</f>
        <v/>
      </c>
      <c r="AC116" s="129" t="str">
        <f>IF(AC115="","",VLOOKUP(AC115,シフト記号表!$C$6:$L$47,10,FALSE))</f>
        <v/>
      </c>
      <c r="AD116" s="127" t="str">
        <f>IF(AD115="","",VLOOKUP(AD115,シフト記号表!$C$6:$L$47,10,FALSE))</f>
        <v/>
      </c>
      <c r="AE116" s="128" t="str">
        <f>IF(AE115="","",VLOOKUP(AE115,シフト記号表!$C$6:$L$47,10,FALSE))</f>
        <v/>
      </c>
      <c r="AF116" s="128" t="str">
        <f>IF(AF115="","",VLOOKUP(AF115,シフト記号表!$C$6:$L$47,10,FALSE))</f>
        <v/>
      </c>
      <c r="AG116" s="128" t="str">
        <f>IF(AG115="","",VLOOKUP(AG115,シフト記号表!$C$6:$L$47,10,FALSE))</f>
        <v/>
      </c>
      <c r="AH116" s="128" t="str">
        <f>IF(AH115="","",VLOOKUP(AH115,シフト記号表!$C$6:$L$47,10,FALSE))</f>
        <v/>
      </c>
      <c r="AI116" s="128" t="str">
        <f>IF(AI115="","",VLOOKUP(AI115,シフト記号表!$C$6:$L$47,10,FALSE))</f>
        <v/>
      </c>
      <c r="AJ116" s="129" t="str">
        <f>IF(AJ115="","",VLOOKUP(AJ115,シフト記号表!$C$6:$L$47,10,FALSE))</f>
        <v/>
      </c>
      <c r="AK116" s="127" t="str">
        <f>IF(AK115="","",VLOOKUP(AK115,シフト記号表!$C$6:$L$47,10,FALSE))</f>
        <v/>
      </c>
      <c r="AL116" s="128" t="str">
        <f>IF(AL115="","",VLOOKUP(AL115,シフト記号表!$C$6:$L$47,10,FALSE))</f>
        <v/>
      </c>
      <c r="AM116" s="128" t="str">
        <f>IF(AM115="","",VLOOKUP(AM115,シフト記号表!$C$6:$L$47,10,FALSE))</f>
        <v/>
      </c>
      <c r="AN116" s="128" t="str">
        <f>IF(AN115="","",VLOOKUP(AN115,シフト記号表!$C$6:$L$47,10,FALSE))</f>
        <v/>
      </c>
      <c r="AO116" s="128" t="str">
        <f>IF(AO115="","",VLOOKUP(AO115,シフト記号表!$C$6:$L$47,10,FALSE))</f>
        <v/>
      </c>
      <c r="AP116" s="128" t="str">
        <f>IF(AP115="","",VLOOKUP(AP115,シフト記号表!$C$6:$L$47,10,FALSE))</f>
        <v/>
      </c>
      <c r="AQ116" s="129" t="str">
        <f>IF(AQ115="","",VLOOKUP(AQ115,シフト記号表!$C$6:$L$47,10,FALSE))</f>
        <v/>
      </c>
      <c r="AR116" s="127" t="str">
        <f>IF(AR115="","",VLOOKUP(AR115,シフト記号表!$C$6:$L$47,10,FALSE))</f>
        <v/>
      </c>
      <c r="AS116" s="128" t="str">
        <f>IF(AS115="","",VLOOKUP(AS115,シフト記号表!$C$6:$L$47,10,FALSE))</f>
        <v/>
      </c>
      <c r="AT116" s="128" t="str">
        <f>IF(AT115="","",VLOOKUP(AT115,シフト記号表!$C$6:$L$47,10,FALSE))</f>
        <v/>
      </c>
      <c r="AU116" s="128" t="str">
        <f>IF(AU115="","",VLOOKUP(AU115,シフト記号表!$C$6:$L$47,10,FALSE))</f>
        <v/>
      </c>
      <c r="AV116" s="128" t="str">
        <f>IF(AV115="","",VLOOKUP(AV115,シフト記号表!$C$6:$L$47,10,FALSE))</f>
        <v/>
      </c>
      <c r="AW116" s="128" t="str">
        <f>IF(AW115="","",VLOOKUP(AW115,シフト記号表!$C$6:$L$47,10,FALSE))</f>
        <v/>
      </c>
      <c r="AX116" s="129" t="str">
        <f>IF(AX115="","",VLOOKUP(AX115,シフト記号表!$C$6:$L$47,10,FALSE))</f>
        <v/>
      </c>
      <c r="AY116" s="127" t="str">
        <f>IF(AY115="","",VLOOKUP(AY115,シフト記号表!$C$6:$L$47,10,FALSE))</f>
        <v/>
      </c>
      <c r="AZ116" s="128" t="str">
        <f>IF(AZ115="","",VLOOKUP(AZ115,シフト記号表!$C$6:$L$47,10,FALSE))</f>
        <v/>
      </c>
      <c r="BA116" s="128" t="str">
        <f>IF(BA115="","",VLOOKUP(BA115,シフト記号表!$C$6:$L$47,10,FALSE))</f>
        <v/>
      </c>
      <c r="BB116" s="836">
        <f>IF($BE$3="４週",SUM(W116:AX116),IF($BE$3="暦月",SUM(W116:BA116),""))</f>
        <v>0</v>
      </c>
      <c r="BC116" s="837"/>
      <c r="BD116" s="838">
        <f>IF($BE$3="４週",BB116/4,IF($BE$3="暦月",(BB116/($BE$8/7)),""))</f>
        <v>0</v>
      </c>
      <c r="BE116" s="837"/>
      <c r="BF116" s="833"/>
      <c r="BG116" s="834"/>
      <c r="BH116" s="834"/>
      <c r="BI116" s="834"/>
      <c r="BJ116" s="835"/>
    </row>
    <row r="117" spans="2:62" ht="20.25" customHeight="1">
      <c r="B117" s="792">
        <f>B115+1</f>
        <v>52</v>
      </c>
      <c r="C117" s="794"/>
      <c r="D117" s="795"/>
      <c r="E117" s="122"/>
      <c r="F117" s="123"/>
      <c r="G117" s="122"/>
      <c r="H117" s="123"/>
      <c r="I117" s="798"/>
      <c r="J117" s="799"/>
      <c r="K117" s="802"/>
      <c r="L117" s="803"/>
      <c r="M117" s="803"/>
      <c r="N117" s="795"/>
      <c r="O117" s="806"/>
      <c r="P117" s="807"/>
      <c r="Q117" s="807"/>
      <c r="R117" s="807"/>
      <c r="S117" s="808"/>
      <c r="T117" s="142" t="s">
        <v>456</v>
      </c>
      <c r="U117" s="143"/>
      <c r="V117" s="144"/>
      <c r="W117" s="135"/>
      <c r="X117" s="136"/>
      <c r="Y117" s="136"/>
      <c r="Z117" s="136"/>
      <c r="AA117" s="136"/>
      <c r="AB117" s="136"/>
      <c r="AC117" s="137"/>
      <c r="AD117" s="135"/>
      <c r="AE117" s="136"/>
      <c r="AF117" s="136"/>
      <c r="AG117" s="136"/>
      <c r="AH117" s="136"/>
      <c r="AI117" s="136"/>
      <c r="AJ117" s="137"/>
      <c r="AK117" s="135"/>
      <c r="AL117" s="136"/>
      <c r="AM117" s="136"/>
      <c r="AN117" s="136"/>
      <c r="AO117" s="136"/>
      <c r="AP117" s="136"/>
      <c r="AQ117" s="137"/>
      <c r="AR117" s="135"/>
      <c r="AS117" s="136"/>
      <c r="AT117" s="136"/>
      <c r="AU117" s="136"/>
      <c r="AV117" s="136"/>
      <c r="AW117" s="136"/>
      <c r="AX117" s="137"/>
      <c r="AY117" s="135"/>
      <c r="AZ117" s="136"/>
      <c r="BA117" s="138"/>
      <c r="BB117" s="809"/>
      <c r="BC117" s="810"/>
      <c r="BD117" s="781"/>
      <c r="BE117" s="782"/>
      <c r="BF117" s="783"/>
      <c r="BG117" s="784"/>
      <c r="BH117" s="784"/>
      <c r="BI117" s="784"/>
      <c r="BJ117" s="785"/>
    </row>
    <row r="118" spans="2:62" ht="20.25" customHeight="1">
      <c r="B118" s="793"/>
      <c r="C118" s="827"/>
      <c r="D118" s="828"/>
      <c r="E118" s="145"/>
      <c r="F118" s="146">
        <f>C117</f>
        <v>0</v>
      </c>
      <c r="G118" s="145"/>
      <c r="H118" s="146">
        <f>I117</f>
        <v>0</v>
      </c>
      <c r="I118" s="829"/>
      <c r="J118" s="830"/>
      <c r="K118" s="831"/>
      <c r="L118" s="832"/>
      <c r="M118" s="832"/>
      <c r="N118" s="828"/>
      <c r="O118" s="806"/>
      <c r="P118" s="807"/>
      <c r="Q118" s="807"/>
      <c r="R118" s="807"/>
      <c r="S118" s="808"/>
      <c r="T118" s="139" t="s">
        <v>203</v>
      </c>
      <c r="U118" s="140"/>
      <c r="V118" s="141"/>
      <c r="W118" s="127" t="str">
        <f>IF(W117="","",VLOOKUP(W117,シフト記号表!$C$6:$L$47,10,FALSE))</f>
        <v/>
      </c>
      <c r="X118" s="128" t="str">
        <f>IF(X117="","",VLOOKUP(X117,シフト記号表!$C$6:$L$47,10,FALSE))</f>
        <v/>
      </c>
      <c r="Y118" s="128" t="str">
        <f>IF(Y117="","",VLOOKUP(Y117,シフト記号表!$C$6:$L$47,10,FALSE))</f>
        <v/>
      </c>
      <c r="Z118" s="128" t="str">
        <f>IF(Z117="","",VLOOKUP(Z117,シフト記号表!$C$6:$L$47,10,FALSE))</f>
        <v/>
      </c>
      <c r="AA118" s="128" t="str">
        <f>IF(AA117="","",VLOOKUP(AA117,シフト記号表!$C$6:$L$47,10,FALSE))</f>
        <v/>
      </c>
      <c r="AB118" s="128" t="str">
        <f>IF(AB117="","",VLOOKUP(AB117,シフト記号表!$C$6:$L$47,10,FALSE))</f>
        <v/>
      </c>
      <c r="AC118" s="129" t="str">
        <f>IF(AC117="","",VLOOKUP(AC117,シフト記号表!$C$6:$L$47,10,FALSE))</f>
        <v/>
      </c>
      <c r="AD118" s="127" t="str">
        <f>IF(AD117="","",VLOOKUP(AD117,シフト記号表!$C$6:$L$47,10,FALSE))</f>
        <v/>
      </c>
      <c r="AE118" s="128" t="str">
        <f>IF(AE117="","",VLOOKUP(AE117,シフト記号表!$C$6:$L$47,10,FALSE))</f>
        <v/>
      </c>
      <c r="AF118" s="128" t="str">
        <f>IF(AF117="","",VLOOKUP(AF117,シフト記号表!$C$6:$L$47,10,FALSE))</f>
        <v/>
      </c>
      <c r="AG118" s="128" t="str">
        <f>IF(AG117="","",VLOOKUP(AG117,シフト記号表!$C$6:$L$47,10,FALSE))</f>
        <v/>
      </c>
      <c r="AH118" s="128" t="str">
        <f>IF(AH117="","",VLOOKUP(AH117,シフト記号表!$C$6:$L$47,10,FALSE))</f>
        <v/>
      </c>
      <c r="AI118" s="128" t="str">
        <f>IF(AI117="","",VLOOKUP(AI117,シフト記号表!$C$6:$L$47,10,FALSE))</f>
        <v/>
      </c>
      <c r="AJ118" s="129" t="str">
        <f>IF(AJ117="","",VLOOKUP(AJ117,シフト記号表!$C$6:$L$47,10,FALSE))</f>
        <v/>
      </c>
      <c r="AK118" s="127" t="str">
        <f>IF(AK117="","",VLOOKUP(AK117,シフト記号表!$C$6:$L$47,10,FALSE))</f>
        <v/>
      </c>
      <c r="AL118" s="128" t="str">
        <f>IF(AL117="","",VLOOKUP(AL117,シフト記号表!$C$6:$L$47,10,FALSE))</f>
        <v/>
      </c>
      <c r="AM118" s="128" t="str">
        <f>IF(AM117="","",VLOOKUP(AM117,シフト記号表!$C$6:$L$47,10,FALSE))</f>
        <v/>
      </c>
      <c r="AN118" s="128" t="str">
        <f>IF(AN117="","",VLOOKUP(AN117,シフト記号表!$C$6:$L$47,10,FALSE))</f>
        <v/>
      </c>
      <c r="AO118" s="128" t="str">
        <f>IF(AO117="","",VLOOKUP(AO117,シフト記号表!$C$6:$L$47,10,FALSE))</f>
        <v/>
      </c>
      <c r="AP118" s="128" t="str">
        <f>IF(AP117="","",VLOOKUP(AP117,シフト記号表!$C$6:$L$47,10,FALSE))</f>
        <v/>
      </c>
      <c r="AQ118" s="129" t="str">
        <f>IF(AQ117="","",VLOOKUP(AQ117,シフト記号表!$C$6:$L$47,10,FALSE))</f>
        <v/>
      </c>
      <c r="AR118" s="127" t="str">
        <f>IF(AR117="","",VLOOKUP(AR117,シフト記号表!$C$6:$L$47,10,FALSE))</f>
        <v/>
      </c>
      <c r="AS118" s="128" t="str">
        <f>IF(AS117="","",VLOOKUP(AS117,シフト記号表!$C$6:$L$47,10,FALSE))</f>
        <v/>
      </c>
      <c r="AT118" s="128" t="str">
        <f>IF(AT117="","",VLOOKUP(AT117,シフト記号表!$C$6:$L$47,10,FALSE))</f>
        <v/>
      </c>
      <c r="AU118" s="128" t="str">
        <f>IF(AU117="","",VLOOKUP(AU117,シフト記号表!$C$6:$L$47,10,FALSE))</f>
        <v/>
      </c>
      <c r="AV118" s="128" t="str">
        <f>IF(AV117="","",VLOOKUP(AV117,シフト記号表!$C$6:$L$47,10,FALSE))</f>
        <v/>
      </c>
      <c r="AW118" s="128" t="str">
        <f>IF(AW117="","",VLOOKUP(AW117,シフト記号表!$C$6:$L$47,10,FALSE))</f>
        <v/>
      </c>
      <c r="AX118" s="129" t="str">
        <f>IF(AX117="","",VLOOKUP(AX117,シフト記号表!$C$6:$L$47,10,FALSE))</f>
        <v/>
      </c>
      <c r="AY118" s="127" t="str">
        <f>IF(AY117="","",VLOOKUP(AY117,シフト記号表!$C$6:$L$47,10,FALSE))</f>
        <v/>
      </c>
      <c r="AZ118" s="128" t="str">
        <f>IF(AZ117="","",VLOOKUP(AZ117,シフト記号表!$C$6:$L$47,10,FALSE))</f>
        <v/>
      </c>
      <c r="BA118" s="128" t="str">
        <f>IF(BA117="","",VLOOKUP(BA117,シフト記号表!$C$6:$L$47,10,FALSE))</f>
        <v/>
      </c>
      <c r="BB118" s="836">
        <f>IF($BE$3="４週",SUM(W118:AX118),IF($BE$3="暦月",SUM(W118:BA118),""))</f>
        <v>0</v>
      </c>
      <c r="BC118" s="837"/>
      <c r="BD118" s="838">
        <f>IF($BE$3="４週",BB118/4,IF($BE$3="暦月",(BB118/($BE$8/7)),""))</f>
        <v>0</v>
      </c>
      <c r="BE118" s="837"/>
      <c r="BF118" s="833"/>
      <c r="BG118" s="834"/>
      <c r="BH118" s="834"/>
      <c r="BI118" s="834"/>
      <c r="BJ118" s="835"/>
    </row>
    <row r="119" spans="2:62" ht="20.25" customHeight="1">
      <c r="B119" s="792">
        <f>B117+1</f>
        <v>53</v>
      </c>
      <c r="C119" s="794"/>
      <c r="D119" s="795"/>
      <c r="E119" s="122"/>
      <c r="F119" s="123"/>
      <c r="G119" s="122"/>
      <c r="H119" s="123"/>
      <c r="I119" s="798"/>
      <c r="J119" s="799"/>
      <c r="K119" s="802"/>
      <c r="L119" s="803"/>
      <c r="M119" s="803"/>
      <c r="N119" s="795"/>
      <c r="O119" s="806"/>
      <c r="P119" s="807"/>
      <c r="Q119" s="807"/>
      <c r="R119" s="807"/>
      <c r="S119" s="808"/>
      <c r="T119" s="142" t="s">
        <v>456</v>
      </c>
      <c r="U119" s="143"/>
      <c r="V119" s="144"/>
      <c r="W119" s="135"/>
      <c r="X119" s="136"/>
      <c r="Y119" s="136"/>
      <c r="Z119" s="136"/>
      <c r="AA119" s="136"/>
      <c r="AB119" s="136"/>
      <c r="AC119" s="137"/>
      <c r="AD119" s="135"/>
      <c r="AE119" s="136"/>
      <c r="AF119" s="136"/>
      <c r="AG119" s="136"/>
      <c r="AH119" s="136"/>
      <c r="AI119" s="136"/>
      <c r="AJ119" s="137"/>
      <c r="AK119" s="135"/>
      <c r="AL119" s="136"/>
      <c r="AM119" s="136"/>
      <c r="AN119" s="136"/>
      <c r="AO119" s="136"/>
      <c r="AP119" s="136"/>
      <c r="AQ119" s="137"/>
      <c r="AR119" s="135"/>
      <c r="AS119" s="136"/>
      <c r="AT119" s="136"/>
      <c r="AU119" s="136"/>
      <c r="AV119" s="136"/>
      <c r="AW119" s="136"/>
      <c r="AX119" s="137"/>
      <c r="AY119" s="135"/>
      <c r="AZ119" s="136"/>
      <c r="BA119" s="138"/>
      <c r="BB119" s="809"/>
      <c r="BC119" s="810"/>
      <c r="BD119" s="781"/>
      <c r="BE119" s="782"/>
      <c r="BF119" s="783"/>
      <c r="BG119" s="784"/>
      <c r="BH119" s="784"/>
      <c r="BI119" s="784"/>
      <c r="BJ119" s="785"/>
    </row>
    <row r="120" spans="2:62" ht="20.25" customHeight="1">
      <c r="B120" s="793"/>
      <c r="C120" s="827"/>
      <c r="D120" s="828"/>
      <c r="E120" s="145"/>
      <c r="F120" s="146">
        <f>C119</f>
        <v>0</v>
      </c>
      <c r="G120" s="145"/>
      <c r="H120" s="146">
        <f>I119</f>
        <v>0</v>
      </c>
      <c r="I120" s="829"/>
      <c r="J120" s="830"/>
      <c r="K120" s="831"/>
      <c r="L120" s="832"/>
      <c r="M120" s="832"/>
      <c r="N120" s="828"/>
      <c r="O120" s="806"/>
      <c r="P120" s="807"/>
      <c r="Q120" s="807"/>
      <c r="R120" s="807"/>
      <c r="S120" s="808"/>
      <c r="T120" s="139" t="s">
        <v>203</v>
      </c>
      <c r="U120" s="140"/>
      <c r="V120" s="141"/>
      <c r="W120" s="127" t="str">
        <f>IF(W119="","",VLOOKUP(W119,シフト記号表!$C$6:$L$47,10,FALSE))</f>
        <v/>
      </c>
      <c r="X120" s="128" t="str">
        <f>IF(X119="","",VLOOKUP(X119,シフト記号表!$C$6:$L$47,10,FALSE))</f>
        <v/>
      </c>
      <c r="Y120" s="128" t="str">
        <f>IF(Y119="","",VLOOKUP(Y119,シフト記号表!$C$6:$L$47,10,FALSE))</f>
        <v/>
      </c>
      <c r="Z120" s="128" t="str">
        <f>IF(Z119="","",VLOOKUP(Z119,シフト記号表!$C$6:$L$47,10,FALSE))</f>
        <v/>
      </c>
      <c r="AA120" s="128" t="str">
        <f>IF(AA119="","",VLOOKUP(AA119,シフト記号表!$C$6:$L$47,10,FALSE))</f>
        <v/>
      </c>
      <c r="AB120" s="128" t="str">
        <f>IF(AB119="","",VLOOKUP(AB119,シフト記号表!$C$6:$L$47,10,FALSE))</f>
        <v/>
      </c>
      <c r="AC120" s="129" t="str">
        <f>IF(AC119="","",VLOOKUP(AC119,シフト記号表!$C$6:$L$47,10,FALSE))</f>
        <v/>
      </c>
      <c r="AD120" s="127" t="str">
        <f>IF(AD119="","",VLOOKUP(AD119,シフト記号表!$C$6:$L$47,10,FALSE))</f>
        <v/>
      </c>
      <c r="AE120" s="128" t="str">
        <f>IF(AE119="","",VLOOKUP(AE119,シフト記号表!$C$6:$L$47,10,FALSE))</f>
        <v/>
      </c>
      <c r="AF120" s="128" t="str">
        <f>IF(AF119="","",VLOOKUP(AF119,シフト記号表!$C$6:$L$47,10,FALSE))</f>
        <v/>
      </c>
      <c r="AG120" s="128" t="str">
        <f>IF(AG119="","",VLOOKUP(AG119,シフト記号表!$C$6:$L$47,10,FALSE))</f>
        <v/>
      </c>
      <c r="AH120" s="128" t="str">
        <f>IF(AH119="","",VLOOKUP(AH119,シフト記号表!$C$6:$L$47,10,FALSE))</f>
        <v/>
      </c>
      <c r="AI120" s="128" t="str">
        <f>IF(AI119="","",VLOOKUP(AI119,シフト記号表!$C$6:$L$47,10,FALSE))</f>
        <v/>
      </c>
      <c r="AJ120" s="129" t="str">
        <f>IF(AJ119="","",VLOOKUP(AJ119,シフト記号表!$C$6:$L$47,10,FALSE))</f>
        <v/>
      </c>
      <c r="AK120" s="127" t="str">
        <f>IF(AK119="","",VLOOKUP(AK119,シフト記号表!$C$6:$L$47,10,FALSE))</f>
        <v/>
      </c>
      <c r="AL120" s="128" t="str">
        <f>IF(AL119="","",VLOOKUP(AL119,シフト記号表!$C$6:$L$47,10,FALSE))</f>
        <v/>
      </c>
      <c r="AM120" s="128" t="str">
        <f>IF(AM119="","",VLOOKUP(AM119,シフト記号表!$C$6:$L$47,10,FALSE))</f>
        <v/>
      </c>
      <c r="AN120" s="128" t="str">
        <f>IF(AN119="","",VLOOKUP(AN119,シフト記号表!$C$6:$L$47,10,FALSE))</f>
        <v/>
      </c>
      <c r="AO120" s="128" t="str">
        <f>IF(AO119="","",VLOOKUP(AO119,シフト記号表!$C$6:$L$47,10,FALSE))</f>
        <v/>
      </c>
      <c r="AP120" s="128" t="str">
        <f>IF(AP119="","",VLOOKUP(AP119,シフト記号表!$C$6:$L$47,10,FALSE))</f>
        <v/>
      </c>
      <c r="AQ120" s="129" t="str">
        <f>IF(AQ119="","",VLOOKUP(AQ119,シフト記号表!$C$6:$L$47,10,FALSE))</f>
        <v/>
      </c>
      <c r="AR120" s="127" t="str">
        <f>IF(AR119="","",VLOOKUP(AR119,シフト記号表!$C$6:$L$47,10,FALSE))</f>
        <v/>
      </c>
      <c r="AS120" s="128" t="str">
        <f>IF(AS119="","",VLOOKUP(AS119,シフト記号表!$C$6:$L$47,10,FALSE))</f>
        <v/>
      </c>
      <c r="AT120" s="128" t="str">
        <f>IF(AT119="","",VLOOKUP(AT119,シフト記号表!$C$6:$L$47,10,FALSE))</f>
        <v/>
      </c>
      <c r="AU120" s="128" t="str">
        <f>IF(AU119="","",VLOOKUP(AU119,シフト記号表!$C$6:$L$47,10,FALSE))</f>
        <v/>
      </c>
      <c r="AV120" s="128" t="str">
        <f>IF(AV119="","",VLOOKUP(AV119,シフト記号表!$C$6:$L$47,10,FALSE))</f>
        <v/>
      </c>
      <c r="AW120" s="128" t="str">
        <f>IF(AW119="","",VLOOKUP(AW119,シフト記号表!$C$6:$L$47,10,FALSE))</f>
        <v/>
      </c>
      <c r="AX120" s="129" t="str">
        <f>IF(AX119="","",VLOOKUP(AX119,シフト記号表!$C$6:$L$47,10,FALSE))</f>
        <v/>
      </c>
      <c r="AY120" s="127" t="str">
        <f>IF(AY119="","",VLOOKUP(AY119,シフト記号表!$C$6:$L$47,10,FALSE))</f>
        <v/>
      </c>
      <c r="AZ120" s="128" t="str">
        <f>IF(AZ119="","",VLOOKUP(AZ119,シフト記号表!$C$6:$L$47,10,FALSE))</f>
        <v/>
      </c>
      <c r="BA120" s="128" t="str">
        <f>IF(BA119="","",VLOOKUP(BA119,シフト記号表!$C$6:$L$47,10,FALSE))</f>
        <v/>
      </c>
      <c r="BB120" s="836">
        <f>IF($BE$3="４週",SUM(W120:AX120),IF($BE$3="暦月",SUM(W120:BA120),""))</f>
        <v>0</v>
      </c>
      <c r="BC120" s="837"/>
      <c r="BD120" s="838">
        <f>IF($BE$3="４週",BB120/4,IF($BE$3="暦月",(BB120/($BE$8/7)),""))</f>
        <v>0</v>
      </c>
      <c r="BE120" s="837"/>
      <c r="BF120" s="833"/>
      <c r="BG120" s="834"/>
      <c r="BH120" s="834"/>
      <c r="BI120" s="834"/>
      <c r="BJ120" s="835"/>
    </row>
    <row r="121" spans="2:62" ht="20.25" customHeight="1">
      <c r="B121" s="792">
        <f>B119+1</f>
        <v>54</v>
      </c>
      <c r="C121" s="794"/>
      <c r="D121" s="795"/>
      <c r="E121" s="122"/>
      <c r="F121" s="123"/>
      <c r="G121" s="122"/>
      <c r="H121" s="123"/>
      <c r="I121" s="798"/>
      <c r="J121" s="799"/>
      <c r="K121" s="802"/>
      <c r="L121" s="803"/>
      <c r="M121" s="803"/>
      <c r="N121" s="795"/>
      <c r="O121" s="806"/>
      <c r="P121" s="807"/>
      <c r="Q121" s="807"/>
      <c r="R121" s="807"/>
      <c r="S121" s="808"/>
      <c r="T121" s="142" t="s">
        <v>456</v>
      </c>
      <c r="U121" s="143"/>
      <c r="V121" s="144"/>
      <c r="W121" s="135"/>
      <c r="X121" s="136"/>
      <c r="Y121" s="136"/>
      <c r="Z121" s="136"/>
      <c r="AA121" s="136"/>
      <c r="AB121" s="136"/>
      <c r="AC121" s="137"/>
      <c r="AD121" s="135"/>
      <c r="AE121" s="136"/>
      <c r="AF121" s="136"/>
      <c r="AG121" s="136"/>
      <c r="AH121" s="136"/>
      <c r="AI121" s="136"/>
      <c r="AJ121" s="137"/>
      <c r="AK121" s="135"/>
      <c r="AL121" s="136"/>
      <c r="AM121" s="136"/>
      <c r="AN121" s="136"/>
      <c r="AO121" s="136"/>
      <c r="AP121" s="136"/>
      <c r="AQ121" s="137"/>
      <c r="AR121" s="135"/>
      <c r="AS121" s="136"/>
      <c r="AT121" s="136"/>
      <c r="AU121" s="136"/>
      <c r="AV121" s="136"/>
      <c r="AW121" s="136"/>
      <c r="AX121" s="137"/>
      <c r="AY121" s="135"/>
      <c r="AZ121" s="136"/>
      <c r="BA121" s="138"/>
      <c r="BB121" s="809"/>
      <c r="BC121" s="810"/>
      <c r="BD121" s="781"/>
      <c r="BE121" s="782"/>
      <c r="BF121" s="783"/>
      <c r="BG121" s="784"/>
      <c r="BH121" s="784"/>
      <c r="BI121" s="784"/>
      <c r="BJ121" s="785"/>
    </row>
    <row r="122" spans="2:62" ht="20.25" customHeight="1">
      <c r="B122" s="793"/>
      <c r="C122" s="827"/>
      <c r="D122" s="828"/>
      <c r="E122" s="145"/>
      <c r="F122" s="146">
        <f>C121</f>
        <v>0</v>
      </c>
      <c r="G122" s="145"/>
      <c r="H122" s="146">
        <f>I121</f>
        <v>0</v>
      </c>
      <c r="I122" s="829"/>
      <c r="J122" s="830"/>
      <c r="K122" s="831"/>
      <c r="L122" s="832"/>
      <c r="M122" s="832"/>
      <c r="N122" s="828"/>
      <c r="O122" s="806"/>
      <c r="P122" s="807"/>
      <c r="Q122" s="807"/>
      <c r="R122" s="807"/>
      <c r="S122" s="808"/>
      <c r="T122" s="139" t="s">
        <v>203</v>
      </c>
      <c r="U122" s="140"/>
      <c r="V122" s="141"/>
      <c r="W122" s="127" t="str">
        <f>IF(W121="","",VLOOKUP(W121,シフト記号表!$C$6:$L$47,10,FALSE))</f>
        <v/>
      </c>
      <c r="X122" s="128" t="str">
        <f>IF(X121="","",VLOOKUP(X121,シフト記号表!$C$6:$L$47,10,FALSE))</f>
        <v/>
      </c>
      <c r="Y122" s="128" t="str">
        <f>IF(Y121="","",VLOOKUP(Y121,シフト記号表!$C$6:$L$47,10,FALSE))</f>
        <v/>
      </c>
      <c r="Z122" s="128" t="str">
        <f>IF(Z121="","",VLOOKUP(Z121,シフト記号表!$C$6:$L$47,10,FALSE))</f>
        <v/>
      </c>
      <c r="AA122" s="128" t="str">
        <f>IF(AA121="","",VLOOKUP(AA121,シフト記号表!$C$6:$L$47,10,FALSE))</f>
        <v/>
      </c>
      <c r="AB122" s="128" t="str">
        <f>IF(AB121="","",VLOOKUP(AB121,シフト記号表!$C$6:$L$47,10,FALSE))</f>
        <v/>
      </c>
      <c r="AC122" s="129" t="str">
        <f>IF(AC121="","",VLOOKUP(AC121,シフト記号表!$C$6:$L$47,10,FALSE))</f>
        <v/>
      </c>
      <c r="AD122" s="127" t="str">
        <f>IF(AD121="","",VLOOKUP(AD121,シフト記号表!$C$6:$L$47,10,FALSE))</f>
        <v/>
      </c>
      <c r="AE122" s="128" t="str">
        <f>IF(AE121="","",VLOOKUP(AE121,シフト記号表!$C$6:$L$47,10,FALSE))</f>
        <v/>
      </c>
      <c r="AF122" s="128" t="str">
        <f>IF(AF121="","",VLOOKUP(AF121,シフト記号表!$C$6:$L$47,10,FALSE))</f>
        <v/>
      </c>
      <c r="AG122" s="128" t="str">
        <f>IF(AG121="","",VLOOKUP(AG121,シフト記号表!$C$6:$L$47,10,FALSE))</f>
        <v/>
      </c>
      <c r="AH122" s="128" t="str">
        <f>IF(AH121="","",VLOOKUP(AH121,シフト記号表!$C$6:$L$47,10,FALSE))</f>
        <v/>
      </c>
      <c r="AI122" s="128" t="str">
        <f>IF(AI121="","",VLOOKUP(AI121,シフト記号表!$C$6:$L$47,10,FALSE))</f>
        <v/>
      </c>
      <c r="AJ122" s="129" t="str">
        <f>IF(AJ121="","",VLOOKUP(AJ121,シフト記号表!$C$6:$L$47,10,FALSE))</f>
        <v/>
      </c>
      <c r="AK122" s="127" t="str">
        <f>IF(AK121="","",VLOOKUP(AK121,シフト記号表!$C$6:$L$47,10,FALSE))</f>
        <v/>
      </c>
      <c r="AL122" s="128" t="str">
        <f>IF(AL121="","",VLOOKUP(AL121,シフト記号表!$C$6:$L$47,10,FALSE))</f>
        <v/>
      </c>
      <c r="AM122" s="128" t="str">
        <f>IF(AM121="","",VLOOKUP(AM121,シフト記号表!$C$6:$L$47,10,FALSE))</f>
        <v/>
      </c>
      <c r="AN122" s="128" t="str">
        <f>IF(AN121="","",VLOOKUP(AN121,シフト記号表!$C$6:$L$47,10,FALSE))</f>
        <v/>
      </c>
      <c r="AO122" s="128" t="str">
        <f>IF(AO121="","",VLOOKUP(AO121,シフト記号表!$C$6:$L$47,10,FALSE))</f>
        <v/>
      </c>
      <c r="AP122" s="128" t="str">
        <f>IF(AP121="","",VLOOKUP(AP121,シフト記号表!$C$6:$L$47,10,FALSE))</f>
        <v/>
      </c>
      <c r="AQ122" s="129" t="str">
        <f>IF(AQ121="","",VLOOKUP(AQ121,シフト記号表!$C$6:$L$47,10,FALSE))</f>
        <v/>
      </c>
      <c r="AR122" s="127" t="str">
        <f>IF(AR121="","",VLOOKUP(AR121,シフト記号表!$C$6:$L$47,10,FALSE))</f>
        <v/>
      </c>
      <c r="AS122" s="128" t="str">
        <f>IF(AS121="","",VLOOKUP(AS121,シフト記号表!$C$6:$L$47,10,FALSE))</f>
        <v/>
      </c>
      <c r="AT122" s="128" t="str">
        <f>IF(AT121="","",VLOOKUP(AT121,シフト記号表!$C$6:$L$47,10,FALSE))</f>
        <v/>
      </c>
      <c r="AU122" s="128" t="str">
        <f>IF(AU121="","",VLOOKUP(AU121,シフト記号表!$C$6:$L$47,10,FALSE))</f>
        <v/>
      </c>
      <c r="AV122" s="128" t="str">
        <f>IF(AV121="","",VLOOKUP(AV121,シフト記号表!$C$6:$L$47,10,FALSE))</f>
        <v/>
      </c>
      <c r="AW122" s="128" t="str">
        <f>IF(AW121="","",VLOOKUP(AW121,シフト記号表!$C$6:$L$47,10,FALSE))</f>
        <v/>
      </c>
      <c r="AX122" s="129" t="str">
        <f>IF(AX121="","",VLOOKUP(AX121,シフト記号表!$C$6:$L$47,10,FALSE))</f>
        <v/>
      </c>
      <c r="AY122" s="127" t="str">
        <f>IF(AY121="","",VLOOKUP(AY121,シフト記号表!$C$6:$L$47,10,FALSE))</f>
        <v/>
      </c>
      <c r="AZ122" s="128" t="str">
        <f>IF(AZ121="","",VLOOKUP(AZ121,シフト記号表!$C$6:$L$47,10,FALSE))</f>
        <v/>
      </c>
      <c r="BA122" s="128" t="str">
        <f>IF(BA121="","",VLOOKUP(BA121,シフト記号表!$C$6:$L$47,10,FALSE))</f>
        <v/>
      </c>
      <c r="BB122" s="836">
        <f>IF($BE$3="４週",SUM(W122:AX122),IF($BE$3="暦月",SUM(W122:BA122),""))</f>
        <v>0</v>
      </c>
      <c r="BC122" s="837"/>
      <c r="BD122" s="838">
        <f>IF($BE$3="４週",BB122/4,IF($BE$3="暦月",(BB122/($BE$8/7)),""))</f>
        <v>0</v>
      </c>
      <c r="BE122" s="837"/>
      <c r="BF122" s="833"/>
      <c r="BG122" s="834"/>
      <c r="BH122" s="834"/>
      <c r="BI122" s="834"/>
      <c r="BJ122" s="835"/>
    </row>
    <row r="123" spans="2:62" ht="20.25" customHeight="1">
      <c r="B123" s="792">
        <f>B121+1</f>
        <v>55</v>
      </c>
      <c r="C123" s="794"/>
      <c r="D123" s="795"/>
      <c r="E123" s="122"/>
      <c r="F123" s="123"/>
      <c r="G123" s="122"/>
      <c r="H123" s="123"/>
      <c r="I123" s="798"/>
      <c r="J123" s="799"/>
      <c r="K123" s="802"/>
      <c r="L123" s="803"/>
      <c r="M123" s="803"/>
      <c r="N123" s="795"/>
      <c r="O123" s="806"/>
      <c r="P123" s="807"/>
      <c r="Q123" s="807"/>
      <c r="R123" s="807"/>
      <c r="S123" s="808"/>
      <c r="T123" s="142" t="s">
        <v>456</v>
      </c>
      <c r="U123" s="143"/>
      <c r="V123" s="144"/>
      <c r="W123" s="135"/>
      <c r="X123" s="136"/>
      <c r="Y123" s="136"/>
      <c r="Z123" s="136"/>
      <c r="AA123" s="136"/>
      <c r="AB123" s="136"/>
      <c r="AC123" s="137"/>
      <c r="AD123" s="135"/>
      <c r="AE123" s="136"/>
      <c r="AF123" s="136"/>
      <c r="AG123" s="136"/>
      <c r="AH123" s="136"/>
      <c r="AI123" s="136"/>
      <c r="AJ123" s="137"/>
      <c r="AK123" s="135"/>
      <c r="AL123" s="136"/>
      <c r="AM123" s="136"/>
      <c r="AN123" s="136"/>
      <c r="AO123" s="136"/>
      <c r="AP123" s="136"/>
      <c r="AQ123" s="137"/>
      <c r="AR123" s="135"/>
      <c r="AS123" s="136"/>
      <c r="AT123" s="136"/>
      <c r="AU123" s="136"/>
      <c r="AV123" s="136"/>
      <c r="AW123" s="136"/>
      <c r="AX123" s="137"/>
      <c r="AY123" s="135"/>
      <c r="AZ123" s="136"/>
      <c r="BA123" s="138"/>
      <c r="BB123" s="809"/>
      <c r="BC123" s="810"/>
      <c r="BD123" s="781"/>
      <c r="BE123" s="782"/>
      <c r="BF123" s="783"/>
      <c r="BG123" s="784"/>
      <c r="BH123" s="784"/>
      <c r="BI123" s="784"/>
      <c r="BJ123" s="785"/>
    </row>
    <row r="124" spans="2:62" ht="20.25" customHeight="1">
      <c r="B124" s="793"/>
      <c r="C124" s="827"/>
      <c r="D124" s="828"/>
      <c r="E124" s="145"/>
      <c r="F124" s="146">
        <f>C123</f>
        <v>0</v>
      </c>
      <c r="G124" s="145"/>
      <c r="H124" s="146">
        <f>I123</f>
        <v>0</v>
      </c>
      <c r="I124" s="829"/>
      <c r="J124" s="830"/>
      <c r="K124" s="831"/>
      <c r="L124" s="832"/>
      <c r="M124" s="832"/>
      <c r="N124" s="828"/>
      <c r="O124" s="806"/>
      <c r="P124" s="807"/>
      <c r="Q124" s="807"/>
      <c r="R124" s="807"/>
      <c r="S124" s="808"/>
      <c r="T124" s="139" t="s">
        <v>203</v>
      </c>
      <c r="U124" s="140"/>
      <c r="V124" s="141"/>
      <c r="W124" s="127" t="str">
        <f>IF(W123="","",VLOOKUP(W123,シフト記号表!$C$6:$L$47,10,FALSE))</f>
        <v/>
      </c>
      <c r="X124" s="128" t="str">
        <f>IF(X123="","",VLOOKUP(X123,シフト記号表!$C$6:$L$47,10,FALSE))</f>
        <v/>
      </c>
      <c r="Y124" s="128" t="str">
        <f>IF(Y123="","",VLOOKUP(Y123,シフト記号表!$C$6:$L$47,10,FALSE))</f>
        <v/>
      </c>
      <c r="Z124" s="128" t="str">
        <f>IF(Z123="","",VLOOKUP(Z123,シフト記号表!$C$6:$L$47,10,FALSE))</f>
        <v/>
      </c>
      <c r="AA124" s="128" t="str">
        <f>IF(AA123="","",VLOOKUP(AA123,シフト記号表!$C$6:$L$47,10,FALSE))</f>
        <v/>
      </c>
      <c r="AB124" s="128" t="str">
        <f>IF(AB123="","",VLOOKUP(AB123,シフト記号表!$C$6:$L$47,10,FALSE))</f>
        <v/>
      </c>
      <c r="AC124" s="129" t="str">
        <f>IF(AC123="","",VLOOKUP(AC123,シフト記号表!$C$6:$L$47,10,FALSE))</f>
        <v/>
      </c>
      <c r="AD124" s="127" t="str">
        <f>IF(AD123="","",VLOOKUP(AD123,シフト記号表!$C$6:$L$47,10,FALSE))</f>
        <v/>
      </c>
      <c r="AE124" s="128" t="str">
        <f>IF(AE123="","",VLOOKUP(AE123,シフト記号表!$C$6:$L$47,10,FALSE))</f>
        <v/>
      </c>
      <c r="AF124" s="128" t="str">
        <f>IF(AF123="","",VLOOKUP(AF123,シフト記号表!$C$6:$L$47,10,FALSE))</f>
        <v/>
      </c>
      <c r="AG124" s="128" t="str">
        <f>IF(AG123="","",VLOOKUP(AG123,シフト記号表!$C$6:$L$47,10,FALSE))</f>
        <v/>
      </c>
      <c r="AH124" s="128" t="str">
        <f>IF(AH123="","",VLOOKUP(AH123,シフト記号表!$C$6:$L$47,10,FALSE))</f>
        <v/>
      </c>
      <c r="AI124" s="128" t="str">
        <f>IF(AI123="","",VLOOKUP(AI123,シフト記号表!$C$6:$L$47,10,FALSE))</f>
        <v/>
      </c>
      <c r="AJ124" s="129" t="str">
        <f>IF(AJ123="","",VLOOKUP(AJ123,シフト記号表!$C$6:$L$47,10,FALSE))</f>
        <v/>
      </c>
      <c r="AK124" s="127" t="str">
        <f>IF(AK123="","",VLOOKUP(AK123,シフト記号表!$C$6:$L$47,10,FALSE))</f>
        <v/>
      </c>
      <c r="AL124" s="128" t="str">
        <f>IF(AL123="","",VLOOKUP(AL123,シフト記号表!$C$6:$L$47,10,FALSE))</f>
        <v/>
      </c>
      <c r="AM124" s="128" t="str">
        <f>IF(AM123="","",VLOOKUP(AM123,シフト記号表!$C$6:$L$47,10,FALSE))</f>
        <v/>
      </c>
      <c r="AN124" s="128" t="str">
        <f>IF(AN123="","",VLOOKUP(AN123,シフト記号表!$C$6:$L$47,10,FALSE))</f>
        <v/>
      </c>
      <c r="AO124" s="128" t="str">
        <f>IF(AO123="","",VLOOKUP(AO123,シフト記号表!$C$6:$L$47,10,FALSE))</f>
        <v/>
      </c>
      <c r="AP124" s="128" t="str">
        <f>IF(AP123="","",VLOOKUP(AP123,シフト記号表!$C$6:$L$47,10,FALSE))</f>
        <v/>
      </c>
      <c r="AQ124" s="129" t="str">
        <f>IF(AQ123="","",VLOOKUP(AQ123,シフト記号表!$C$6:$L$47,10,FALSE))</f>
        <v/>
      </c>
      <c r="AR124" s="127" t="str">
        <f>IF(AR123="","",VLOOKUP(AR123,シフト記号表!$C$6:$L$47,10,FALSE))</f>
        <v/>
      </c>
      <c r="AS124" s="128" t="str">
        <f>IF(AS123="","",VLOOKUP(AS123,シフト記号表!$C$6:$L$47,10,FALSE))</f>
        <v/>
      </c>
      <c r="AT124" s="128" t="str">
        <f>IF(AT123="","",VLOOKUP(AT123,シフト記号表!$C$6:$L$47,10,FALSE))</f>
        <v/>
      </c>
      <c r="AU124" s="128" t="str">
        <f>IF(AU123="","",VLOOKUP(AU123,シフト記号表!$C$6:$L$47,10,FALSE))</f>
        <v/>
      </c>
      <c r="AV124" s="128" t="str">
        <f>IF(AV123="","",VLOOKUP(AV123,シフト記号表!$C$6:$L$47,10,FALSE))</f>
        <v/>
      </c>
      <c r="AW124" s="128" t="str">
        <f>IF(AW123="","",VLOOKUP(AW123,シフト記号表!$C$6:$L$47,10,FALSE))</f>
        <v/>
      </c>
      <c r="AX124" s="129" t="str">
        <f>IF(AX123="","",VLOOKUP(AX123,シフト記号表!$C$6:$L$47,10,FALSE))</f>
        <v/>
      </c>
      <c r="AY124" s="127" t="str">
        <f>IF(AY123="","",VLOOKUP(AY123,シフト記号表!$C$6:$L$47,10,FALSE))</f>
        <v/>
      </c>
      <c r="AZ124" s="128" t="str">
        <f>IF(AZ123="","",VLOOKUP(AZ123,シフト記号表!$C$6:$L$47,10,FALSE))</f>
        <v/>
      </c>
      <c r="BA124" s="128" t="str">
        <f>IF(BA123="","",VLOOKUP(BA123,シフト記号表!$C$6:$L$47,10,FALSE))</f>
        <v/>
      </c>
      <c r="BB124" s="836">
        <f>IF($BE$3="４週",SUM(W124:AX124),IF($BE$3="暦月",SUM(W124:BA124),""))</f>
        <v>0</v>
      </c>
      <c r="BC124" s="837"/>
      <c r="BD124" s="838">
        <f>IF($BE$3="４週",BB124/4,IF($BE$3="暦月",(BB124/($BE$8/7)),""))</f>
        <v>0</v>
      </c>
      <c r="BE124" s="837"/>
      <c r="BF124" s="833"/>
      <c r="BG124" s="834"/>
      <c r="BH124" s="834"/>
      <c r="BI124" s="834"/>
      <c r="BJ124" s="835"/>
    </row>
    <row r="125" spans="2:62" ht="20.25" customHeight="1">
      <c r="B125" s="792">
        <f>B123+1</f>
        <v>56</v>
      </c>
      <c r="C125" s="794"/>
      <c r="D125" s="795"/>
      <c r="E125" s="122"/>
      <c r="F125" s="123"/>
      <c r="G125" s="122"/>
      <c r="H125" s="123"/>
      <c r="I125" s="798"/>
      <c r="J125" s="799"/>
      <c r="K125" s="802"/>
      <c r="L125" s="803"/>
      <c r="M125" s="803"/>
      <c r="N125" s="795"/>
      <c r="O125" s="806"/>
      <c r="P125" s="807"/>
      <c r="Q125" s="807"/>
      <c r="R125" s="807"/>
      <c r="S125" s="808"/>
      <c r="T125" s="142" t="s">
        <v>456</v>
      </c>
      <c r="U125" s="143"/>
      <c r="V125" s="144"/>
      <c r="W125" s="135"/>
      <c r="X125" s="136"/>
      <c r="Y125" s="136"/>
      <c r="Z125" s="136"/>
      <c r="AA125" s="136"/>
      <c r="AB125" s="136"/>
      <c r="AC125" s="137"/>
      <c r="AD125" s="135"/>
      <c r="AE125" s="136"/>
      <c r="AF125" s="136"/>
      <c r="AG125" s="136"/>
      <c r="AH125" s="136"/>
      <c r="AI125" s="136"/>
      <c r="AJ125" s="137"/>
      <c r="AK125" s="135"/>
      <c r="AL125" s="136"/>
      <c r="AM125" s="136"/>
      <c r="AN125" s="136"/>
      <c r="AO125" s="136"/>
      <c r="AP125" s="136"/>
      <c r="AQ125" s="137"/>
      <c r="AR125" s="135"/>
      <c r="AS125" s="136"/>
      <c r="AT125" s="136"/>
      <c r="AU125" s="136"/>
      <c r="AV125" s="136"/>
      <c r="AW125" s="136"/>
      <c r="AX125" s="137"/>
      <c r="AY125" s="135"/>
      <c r="AZ125" s="136"/>
      <c r="BA125" s="138"/>
      <c r="BB125" s="809"/>
      <c r="BC125" s="810"/>
      <c r="BD125" s="781"/>
      <c r="BE125" s="782"/>
      <c r="BF125" s="783"/>
      <c r="BG125" s="784"/>
      <c r="BH125" s="784"/>
      <c r="BI125" s="784"/>
      <c r="BJ125" s="785"/>
    </row>
    <row r="126" spans="2:62" ht="20.25" customHeight="1">
      <c r="B126" s="793"/>
      <c r="C126" s="827"/>
      <c r="D126" s="828"/>
      <c r="E126" s="145"/>
      <c r="F126" s="146">
        <f>C125</f>
        <v>0</v>
      </c>
      <c r="G126" s="145"/>
      <c r="H126" s="146">
        <f>I125</f>
        <v>0</v>
      </c>
      <c r="I126" s="829"/>
      <c r="J126" s="830"/>
      <c r="K126" s="831"/>
      <c r="L126" s="832"/>
      <c r="M126" s="832"/>
      <c r="N126" s="828"/>
      <c r="O126" s="806"/>
      <c r="P126" s="807"/>
      <c r="Q126" s="807"/>
      <c r="R126" s="807"/>
      <c r="S126" s="808"/>
      <c r="T126" s="139" t="s">
        <v>203</v>
      </c>
      <c r="U126" s="140"/>
      <c r="V126" s="141"/>
      <c r="W126" s="127" t="str">
        <f>IF(W125="","",VLOOKUP(W125,シフト記号表!$C$6:$L$47,10,FALSE))</f>
        <v/>
      </c>
      <c r="X126" s="128" t="str">
        <f>IF(X125="","",VLOOKUP(X125,シフト記号表!$C$6:$L$47,10,FALSE))</f>
        <v/>
      </c>
      <c r="Y126" s="128" t="str">
        <f>IF(Y125="","",VLOOKUP(Y125,シフト記号表!$C$6:$L$47,10,FALSE))</f>
        <v/>
      </c>
      <c r="Z126" s="128" t="str">
        <f>IF(Z125="","",VLOOKUP(Z125,シフト記号表!$C$6:$L$47,10,FALSE))</f>
        <v/>
      </c>
      <c r="AA126" s="128" t="str">
        <f>IF(AA125="","",VLOOKUP(AA125,シフト記号表!$C$6:$L$47,10,FALSE))</f>
        <v/>
      </c>
      <c r="AB126" s="128" t="str">
        <f>IF(AB125="","",VLOOKUP(AB125,シフト記号表!$C$6:$L$47,10,FALSE))</f>
        <v/>
      </c>
      <c r="AC126" s="129" t="str">
        <f>IF(AC125="","",VLOOKUP(AC125,シフト記号表!$C$6:$L$47,10,FALSE))</f>
        <v/>
      </c>
      <c r="AD126" s="127" t="str">
        <f>IF(AD125="","",VLOOKUP(AD125,シフト記号表!$C$6:$L$47,10,FALSE))</f>
        <v/>
      </c>
      <c r="AE126" s="128" t="str">
        <f>IF(AE125="","",VLOOKUP(AE125,シフト記号表!$C$6:$L$47,10,FALSE))</f>
        <v/>
      </c>
      <c r="AF126" s="128" t="str">
        <f>IF(AF125="","",VLOOKUP(AF125,シフト記号表!$C$6:$L$47,10,FALSE))</f>
        <v/>
      </c>
      <c r="AG126" s="128" t="str">
        <f>IF(AG125="","",VLOOKUP(AG125,シフト記号表!$C$6:$L$47,10,FALSE))</f>
        <v/>
      </c>
      <c r="AH126" s="128" t="str">
        <f>IF(AH125="","",VLOOKUP(AH125,シフト記号表!$C$6:$L$47,10,FALSE))</f>
        <v/>
      </c>
      <c r="AI126" s="128" t="str">
        <f>IF(AI125="","",VLOOKUP(AI125,シフト記号表!$C$6:$L$47,10,FALSE))</f>
        <v/>
      </c>
      <c r="AJ126" s="129" t="str">
        <f>IF(AJ125="","",VLOOKUP(AJ125,シフト記号表!$C$6:$L$47,10,FALSE))</f>
        <v/>
      </c>
      <c r="AK126" s="127" t="str">
        <f>IF(AK125="","",VLOOKUP(AK125,シフト記号表!$C$6:$L$47,10,FALSE))</f>
        <v/>
      </c>
      <c r="AL126" s="128" t="str">
        <f>IF(AL125="","",VLOOKUP(AL125,シフト記号表!$C$6:$L$47,10,FALSE))</f>
        <v/>
      </c>
      <c r="AM126" s="128" t="str">
        <f>IF(AM125="","",VLOOKUP(AM125,シフト記号表!$C$6:$L$47,10,FALSE))</f>
        <v/>
      </c>
      <c r="AN126" s="128" t="str">
        <f>IF(AN125="","",VLOOKUP(AN125,シフト記号表!$C$6:$L$47,10,FALSE))</f>
        <v/>
      </c>
      <c r="AO126" s="128" t="str">
        <f>IF(AO125="","",VLOOKUP(AO125,シフト記号表!$C$6:$L$47,10,FALSE))</f>
        <v/>
      </c>
      <c r="AP126" s="128" t="str">
        <f>IF(AP125="","",VLOOKUP(AP125,シフト記号表!$C$6:$L$47,10,FALSE))</f>
        <v/>
      </c>
      <c r="AQ126" s="129" t="str">
        <f>IF(AQ125="","",VLOOKUP(AQ125,シフト記号表!$C$6:$L$47,10,FALSE))</f>
        <v/>
      </c>
      <c r="AR126" s="127" t="str">
        <f>IF(AR125="","",VLOOKUP(AR125,シフト記号表!$C$6:$L$47,10,FALSE))</f>
        <v/>
      </c>
      <c r="AS126" s="128" t="str">
        <f>IF(AS125="","",VLOOKUP(AS125,シフト記号表!$C$6:$L$47,10,FALSE))</f>
        <v/>
      </c>
      <c r="AT126" s="128" t="str">
        <f>IF(AT125="","",VLOOKUP(AT125,シフト記号表!$C$6:$L$47,10,FALSE))</f>
        <v/>
      </c>
      <c r="AU126" s="128" t="str">
        <f>IF(AU125="","",VLOOKUP(AU125,シフト記号表!$C$6:$L$47,10,FALSE))</f>
        <v/>
      </c>
      <c r="AV126" s="128" t="str">
        <f>IF(AV125="","",VLOOKUP(AV125,シフト記号表!$C$6:$L$47,10,FALSE))</f>
        <v/>
      </c>
      <c r="AW126" s="128" t="str">
        <f>IF(AW125="","",VLOOKUP(AW125,シフト記号表!$C$6:$L$47,10,FALSE))</f>
        <v/>
      </c>
      <c r="AX126" s="129" t="str">
        <f>IF(AX125="","",VLOOKUP(AX125,シフト記号表!$C$6:$L$47,10,FALSE))</f>
        <v/>
      </c>
      <c r="AY126" s="127" t="str">
        <f>IF(AY125="","",VLOOKUP(AY125,シフト記号表!$C$6:$L$47,10,FALSE))</f>
        <v/>
      </c>
      <c r="AZ126" s="128" t="str">
        <f>IF(AZ125="","",VLOOKUP(AZ125,シフト記号表!$C$6:$L$47,10,FALSE))</f>
        <v/>
      </c>
      <c r="BA126" s="128" t="str">
        <f>IF(BA125="","",VLOOKUP(BA125,シフト記号表!$C$6:$L$47,10,FALSE))</f>
        <v/>
      </c>
      <c r="BB126" s="836">
        <f>IF($BE$3="４週",SUM(W126:AX126),IF($BE$3="暦月",SUM(W126:BA126),""))</f>
        <v>0</v>
      </c>
      <c r="BC126" s="837"/>
      <c r="BD126" s="838">
        <f>IF($BE$3="４週",BB126/4,IF($BE$3="暦月",(BB126/($BE$8/7)),""))</f>
        <v>0</v>
      </c>
      <c r="BE126" s="837"/>
      <c r="BF126" s="833"/>
      <c r="BG126" s="834"/>
      <c r="BH126" s="834"/>
      <c r="BI126" s="834"/>
      <c r="BJ126" s="835"/>
    </row>
    <row r="127" spans="2:62" ht="20.25" customHeight="1">
      <c r="B127" s="792">
        <f>B125+1</f>
        <v>57</v>
      </c>
      <c r="C127" s="794"/>
      <c r="D127" s="795"/>
      <c r="E127" s="122"/>
      <c r="F127" s="123"/>
      <c r="G127" s="122"/>
      <c r="H127" s="123"/>
      <c r="I127" s="798"/>
      <c r="J127" s="799"/>
      <c r="K127" s="802"/>
      <c r="L127" s="803"/>
      <c r="M127" s="803"/>
      <c r="N127" s="795"/>
      <c r="O127" s="806"/>
      <c r="P127" s="807"/>
      <c r="Q127" s="807"/>
      <c r="R127" s="807"/>
      <c r="S127" s="808"/>
      <c r="T127" s="142" t="s">
        <v>456</v>
      </c>
      <c r="U127" s="143"/>
      <c r="V127" s="144"/>
      <c r="W127" s="135"/>
      <c r="X127" s="136"/>
      <c r="Y127" s="136"/>
      <c r="Z127" s="136"/>
      <c r="AA127" s="136"/>
      <c r="AB127" s="136"/>
      <c r="AC127" s="137"/>
      <c r="AD127" s="135"/>
      <c r="AE127" s="136"/>
      <c r="AF127" s="136"/>
      <c r="AG127" s="136"/>
      <c r="AH127" s="136"/>
      <c r="AI127" s="136"/>
      <c r="AJ127" s="137"/>
      <c r="AK127" s="135"/>
      <c r="AL127" s="136"/>
      <c r="AM127" s="136"/>
      <c r="AN127" s="136"/>
      <c r="AO127" s="136"/>
      <c r="AP127" s="136"/>
      <c r="AQ127" s="137"/>
      <c r="AR127" s="135"/>
      <c r="AS127" s="136"/>
      <c r="AT127" s="136"/>
      <c r="AU127" s="136"/>
      <c r="AV127" s="136"/>
      <c r="AW127" s="136"/>
      <c r="AX127" s="137"/>
      <c r="AY127" s="135"/>
      <c r="AZ127" s="136"/>
      <c r="BA127" s="138"/>
      <c r="BB127" s="809"/>
      <c r="BC127" s="810"/>
      <c r="BD127" s="781"/>
      <c r="BE127" s="782"/>
      <c r="BF127" s="783"/>
      <c r="BG127" s="784"/>
      <c r="BH127" s="784"/>
      <c r="BI127" s="784"/>
      <c r="BJ127" s="785"/>
    </row>
    <row r="128" spans="2:62" ht="20.25" customHeight="1">
      <c r="B128" s="793"/>
      <c r="C128" s="827"/>
      <c r="D128" s="828"/>
      <c r="E128" s="145"/>
      <c r="F128" s="146">
        <f>C127</f>
        <v>0</v>
      </c>
      <c r="G128" s="145"/>
      <c r="H128" s="146">
        <f>I127</f>
        <v>0</v>
      </c>
      <c r="I128" s="829"/>
      <c r="J128" s="830"/>
      <c r="K128" s="831"/>
      <c r="L128" s="832"/>
      <c r="M128" s="832"/>
      <c r="N128" s="828"/>
      <c r="O128" s="806"/>
      <c r="P128" s="807"/>
      <c r="Q128" s="807"/>
      <c r="R128" s="807"/>
      <c r="S128" s="808"/>
      <c r="T128" s="139" t="s">
        <v>203</v>
      </c>
      <c r="U128" s="140"/>
      <c r="V128" s="141"/>
      <c r="W128" s="127" t="str">
        <f>IF(W127="","",VLOOKUP(W127,シフト記号表!$C$6:$L$47,10,FALSE))</f>
        <v/>
      </c>
      <c r="X128" s="128" t="str">
        <f>IF(X127="","",VLOOKUP(X127,シフト記号表!$C$6:$L$47,10,FALSE))</f>
        <v/>
      </c>
      <c r="Y128" s="128" t="str">
        <f>IF(Y127="","",VLOOKUP(Y127,シフト記号表!$C$6:$L$47,10,FALSE))</f>
        <v/>
      </c>
      <c r="Z128" s="128" t="str">
        <f>IF(Z127="","",VLOOKUP(Z127,シフト記号表!$C$6:$L$47,10,FALSE))</f>
        <v/>
      </c>
      <c r="AA128" s="128" t="str">
        <f>IF(AA127="","",VLOOKUP(AA127,シフト記号表!$C$6:$L$47,10,FALSE))</f>
        <v/>
      </c>
      <c r="AB128" s="128" t="str">
        <f>IF(AB127="","",VLOOKUP(AB127,シフト記号表!$C$6:$L$47,10,FALSE))</f>
        <v/>
      </c>
      <c r="AC128" s="129" t="str">
        <f>IF(AC127="","",VLOOKUP(AC127,シフト記号表!$C$6:$L$47,10,FALSE))</f>
        <v/>
      </c>
      <c r="AD128" s="127" t="str">
        <f>IF(AD127="","",VLOOKUP(AD127,シフト記号表!$C$6:$L$47,10,FALSE))</f>
        <v/>
      </c>
      <c r="AE128" s="128" t="str">
        <f>IF(AE127="","",VLOOKUP(AE127,シフト記号表!$C$6:$L$47,10,FALSE))</f>
        <v/>
      </c>
      <c r="AF128" s="128" t="str">
        <f>IF(AF127="","",VLOOKUP(AF127,シフト記号表!$C$6:$L$47,10,FALSE))</f>
        <v/>
      </c>
      <c r="AG128" s="128" t="str">
        <f>IF(AG127="","",VLOOKUP(AG127,シフト記号表!$C$6:$L$47,10,FALSE))</f>
        <v/>
      </c>
      <c r="AH128" s="128" t="str">
        <f>IF(AH127="","",VLOOKUP(AH127,シフト記号表!$C$6:$L$47,10,FALSE))</f>
        <v/>
      </c>
      <c r="AI128" s="128" t="str">
        <f>IF(AI127="","",VLOOKUP(AI127,シフト記号表!$C$6:$L$47,10,FALSE))</f>
        <v/>
      </c>
      <c r="AJ128" s="129" t="str">
        <f>IF(AJ127="","",VLOOKUP(AJ127,シフト記号表!$C$6:$L$47,10,FALSE))</f>
        <v/>
      </c>
      <c r="AK128" s="127" t="str">
        <f>IF(AK127="","",VLOOKUP(AK127,シフト記号表!$C$6:$L$47,10,FALSE))</f>
        <v/>
      </c>
      <c r="AL128" s="128" t="str">
        <f>IF(AL127="","",VLOOKUP(AL127,シフト記号表!$C$6:$L$47,10,FALSE))</f>
        <v/>
      </c>
      <c r="AM128" s="128" t="str">
        <f>IF(AM127="","",VLOOKUP(AM127,シフト記号表!$C$6:$L$47,10,FALSE))</f>
        <v/>
      </c>
      <c r="AN128" s="128" t="str">
        <f>IF(AN127="","",VLOOKUP(AN127,シフト記号表!$C$6:$L$47,10,FALSE))</f>
        <v/>
      </c>
      <c r="AO128" s="128" t="str">
        <f>IF(AO127="","",VLOOKUP(AO127,シフト記号表!$C$6:$L$47,10,FALSE))</f>
        <v/>
      </c>
      <c r="AP128" s="128" t="str">
        <f>IF(AP127="","",VLOOKUP(AP127,シフト記号表!$C$6:$L$47,10,FALSE))</f>
        <v/>
      </c>
      <c r="AQ128" s="129" t="str">
        <f>IF(AQ127="","",VLOOKUP(AQ127,シフト記号表!$C$6:$L$47,10,FALSE))</f>
        <v/>
      </c>
      <c r="AR128" s="127" t="str">
        <f>IF(AR127="","",VLOOKUP(AR127,シフト記号表!$C$6:$L$47,10,FALSE))</f>
        <v/>
      </c>
      <c r="AS128" s="128" t="str">
        <f>IF(AS127="","",VLOOKUP(AS127,シフト記号表!$C$6:$L$47,10,FALSE))</f>
        <v/>
      </c>
      <c r="AT128" s="128" t="str">
        <f>IF(AT127="","",VLOOKUP(AT127,シフト記号表!$C$6:$L$47,10,FALSE))</f>
        <v/>
      </c>
      <c r="AU128" s="128" t="str">
        <f>IF(AU127="","",VLOOKUP(AU127,シフト記号表!$C$6:$L$47,10,FALSE))</f>
        <v/>
      </c>
      <c r="AV128" s="128" t="str">
        <f>IF(AV127="","",VLOOKUP(AV127,シフト記号表!$C$6:$L$47,10,FALSE))</f>
        <v/>
      </c>
      <c r="AW128" s="128" t="str">
        <f>IF(AW127="","",VLOOKUP(AW127,シフト記号表!$C$6:$L$47,10,FALSE))</f>
        <v/>
      </c>
      <c r="AX128" s="129" t="str">
        <f>IF(AX127="","",VLOOKUP(AX127,シフト記号表!$C$6:$L$47,10,FALSE))</f>
        <v/>
      </c>
      <c r="AY128" s="127" t="str">
        <f>IF(AY127="","",VLOOKUP(AY127,シフト記号表!$C$6:$L$47,10,FALSE))</f>
        <v/>
      </c>
      <c r="AZ128" s="128" t="str">
        <f>IF(AZ127="","",VLOOKUP(AZ127,シフト記号表!$C$6:$L$47,10,FALSE))</f>
        <v/>
      </c>
      <c r="BA128" s="128" t="str">
        <f>IF(BA127="","",VLOOKUP(BA127,シフト記号表!$C$6:$L$47,10,FALSE))</f>
        <v/>
      </c>
      <c r="BB128" s="836">
        <f>IF($BE$3="４週",SUM(W128:AX128),IF($BE$3="暦月",SUM(W128:BA128),""))</f>
        <v>0</v>
      </c>
      <c r="BC128" s="837"/>
      <c r="BD128" s="838">
        <f>IF($BE$3="４週",BB128/4,IF($BE$3="暦月",(BB128/($BE$8/7)),""))</f>
        <v>0</v>
      </c>
      <c r="BE128" s="837"/>
      <c r="BF128" s="833"/>
      <c r="BG128" s="834"/>
      <c r="BH128" s="834"/>
      <c r="BI128" s="834"/>
      <c r="BJ128" s="835"/>
    </row>
    <row r="129" spans="2:62" ht="20.25" customHeight="1">
      <c r="B129" s="792">
        <f>B127+1</f>
        <v>58</v>
      </c>
      <c r="C129" s="794"/>
      <c r="D129" s="795"/>
      <c r="E129" s="122"/>
      <c r="F129" s="123"/>
      <c r="G129" s="122"/>
      <c r="H129" s="123"/>
      <c r="I129" s="798"/>
      <c r="J129" s="799"/>
      <c r="K129" s="802"/>
      <c r="L129" s="803"/>
      <c r="M129" s="803"/>
      <c r="N129" s="795"/>
      <c r="O129" s="806"/>
      <c r="P129" s="807"/>
      <c r="Q129" s="807"/>
      <c r="R129" s="807"/>
      <c r="S129" s="808"/>
      <c r="T129" s="142" t="s">
        <v>456</v>
      </c>
      <c r="U129" s="143"/>
      <c r="V129" s="144"/>
      <c r="W129" s="135"/>
      <c r="X129" s="136"/>
      <c r="Y129" s="136"/>
      <c r="Z129" s="136"/>
      <c r="AA129" s="136"/>
      <c r="AB129" s="136"/>
      <c r="AC129" s="137"/>
      <c r="AD129" s="135"/>
      <c r="AE129" s="136"/>
      <c r="AF129" s="136"/>
      <c r="AG129" s="136"/>
      <c r="AH129" s="136"/>
      <c r="AI129" s="136"/>
      <c r="AJ129" s="137"/>
      <c r="AK129" s="135"/>
      <c r="AL129" s="136"/>
      <c r="AM129" s="136"/>
      <c r="AN129" s="136"/>
      <c r="AO129" s="136"/>
      <c r="AP129" s="136"/>
      <c r="AQ129" s="137"/>
      <c r="AR129" s="135"/>
      <c r="AS129" s="136"/>
      <c r="AT129" s="136"/>
      <c r="AU129" s="136"/>
      <c r="AV129" s="136"/>
      <c r="AW129" s="136"/>
      <c r="AX129" s="137"/>
      <c r="AY129" s="135"/>
      <c r="AZ129" s="136"/>
      <c r="BA129" s="138"/>
      <c r="BB129" s="809"/>
      <c r="BC129" s="810"/>
      <c r="BD129" s="781"/>
      <c r="BE129" s="782"/>
      <c r="BF129" s="783"/>
      <c r="BG129" s="784"/>
      <c r="BH129" s="784"/>
      <c r="BI129" s="784"/>
      <c r="BJ129" s="785"/>
    </row>
    <row r="130" spans="2:62" ht="20.25" customHeight="1">
      <c r="B130" s="793"/>
      <c r="C130" s="827"/>
      <c r="D130" s="828"/>
      <c r="E130" s="145"/>
      <c r="F130" s="146">
        <f>C129</f>
        <v>0</v>
      </c>
      <c r="G130" s="145"/>
      <c r="H130" s="146">
        <f>I129</f>
        <v>0</v>
      </c>
      <c r="I130" s="829"/>
      <c r="J130" s="830"/>
      <c r="K130" s="831"/>
      <c r="L130" s="832"/>
      <c r="M130" s="832"/>
      <c r="N130" s="828"/>
      <c r="O130" s="806"/>
      <c r="P130" s="807"/>
      <c r="Q130" s="807"/>
      <c r="R130" s="807"/>
      <c r="S130" s="808"/>
      <c r="T130" s="139" t="s">
        <v>203</v>
      </c>
      <c r="U130" s="140"/>
      <c r="V130" s="141"/>
      <c r="W130" s="127" t="str">
        <f>IF(W129="","",VLOOKUP(W129,シフト記号表!$C$6:$L$47,10,FALSE))</f>
        <v/>
      </c>
      <c r="X130" s="128" t="str">
        <f>IF(X129="","",VLOOKUP(X129,シフト記号表!$C$6:$L$47,10,FALSE))</f>
        <v/>
      </c>
      <c r="Y130" s="128" t="str">
        <f>IF(Y129="","",VLOOKUP(Y129,シフト記号表!$C$6:$L$47,10,FALSE))</f>
        <v/>
      </c>
      <c r="Z130" s="128" t="str">
        <f>IF(Z129="","",VLOOKUP(Z129,シフト記号表!$C$6:$L$47,10,FALSE))</f>
        <v/>
      </c>
      <c r="AA130" s="128" t="str">
        <f>IF(AA129="","",VLOOKUP(AA129,シフト記号表!$C$6:$L$47,10,FALSE))</f>
        <v/>
      </c>
      <c r="AB130" s="128" t="str">
        <f>IF(AB129="","",VLOOKUP(AB129,シフト記号表!$C$6:$L$47,10,FALSE))</f>
        <v/>
      </c>
      <c r="AC130" s="129" t="str">
        <f>IF(AC129="","",VLOOKUP(AC129,シフト記号表!$C$6:$L$47,10,FALSE))</f>
        <v/>
      </c>
      <c r="AD130" s="127" t="str">
        <f>IF(AD129="","",VLOOKUP(AD129,シフト記号表!$C$6:$L$47,10,FALSE))</f>
        <v/>
      </c>
      <c r="AE130" s="128" t="str">
        <f>IF(AE129="","",VLOOKUP(AE129,シフト記号表!$C$6:$L$47,10,FALSE))</f>
        <v/>
      </c>
      <c r="AF130" s="128" t="str">
        <f>IF(AF129="","",VLOOKUP(AF129,シフト記号表!$C$6:$L$47,10,FALSE))</f>
        <v/>
      </c>
      <c r="AG130" s="128" t="str">
        <f>IF(AG129="","",VLOOKUP(AG129,シフト記号表!$C$6:$L$47,10,FALSE))</f>
        <v/>
      </c>
      <c r="AH130" s="128" t="str">
        <f>IF(AH129="","",VLOOKUP(AH129,シフト記号表!$C$6:$L$47,10,FALSE))</f>
        <v/>
      </c>
      <c r="AI130" s="128" t="str">
        <f>IF(AI129="","",VLOOKUP(AI129,シフト記号表!$C$6:$L$47,10,FALSE))</f>
        <v/>
      </c>
      <c r="AJ130" s="129" t="str">
        <f>IF(AJ129="","",VLOOKUP(AJ129,シフト記号表!$C$6:$L$47,10,FALSE))</f>
        <v/>
      </c>
      <c r="AK130" s="127" t="str">
        <f>IF(AK129="","",VLOOKUP(AK129,シフト記号表!$C$6:$L$47,10,FALSE))</f>
        <v/>
      </c>
      <c r="AL130" s="128" t="str">
        <f>IF(AL129="","",VLOOKUP(AL129,シフト記号表!$C$6:$L$47,10,FALSE))</f>
        <v/>
      </c>
      <c r="AM130" s="128" t="str">
        <f>IF(AM129="","",VLOOKUP(AM129,シフト記号表!$C$6:$L$47,10,FALSE))</f>
        <v/>
      </c>
      <c r="AN130" s="128" t="str">
        <f>IF(AN129="","",VLOOKUP(AN129,シフト記号表!$C$6:$L$47,10,FALSE))</f>
        <v/>
      </c>
      <c r="AO130" s="128" t="str">
        <f>IF(AO129="","",VLOOKUP(AO129,シフト記号表!$C$6:$L$47,10,FALSE))</f>
        <v/>
      </c>
      <c r="AP130" s="128" t="str">
        <f>IF(AP129="","",VLOOKUP(AP129,シフト記号表!$C$6:$L$47,10,FALSE))</f>
        <v/>
      </c>
      <c r="AQ130" s="129" t="str">
        <f>IF(AQ129="","",VLOOKUP(AQ129,シフト記号表!$C$6:$L$47,10,FALSE))</f>
        <v/>
      </c>
      <c r="AR130" s="127" t="str">
        <f>IF(AR129="","",VLOOKUP(AR129,シフト記号表!$C$6:$L$47,10,FALSE))</f>
        <v/>
      </c>
      <c r="AS130" s="128" t="str">
        <f>IF(AS129="","",VLOOKUP(AS129,シフト記号表!$C$6:$L$47,10,FALSE))</f>
        <v/>
      </c>
      <c r="AT130" s="128" t="str">
        <f>IF(AT129="","",VLOOKUP(AT129,シフト記号表!$C$6:$L$47,10,FALSE))</f>
        <v/>
      </c>
      <c r="AU130" s="128" t="str">
        <f>IF(AU129="","",VLOOKUP(AU129,シフト記号表!$C$6:$L$47,10,FALSE))</f>
        <v/>
      </c>
      <c r="AV130" s="128" t="str">
        <f>IF(AV129="","",VLOOKUP(AV129,シフト記号表!$C$6:$L$47,10,FALSE))</f>
        <v/>
      </c>
      <c r="AW130" s="128" t="str">
        <f>IF(AW129="","",VLOOKUP(AW129,シフト記号表!$C$6:$L$47,10,FALSE))</f>
        <v/>
      </c>
      <c r="AX130" s="129" t="str">
        <f>IF(AX129="","",VLOOKUP(AX129,シフト記号表!$C$6:$L$47,10,FALSE))</f>
        <v/>
      </c>
      <c r="AY130" s="127" t="str">
        <f>IF(AY129="","",VLOOKUP(AY129,シフト記号表!$C$6:$L$47,10,FALSE))</f>
        <v/>
      </c>
      <c r="AZ130" s="128" t="str">
        <f>IF(AZ129="","",VLOOKUP(AZ129,シフト記号表!$C$6:$L$47,10,FALSE))</f>
        <v/>
      </c>
      <c r="BA130" s="128" t="str">
        <f>IF(BA129="","",VLOOKUP(BA129,シフト記号表!$C$6:$L$47,10,FALSE))</f>
        <v/>
      </c>
      <c r="BB130" s="836">
        <f>IF($BE$3="４週",SUM(W130:AX130),IF($BE$3="暦月",SUM(W130:BA130),""))</f>
        <v>0</v>
      </c>
      <c r="BC130" s="837"/>
      <c r="BD130" s="838">
        <f>IF($BE$3="４週",BB130/4,IF($BE$3="暦月",(BB130/($BE$8/7)),""))</f>
        <v>0</v>
      </c>
      <c r="BE130" s="837"/>
      <c r="BF130" s="833"/>
      <c r="BG130" s="834"/>
      <c r="BH130" s="834"/>
      <c r="BI130" s="834"/>
      <c r="BJ130" s="835"/>
    </row>
    <row r="131" spans="2:62" ht="20.25" customHeight="1">
      <c r="B131" s="792">
        <f>B129+1</f>
        <v>59</v>
      </c>
      <c r="C131" s="794"/>
      <c r="D131" s="795"/>
      <c r="E131" s="122"/>
      <c r="F131" s="123"/>
      <c r="G131" s="122"/>
      <c r="H131" s="123"/>
      <c r="I131" s="798"/>
      <c r="J131" s="799"/>
      <c r="K131" s="802"/>
      <c r="L131" s="803"/>
      <c r="M131" s="803"/>
      <c r="N131" s="795"/>
      <c r="O131" s="806"/>
      <c r="P131" s="807"/>
      <c r="Q131" s="807"/>
      <c r="R131" s="807"/>
      <c r="S131" s="808"/>
      <c r="T131" s="142" t="s">
        <v>456</v>
      </c>
      <c r="U131" s="143"/>
      <c r="V131" s="144"/>
      <c r="W131" s="135"/>
      <c r="X131" s="136"/>
      <c r="Y131" s="136"/>
      <c r="Z131" s="136"/>
      <c r="AA131" s="136"/>
      <c r="AB131" s="136"/>
      <c r="AC131" s="137"/>
      <c r="AD131" s="135"/>
      <c r="AE131" s="136"/>
      <c r="AF131" s="136"/>
      <c r="AG131" s="136"/>
      <c r="AH131" s="136"/>
      <c r="AI131" s="136"/>
      <c r="AJ131" s="137"/>
      <c r="AK131" s="135"/>
      <c r="AL131" s="136"/>
      <c r="AM131" s="136"/>
      <c r="AN131" s="136"/>
      <c r="AO131" s="136"/>
      <c r="AP131" s="136"/>
      <c r="AQ131" s="137"/>
      <c r="AR131" s="135"/>
      <c r="AS131" s="136"/>
      <c r="AT131" s="136"/>
      <c r="AU131" s="136"/>
      <c r="AV131" s="136"/>
      <c r="AW131" s="136"/>
      <c r="AX131" s="137"/>
      <c r="AY131" s="135"/>
      <c r="AZ131" s="136"/>
      <c r="BA131" s="138"/>
      <c r="BB131" s="809"/>
      <c r="BC131" s="810"/>
      <c r="BD131" s="781"/>
      <c r="BE131" s="782"/>
      <c r="BF131" s="783"/>
      <c r="BG131" s="784"/>
      <c r="BH131" s="784"/>
      <c r="BI131" s="784"/>
      <c r="BJ131" s="785"/>
    </row>
    <row r="132" spans="2:62" ht="20.25" customHeight="1">
      <c r="B132" s="793"/>
      <c r="C132" s="827"/>
      <c r="D132" s="828"/>
      <c r="E132" s="145"/>
      <c r="F132" s="146">
        <f>C131</f>
        <v>0</v>
      </c>
      <c r="G132" s="145"/>
      <c r="H132" s="146">
        <f>I131</f>
        <v>0</v>
      </c>
      <c r="I132" s="829"/>
      <c r="J132" s="830"/>
      <c r="K132" s="831"/>
      <c r="L132" s="832"/>
      <c r="M132" s="832"/>
      <c r="N132" s="828"/>
      <c r="O132" s="806"/>
      <c r="P132" s="807"/>
      <c r="Q132" s="807"/>
      <c r="R132" s="807"/>
      <c r="S132" s="808"/>
      <c r="T132" s="139" t="s">
        <v>203</v>
      </c>
      <c r="U132" s="140"/>
      <c r="V132" s="141"/>
      <c r="W132" s="127" t="str">
        <f>IF(W131="","",VLOOKUP(W131,シフト記号表!$C$6:$L$47,10,FALSE))</f>
        <v/>
      </c>
      <c r="X132" s="128" t="str">
        <f>IF(X131="","",VLOOKUP(X131,シフト記号表!$C$6:$L$47,10,FALSE))</f>
        <v/>
      </c>
      <c r="Y132" s="128" t="str">
        <f>IF(Y131="","",VLOOKUP(Y131,シフト記号表!$C$6:$L$47,10,FALSE))</f>
        <v/>
      </c>
      <c r="Z132" s="128" t="str">
        <f>IF(Z131="","",VLOOKUP(Z131,シフト記号表!$C$6:$L$47,10,FALSE))</f>
        <v/>
      </c>
      <c r="AA132" s="128" t="str">
        <f>IF(AA131="","",VLOOKUP(AA131,シフト記号表!$C$6:$L$47,10,FALSE))</f>
        <v/>
      </c>
      <c r="AB132" s="128" t="str">
        <f>IF(AB131="","",VLOOKUP(AB131,シフト記号表!$C$6:$L$47,10,FALSE))</f>
        <v/>
      </c>
      <c r="AC132" s="129" t="str">
        <f>IF(AC131="","",VLOOKUP(AC131,シフト記号表!$C$6:$L$47,10,FALSE))</f>
        <v/>
      </c>
      <c r="AD132" s="127" t="str">
        <f>IF(AD131="","",VLOOKUP(AD131,シフト記号表!$C$6:$L$47,10,FALSE))</f>
        <v/>
      </c>
      <c r="AE132" s="128" t="str">
        <f>IF(AE131="","",VLOOKUP(AE131,シフト記号表!$C$6:$L$47,10,FALSE))</f>
        <v/>
      </c>
      <c r="AF132" s="128" t="str">
        <f>IF(AF131="","",VLOOKUP(AF131,シフト記号表!$C$6:$L$47,10,FALSE))</f>
        <v/>
      </c>
      <c r="AG132" s="128" t="str">
        <f>IF(AG131="","",VLOOKUP(AG131,シフト記号表!$C$6:$L$47,10,FALSE))</f>
        <v/>
      </c>
      <c r="AH132" s="128" t="str">
        <f>IF(AH131="","",VLOOKUP(AH131,シフト記号表!$C$6:$L$47,10,FALSE))</f>
        <v/>
      </c>
      <c r="AI132" s="128" t="str">
        <f>IF(AI131="","",VLOOKUP(AI131,シフト記号表!$C$6:$L$47,10,FALSE))</f>
        <v/>
      </c>
      <c r="AJ132" s="129" t="str">
        <f>IF(AJ131="","",VLOOKUP(AJ131,シフト記号表!$C$6:$L$47,10,FALSE))</f>
        <v/>
      </c>
      <c r="AK132" s="127" t="str">
        <f>IF(AK131="","",VLOOKUP(AK131,シフト記号表!$C$6:$L$47,10,FALSE))</f>
        <v/>
      </c>
      <c r="AL132" s="128" t="str">
        <f>IF(AL131="","",VLOOKUP(AL131,シフト記号表!$C$6:$L$47,10,FALSE))</f>
        <v/>
      </c>
      <c r="AM132" s="128" t="str">
        <f>IF(AM131="","",VLOOKUP(AM131,シフト記号表!$C$6:$L$47,10,FALSE))</f>
        <v/>
      </c>
      <c r="AN132" s="128" t="str">
        <f>IF(AN131="","",VLOOKUP(AN131,シフト記号表!$C$6:$L$47,10,FALSE))</f>
        <v/>
      </c>
      <c r="AO132" s="128" t="str">
        <f>IF(AO131="","",VLOOKUP(AO131,シフト記号表!$C$6:$L$47,10,FALSE))</f>
        <v/>
      </c>
      <c r="AP132" s="128" t="str">
        <f>IF(AP131="","",VLOOKUP(AP131,シフト記号表!$C$6:$L$47,10,FALSE))</f>
        <v/>
      </c>
      <c r="AQ132" s="129" t="str">
        <f>IF(AQ131="","",VLOOKUP(AQ131,シフト記号表!$C$6:$L$47,10,FALSE))</f>
        <v/>
      </c>
      <c r="AR132" s="127" t="str">
        <f>IF(AR131="","",VLOOKUP(AR131,シフト記号表!$C$6:$L$47,10,FALSE))</f>
        <v/>
      </c>
      <c r="AS132" s="128" t="str">
        <f>IF(AS131="","",VLOOKUP(AS131,シフト記号表!$C$6:$L$47,10,FALSE))</f>
        <v/>
      </c>
      <c r="AT132" s="128" t="str">
        <f>IF(AT131="","",VLOOKUP(AT131,シフト記号表!$C$6:$L$47,10,FALSE))</f>
        <v/>
      </c>
      <c r="AU132" s="128" t="str">
        <f>IF(AU131="","",VLOOKUP(AU131,シフト記号表!$C$6:$L$47,10,FALSE))</f>
        <v/>
      </c>
      <c r="AV132" s="128" t="str">
        <f>IF(AV131="","",VLOOKUP(AV131,シフト記号表!$C$6:$L$47,10,FALSE))</f>
        <v/>
      </c>
      <c r="AW132" s="128" t="str">
        <f>IF(AW131="","",VLOOKUP(AW131,シフト記号表!$C$6:$L$47,10,FALSE))</f>
        <v/>
      </c>
      <c r="AX132" s="129" t="str">
        <f>IF(AX131="","",VLOOKUP(AX131,シフト記号表!$C$6:$L$47,10,FALSE))</f>
        <v/>
      </c>
      <c r="AY132" s="127" t="str">
        <f>IF(AY131="","",VLOOKUP(AY131,シフト記号表!$C$6:$L$47,10,FALSE))</f>
        <v/>
      </c>
      <c r="AZ132" s="128" t="str">
        <f>IF(AZ131="","",VLOOKUP(AZ131,シフト記号表!$C$6:$L$47,10,FALSE))</f>
        <v/>
      </c>
      <c r="BA132" s="128" t="str">
        <f>IF(BA131="","",VLOOKUP(BA131,シフト記号表!$C$6:$L$47,10,FALSE))</f>
        <v/>
      </c>
      <c r="BB132" s="836">
        <f>IF($BE$3="４週",SUM(W132:AX132),IF($BE$3="暦月",SUM(W132:BA132),""))</f>
        <v>0</v>
      </c>
      <c r="BC132" s="837"/>
      <c r="BD132" s="838">
        <f>IF($BE$3="４週",BB132/4,IF($BE$3="暦月",(BB132/($BE$8/7)),""))</f>
        <v>0</v>
      </c>
      <c r="BE132" s="837"/>
      <c r="BF132" s="833"/>
      <c r="BG132" s="834"/>
      <c r="BH132" s="834"/>
      <c r="BI132" s="834"/>
      <c r="BJ132" s="835"/>
    </row>
    <row r="133" spans="2:62" ht="20.25" customHeight="1">
      <c r="B133" s="792">
        <f>B131+1</f>
        <v>60</v>
      </c>
      <c r="C133" s="794"/>
      <c r="D133" s="795"/>
      <c r="E133" s="122"/>
      <c r="F133" s="123"/>
      <c r="G133" s="122"/>
      <c r="H133" s="123"/>
      <c r="I133" s="798"/>
      <c r="J133" s="799"/>
      <c r="K133" s="802"/>
      <c r="L133" s="803"/>
      <c r="M133" s="803"/>
      <c r="N133" s="795"/>
      <c r="O133" s="806"/>
      <c r="P133" s="807"/>
      <c r="Q133" s="807"/>
      <c r="R133" s="807"/>
      <c r="S133" s="808"/>
      <c r="T133" s="142" t="s">
        <v>456</v>
      </c>
      <c r="U133" s="143"/>
      <c r="V133" s="144"/>
      <c r="W133" s="135"/>
      <c r="X133" s="136"/>
      <c r="Y133" s="136"/>
      <c r="Z133" s="136"/>
      <c r="AA133" s="136"/>
      <c r="AB133" s="136"/>
      <c r="AC133" s="137"/>
      <c r="AD133" s="135"/>
      <c r="AE133" s="136"/>
      <c r="AF133" s="136"/>
      <c r="AG133" s="136"/>
      <c r="AH133" s="136"/>
      <c r="AI133" s="136"/>
      <c r="AJ133" s="137"/>
      <c r="AK133" s="135"/>
      <c r="AL133" s="136"/>
      <c r="AM133" s="136"/>
      <c r="AN133" s="136"/>
      <c r="AO133" s="136"/>
      <c r="AP133" s="136"/>
      <c r="AQ133" s="137"/>
      <c r="AR133" s="135"/>
      <c r="AS133" s="136"/>
      <c r="AT133" s="136"/>
      <c r="AU133" s="136"/>
      <c r="AV133" s="136"/>
      <c r="AW133" s="136"/>
      <c r="AX133" s="137"/>
      <c r="AY133" s="135"/>
      <c r="AZ133" s="136"/>
      <c r="BA133" s="138"/>
      <c r="BB133" s="809"/>
      <c r="BC133" s="810"/>
      <c r="BD133" s="781"/>
      <c r="BE133" s="782"/>
      <c r="BF133" s="783"/>
      <c r="BG133" s="784"/>
      <c r="BH133" s="784"/>
      <c r="BI133" s="784"/>
      <c r="BJ133" s="785"/>
    </row>
    <row r="134" spans="2:62" ht="20.25" customHeight="1">
      <c r="B134" s="793"/>
      <c r="C134" s="827"/>
      <c r="D134" s="828"/>
      <c r="E134" s="145"/>
      <c r="F134" s="146">
        <f>C133</f>
        <v>0</v>
      </c>
      <c r="G134" s="145"/>
      <c r="H134" s="146">
        <f>I133</f>
        <v>0</v>
      </c>
      <c r="I134" s="829"/>
      <c r="J134" s="830"/>
      <c r="K134" s="831"/>
      <c r="L134" s="832"/>
      <c r="M134" s="832"/>
      <c r="N134" s="828"/>
      <c r="O134" s="806"/>
      <c r="P134" s="807"/>
      <c r="Q134" s="807"/>
      <c r="R134" s="807"/>
      <c r="S134" s="808"/>
      <c r="T134" s="139" t="s">
        <v>203</v>
      </c>
      <c r="U134" s="140"/>
      <c r="V134" s="141"/>
      <c r="W134" s="127" t="str">
        <f>IF(W133="","",VLOOKUP(W133,シフト記号表!$C$6:$L$47,10,FALSE))</f>
        <v/>
      </c>
      <c r="X134" s="128" t="str">
        <f>IF(X133="","",VLOOKUP(X133,シフト記号表!$C$6:$L$47,10,FALSE))</f>
        <v/>
      </c>
      <c r="Y134" s="128" t="str">
        <f>IF(Y133="","",VLOOKUP(Y133,シフト記号表!$C$6:$L$47,10,FALSE))</f>
        <v/>
      </c>
      <c r="Z134" s="128" t="str">
        <f>IF(Z133="","",VLOOKUP(Z133,シフト記号表!$C$6:$L$47,10,FALSE))</f>
        <v/>
      </c>
      <c r="AA134" s="128" t="str">
        <f>IF(AA133="","",VLOOKUP(AA133,シフト記号表!$C$6:$L$47,10,FALSE))</f>
        <v/>
      </c>
      <c r="AB134" s="128" t="str">
        <f>IF(AB133="","",VLOOKUP(AB133,シフト記号表!$C$6:$L$47,10,FALSE))</f>
        <v/>
      </c>
      <c r="AC134" s="129" t="str">
        <f>IF(AC133="","",VLOOKUP(AC133,シフト記号表!$C$6:$L$47,10,FALSE))</f>
        <v/>
      </c>
      <c r="AD134" s="127" t="str">
        <f>IF(AD133="","",VLOOKUP(AD133,シフト記号表!$C$6:$L$47,10,FALSE))</f>
        <v/>
      </c>
      <c r="AE134" s="128" t="str">
        <f>IF(AE133="","",VLOOKUP(AE133,シフト記号表!$C$6:$L$47,10,FALSE))</f>
        <v/>
      </c>
      <c r="AF134" s="128" t="str">
        <f>IF(AF133="","",VLOOKUP(AF133,シフト記号表!$C$6:$L$47,10,FALSE))</f>
        <v/>
      </c>
      <c r="AG134" s="128" t="str">
        <f>IF(AG133="","",VLOOKUP(AG133,シフト記号表!$C$6:$L$47,10,FALSE))</f>
        <v/>
      </c>
      <c r="AH134" s="128" t="str">
        <f>IF(AH133="","",VLOOKUP(AH133,シフト記号表!$C$6:$L$47,10,FALSE))</f>
        <v/>
      </c>
      <c r="AI134" s="128" t="str">
        <f>IF(AI133="","",VLOOKUP(AI133,シフト記号表!$C$6:$L$47,10,FALSE))</f>
        <v/>
      </c>
      <c r="AJ134" s="129" t="str">
        <f>IF(AJ133="","",VLOOKUP(AJ133,シフト記号表!$C$6:$L$47,10,FALSE))</f>
        <v/>
      </c>
      <c r="AK134" s="127" t="str">
        <f>IF(AK133="","",VLOOKUP(AK133,シフト記号表!$C$6:$L$47,10,FALSE))</f>
        <v/>
      </c>
      <c r="AL134" s="128" t="str">
        <f>IF(AL133="","",VLOOKUP(AL133,シフト記号表!$C$6:$L$47,10,FALSE))</f>
        <v/>
      </c>
      <c r="AM134" s="128" t="str">
        <f>IF(AM133="","",VLOOKUP(AM133,シフト記号表!$C$6:$L$47,10,FALSE))</f>
        <v/>
      </c>
      <c r="AN134" s="128" t="str">
        <f>IF(AN133="","",VLOOKUP(AN133,シフト記号表!$C$6:$L$47,10,FALSE))</f>
        <v/>
      </c>
      <c r="AO134" s="128" t="str">
        <f>IF(AO133="","",VLOOKUP(AO133,シフト記号表!$C$6:$L$47,10,FALSE))</f>
        <v/>
      </c>
      <c r="AP134" s="128" t="str">
        <f>IF(AP133="","",VLOOKUP(AP133,シフト記号表!$C$6:$L$47,10,FALSE))</f>
        <v/>
      </c>
      <c r="AQ134" s="129" t="str">
        <f>IF(AQ133="","",VLOOKUP(AQ133,シフト記号表!$C$6:$L$47,10,FALSE))</f>
        <v/>
      </c>
      <c r="AR134" s="127" t="str">
        <f>IF(AR133="","",VLOOKUP(AR133,シフト記号表!$C$6:$L$47,10,FALSE))</f>
        <v/>
      </c>
      <c r="AS134" s="128" t="str">
        <f>IF(AS133="","",VLOOKUP(AS133,シフト記号表!$C$6:$L$47,10,FALSE))</f>
        <v/>
      </c>
      <c r="AT134" s="128" t="str">
        <f>IF(AT133="","",VLOOKUP(AT133,シフト記号表!$C$6:$L$47,10,FALSE))</f>
        <v/>
      </c>
      <c r="AU134" s="128" t="str">
        <f>IF(AU133="","",VLOOKUP(AU133,シフト記号表!$C$6:$L$47,10,FALSE))</f>
        <v/>
      </c>
      <c r="AV134" s="128" t="str">
        <f>IF(AV133="","",VLOOKUP(AV133,シフト記号表!$C$6:$L$47,10,FALSE))</f>
        <v/>
      </c>
      <c r="AW134" s="128" t="str">
        <f>IF(AW133="","",VLOOKUP(AW133,シフト記号表!$C$6:$L$47,10,FALSE))</f>
        <v/>
      </c>
      <c r="AX134" s="129" t="str">
        <f>IF(AX133="","",VLOOKUP(AX133,シフト記号表!$C$6:$L$47,10,FALSE))</f>
        <v/>
      </c>
      <c r="AY134" s="127" t="str">
        <f>IF(AY133="","",VLOOKUP(AY133,シフト記号表!$C$6:$L$47,10,FALSE))</f>
        <v/>
      </c>
      <c r="AZ134" s="128" t="str">
        <f>IF(AZ133="","",VLOOKUP(AZ133,シフト記号表!$C$6:$L$47,10,FALSE))</f>
        <v/>
      </c>
      <c r="BA134" s="128" t="str">
        <f>IF(BA133="","",VLOOKUP(BA133,シフト記号表!$C$6:$L$47,10,FALSE))</f>
        <v/>
      </c>
      <c r="BB134" s="836">
        <f>IF($BE$3="４週",SUM(W134:AX134),IF($BE$3="暦月",SUM(W134:BA134),""))</f>
        <v>0</v>
      </c>
      <c r="BC134" s="837"/>
      <c r="BD134" s="838">
        <f>IF($BE$3="４週",BB134/4,IF($BE$3="暦月",(BB134/($BE$8/7)),""))</f>
        <v>0</v>
      </c>
      <c r="BE134" s="837"/>
      <c r="BF134" s="833"/>
      <c r="BG134" s="834"/>
      <c r="BH134" s="834"/>
      <c r="BI134" s="834"/>
      <c r="BJ134" s="835"/>
    </row>
    <row r="135" spans="2:62" ht="20.25" customHeight="1">
      <c r="B135" s="792">
        <f>B133+1</f>
        <v>61</v>
      </c>
      <c r="C135" s="794"/>
      <c r="D135" s="795"/>
      <c r="E135" s="122"/>
      <c r="F135" s="123"/>
      <c r="G135" s="122"/>
      <c r="H135" s="123"/>
      <c r="I135" s="798"/>
      <c r="J135" s="799"/>
      <c r="K135" s="802"/>
      <c r="L135" s="803"/>
      <c r="M135" s="803"/>
      <c r="N135" s="795"/>
      <c r="O135" s="806"/>
      <c r="P135" s="807"/>
      <c r="Q135" s="807"/>
      <c r="R135" s="807"/>
      <c r="S135" s="808"/>
      <c r="T135" s="142" t="s">
        <v>456</v>
      </c>
      <c r="U135" s="143"/>
      <c r="V135" s="144"/>
      <c r="W135" s="135"/>
      <c r="X135" s="136"/>
      <c r="Y135" s="136"/>
      <c r="Z135" s="136"/>
      <c r="AA135" s="136"/>
      <c r="AB135" s="136"/>
      <c r="AC135" s="137"/>
      <c r="AD135" s="135"/>
      <c r="AE135" s="136"/>
      <c r="AF135" s="136"/>
      <c r="AG135" s="136"/>
      <c r="AH135" s="136"/>
      <c r="AI135" s="136"/>
      <c r="AJ135" s="137"/>
      <c r="AK135" s="135"/>
      <c r="AL135" s="136"/>
      <c r="AM135" s="136"/>
      <c r="AN135" s="136"/>
      <c r="AO135" s="136"/>
      <c r="AP135" s="136"/>
      <c r="AQ135" s="137"/>
      <c r="AR135" s="135"/>
      <c r="AS135" s="136"/>
      <c r="AT135" s="136"/>
      <c r="AU135" s="136"/>
      <c r="AV135" s="136"/>
      <c r="AW135" s="136"/>
      <c r="AX135" s="137"/>
      <c r="AY135" s="135"/>
      <c r="AZ135" s="136"/>
      <c r="BA135" s="138"/>
      <c r="BB135" s="809"/>
      <c r="BC135" s="810"/>
      <c r="BD135" s="781"/>
      <c r="BE135" s="782"/>
      <c r="BF135" s="783"/>
      <c r="BG135" s="784"/>
      <c r="BH135" s="784"/>
      <c r="BI135" s="784"/>
      <c r="BJ135" s="785"/>
    </row>
    <row r="136" spans="2:62" ht="20.25" customHeight="1">
      <c r="B136" s="793"/>
      <c r="C136" s="827"/>
      <c r="D136" s="828"/>
      <c r="E136" s="145"/>
      <c r="F136" s="146">
        <f>C135</f>
        <v>0</v>
      </c>
      <c r="G136" s="145"/>
      <c r="H136" s="146">
        <f>I135</f>
        <v>0</v>
      </c>
      <c r="I136" s="829"/>
      <c r="J136" s="830"/>
      <c r="K136" s="831"/>
      <c r="L136" s="832"/>
      <c r="M136" s="832"/>
      <c r="N136" s="828"/>
      <c r="O136" s="806"/>
      <c r="P136" s="807"/>
      <c r="Q136" s="807"/>
      <c r="R136" s="807"/>
      <c r="S136" s="808"/>
      <c r="T136" s="139" t="s">
        <v>203</v>
      </c>
      <c r="U136" s="140"/>
      <c r="V136" s="141"/>
      <c r="W136" s="127" t="str">
        <f>IF(W135="","",VLOOKUP(W135,シフト記号表!$C$6:$L$47,10,FALSE))</f>
        <v/>
      </c>
      <c r="X136" s="128" t="str">
        <f>IF(X135="","",VLOOKUP(X135,シフト記号表!$C$6:$L$47,10,FALSE))</f>
        <v/>
      </c>
      <c r="Y136" s="128" t="str">
        <f>IF(Y135="","",VLOOKUP(Y135,シフト記号表!$C$6:$L$47,10,FALSE))</f>
        <v/>
      </c>
      <c r="Z136" s="128" t="str">
        <f>IF(Z135="","",VLOOKUP(Z135,シフト記号表!$C$6:$L$47,10,FALSE))</f>
        <v/>
      </c>
      <c r="AA136" s="128" t="str">
        <f>IF(AA135="","",VLOOKUP(AA135,シフト記号表!$C$6:$L$47,10,FALSE))</f>
        <v/>
      </c>
      <c r="AB136" s="128" t="str">
        <f>IF(AB135="","",VLOOKUP(AB135,シフト記号表!$C$6:$L$47,10,FALSE))</f>
        <v/>
      </c>
      <c r="AC136" s="129" t="str">
        <f>IF(AC135="","",VLOOKUP(AC135,シフト記号表!$C$6:$L$47,10,FALSE))</f>
        <v/>
      </c>
      <c r="AD136" s="127" t="str">
        <f>IF(AD135="","",VLOOKUP(AD135,シフト記号表!$C$6:$L$47,10,FALSE))</f>
        <v/>
      </c>
      <c r="AE136" s="128" t="str">
        <f>IF(AE135="","",VLOOKUP(AE135,シフト記号表!$C$6:$L$47,10,FALSE))</f>
        <v/>
      </c>
      <c r="AF136" s="128" t="str">
        <f>IF(AF135="","",VLOOKUP(AF135,シフト記号表!$C$6:$L$47,10,FALSE))</f>
        <v/>
      </c>
      <c r="AG136" s="128" t="str">
        <f>IF(AG135="","",VLOOKUP(AG135,シフト記号表!$C$6:$L$47,10,FALSE))</f>
        <v/>
      </c>
      <c r="AH136" s="128" t="str">
        <f>IF(AH135="","",VLOOKUP(AH135,シフト記号表!$C$6:$L$47,10,FALSE))</f>
        <v/>
      </c>
      <c r="AI136" s="128" t="str">
        <f>IF(AI135="","",VLOOKUP(AI135,シフト記号表!$C$6:$L$47,10,FALSE))</f>
        <v/>
      </c>
      <c r="AJ136" s="129" t="str">
        <f>IF(AJ135="","",VLOOKUP(AJ135,シフト記号表!$C$6:$L$47,10,FALSE))</f>
        <v/>
      </c>
      <c r="AK136" s="127" t="str">
        <f>IF(AK135="","",VLOOKUP(AK135,シフト記号表!$C$6:$L$47,10,FALSE))</f>
        <v/>
      </c>
      <c r="AL136" s="128" t="str">
        <f>IF(AL135="","",VLOOKUP(AL135,シフト記号表!$C$6:$L$47,10,FALSE))</f>
        <v/>
      </c>
      <c r="AM136" s="128" t="str">
        <f>IF(AM135="","",VLOOKUP(AM135,シフト記号表!$C$6:$L$47,10,FALSE))</f>
        <v/>
      </c>
      <c r="AN136" s="128" t="str">
        <f>IF(AN135="","",VLOOKUP(AN135,シフト記号表!$C$6:$L$47,10,FALSE))</f>
        <v/>
      </c>
      <c r="AO136" s="128" t="str">
        <f>IF(AO135="","",VLOOKUP(AO135,シフト記号表!$C$6:$L$47,10,FALSE))</f>
        <v/>
      </c>
      <c r="AP136" s="128" t="str">
        <f>IF(AP135="","",VLOOKUP(AP135,シフト記号表!$C$6:$L$47,10,FALSE))</f>
        <v/>
      </c>
      <c r="AQ136" s="129" t="str">
        <f>IF(AQ135="","",VLOOKUP(AQ135,シフト記号表!$C$6:$L$47,10,FALSE))</f>
        <v/>
      </c>
      <c r="AR136" s="127" t="str">
        <f>IF(AR135="","",VLOOKUP(AR135,シフト記号表!$C$6:$L$47,10,FALSE))</f>
        <v/>
      </c>
      <c r="AS136" s="128" t="str">
        <f>IF(AS135="","",VLOOKUP(AS135,シフト記号表!$C$6:$L$47,10,FALSE))</f>
        <v/>
      </c>
      <c r="AT136" s="128" t="str">
        <f>IF(AT135="","",VLOOKUP(AT135,シフト記号表!$C$6:$L$47,10,FALSE))</f>
        <v/>
      </c>
      <c r="AU136" s="128" t="str">
        <f>IF(AU135="","",VLOOKUP(AU135,シフト記号表!$C$6:$L$47,10,FALSE))</f>
        <v/>
      </c>
      <c r="AV136" s="128" t="str">
        <f>IF(AV135="","",VLOOKUP(AV135,シフト記号表!$C$6:$L$47,10,FALSE))</f>
        <v/>
      </c>
      <c r="AW136" s="128" t="str">
        <f>IF(AW135="","",VLOOKUP(AW135,シフト記号表!$C$6:$L$47,10,FALSE))</f>
        <v/>
      </c>
      <c r="AX136" s="129" t="str">
        <f>IF(AX135="","",VLOOKUP(AX135,シフト記号表!$C$6:$L$47,10,FALSE))</f>
        <v/>
      </c>
      <c r="AY136" s="127" t="str">
        <f>IF(AY135="","",VLOOKUP(AY135,シフト記号表!$C$6:$L$47,10,FALSE))</f>
        <v/>
      </c>
      <c r="AZ136" s="128" t="str">
        <f>IF(AZ135="","",VLOOKUP(AZ135,シフト記号表!$C$6:$L$47,10,FALSE))</f>
        <v/>
      </c>
      <c r="BA136" s="128" t="str">
        <f>IF(BA135="","",VLOOKUP(BA135,シフト記号表!$C$6:$L$47,10,FALSE))</f>
        <v/>
      </c>
      <c r="BB136" s="836">
        <f>IF($BE$3="４週",SUM(W136:AX136),IF($BE$3="暦月",SUM(W136:BA136),""))</f>
        <v>0</v>
      </c>
      <c r="BC136" s="837"/>
      <c r="BD136" s="838">
        <f>IF($BE$3="４週",BB136/4,IF($BE$3="暦月",(BB136/($BE$8/7)),""))</f>
        <v>0</v>
      </c>
      <c r="BE136" s="837"/>
      <c r="BF136" s="833"/>
      <c r="BG136" s="834"/>
      <c r="BH136" s="834"/>
      <c r="BI136" s="834"/>
      <c r="BJ136" s="835"/>
    </row>
    <row r="137" spans="2:62" ht="20.25" customHeight="1">
      <c r="B137" s="792">
        <f>B135+1</f>
        <v>62</v>
      </c>
      <c r="C137" s="794"/>
      <c r="D137" s="795"/>
      <c r="E137" s="122"/>
      <c r="F137" s="123"/>
      <c r="G137" s="122"/>
      <c r="H137" s="123"/>
      <c r="I137" s="798"/>
      <c r="J137" s="799"/>
      <c r="K137" s="802"/>
      <c r="L137" s="803"/>
      <c r="M137" s="803"/>
      <c r="N137" s="795"/>
      <c r="O137" s="806"/>
      <c r="P137" s="807"/>
      <c r="Q137" s="807"/>
      <c r="R137" s="807"/>
      <c r="S137" s="808"/>
      <c r="T137" s="142" t="s">
        <v>456</v>
      </c>
      <c r="U137" s="143"/>
      <c r="V137" s="144"/>
      <c r="W137" s="135"/>
      <c r="X137" s="136"/>
      <c r="Y137" s="136"/>
      <c r="Z137" s="136"/>
      <c r="AA137" s="136"/>
      <c r="AB137" s="136"/>
      <c r="AC137" s="137"/>
      <c r="AD137" s="135"/>
      <c r="AE137" s="136"/>
      <c r="AF137" s="136"/>
      <c r="AG137" s="136"/>
      <c r="AH137" s="136"/>
      <c r="AI137" s="136"/>
      <c r="AJ137" s="137"/>
      <c r="AK137" s="135"/>
      <c r="AL137" s="136"/>
      <c r="AM137" s="136"/>
      <c r="AN137" s="136"/>
      <c r="AO137" s="136"/>
      <c r="AP137" s="136"/>
      <c r="AQ137" s="137"/>
      <c r="AR137" s="135"/>
      <c r="AS137" s="136"/>
      <c r="AT137" s="136"/>
      <c r="AU137" s="136"/>
      <c r="AV137" s="136"/>
      <c r="AW137" s="136"/>
      <c r="AX137" s="137"/>
      <c r="AY137" s="135"/>
      <c r="AZ137" s="136"/>
      <c r="BA137" s="138"/>
      <c r="BB137" s="809"/>
      <c r="BC137" s="810"/>
      <c r="BD137" s="781"/>
      <c r="BE137" s="782"/>
      <c r="BF137" s="783"/>
      <c r="BG137" s="784"/>
      <c r="BH137" s="784"/>
      <c r="BI137" s="784"/>
      <c r="BJ137" s="785"/>
    </row>
    <row r="138" spans="2:62" ht="20.25" customHeight="1">
      <c r="B138" s="793"/>
      <c r="C138" s="827"/>
      <c r="D138" s="828"/>
      <c r="E138" s="145"/>
      <c r="F138" s="146">
        <f>C137</f>
        <v>0</v>
      </c>
      <c r="G138" s="145"/>
      <c r="H138" s="146">
        <f>I137</f>
        <v>0</v>
      </c>
      <c r="I138" s="829"/>
      <c r="J138" s="830"/>
      <c r="K138" s="831"/>
      <c r="L138" s="832"/>
      <c r="M138" s="832"/>
      <c r="N138" s="828"/>
      <c r="O138" s="806"/>
      <c r="P138" s="807"/>
      <c r="Q138" s="807"/>
      <c r="R138" s="807"/>
      <c r="S138" s="808"/>
      <c r="T138" s="139" t="s">
        <v>203</v>
      </c>
      <c r="U138" s="140"/>
      <c r="V138" s="141"/>
      <c r="W138" s="127" t="str">
        <f>IF(W137="","",VLOOKUP(W137,シフト記号表!$C$6:$L$47,10,FALSE))</f>
        <v/>
      </c>
      <c r="X138" s="128" t="str">
        <f>IF(X137="","",VLOOKUP(X137,シフト記号表!$C$6:$L$47,10,FALSE))</f>
        <v/>
      </c>
      <c r="Y138" s="128" t="str">
        <f>IF(Y137="","",VLOOKUP(Y137,シフト記号表!$C$6:$L$47,10,FALSE))</f>
        <v/>
      </c>
      <c r="Z138" s="128" t="str">
        <f>IF(Z137="","",VLOOKUP(Z137,シフト記号表!$C$6:$L$47,10,FALSE))</f>
        <v/>
      </c>
      <c r="AA138" s="128" t="str">
        <f>IF(AA137="","",VLOOKUP(AA137,シフト記号表!$C$6:$L$47,10,FALSE))</f>
        <v/>
      </c>
      <c r="AB138" s="128" t="str">
        <f>IF(AB137="","",VLOOKUP(AB137,シフト記号表!$C$6:$L$47,10,FALSE))</f>
        <v/>
      </c>
      <c r="AC138" s="129" t="str">
        <f>IF(AC137="","",VLOOKUP(AC137,シフト記号表!$C$6:$L$47,10,FALSE))</f>
        <v/>
      </c>
      <c r="AD138" s="127" t="str">
        <f>IF(AD137="","",VLOOKUP(AD137,シフト記号表!$C$6:$L$47,10,FALSE))</f>
        <v/>
      </c>
      <c r="AE138" s="128" t="str">
        <f>IF(AE137="","",VLOOKUP(AE137,シフト記号表!$C$6:$L$47,10,FALSE))</f>
        <v/>
      </c>
      <c r="AF138" s="128" t="str">
        <f>IF(AF137="","",VLOOKUP(AF137,シフト記号表!$C$6:$L$47,10,FALSE))</f>
        <v/>
      </c>
      <c r="AG138" s="128" t="str">
        <f>IF(AG137="","",VLOOKUP(AG137,シフト記号表!$C$6:$L$47,10,FALSE))</f>
        <v/>
      </c>
      <c r="AH138" s="128" t="str">
        <f>IF(AH137="","",VLOOKUP(AH137,シフト記号表!$C$6:$L$47,10,FALSE))</f>
        <v/>
      </c>
      <c r="AI138" s="128" t="str">
        <f>IF(AI137="","",VLOOKUP(AI137,シフト記号表!$C$6:$L$47,10,FALSE))</f>
        <v/>
      </c>
      <c r="AJ138" s="129" t="str">
        <f>IF(AJ137="","",VLOOKUP(AJ137,シフト記号表!$C$6:$L$47,10,FALSE))</f>
        <v/>
      </c>
      <c r="AK138" s="127" t="str">
        <f>IF(AK137="","",VLOOKUP(AK137,シフト記号表!$C$6:$L$47,10,FALSE))</f>
        <v/>
      </c>
      <c r="AL138" s="128" t="str">
        <f>IF(AL137="","",VLOOKUP(AL137,シフト記号表!$C$6:$L$47,10,FALSE))</f>
        <v/>
      </c>
      <c r="AM138" s="128" t="str">
        <f>IF(AM137="","",VLOOKUP(AM137,シフト記号表!$C$6:$L$47,10,FALSE))</f>
        <v/>
      </c>
      <c r="AN138" s="128" t="str">
        <f>IF(AN137="","",VLOOKUP(AN137,シフト記号表!$C$6:$L$47,10,FALSE))</f>
        <v/>
      </c>
      <c r="AO138" s="128" t="str">
        <f>IF(AO137="","",VLOOKUP(AO137,シフト記号表!$C$6:$L$47,10,FALSE))</f>
        <v/>
      </c>
      <c r="AP138" s="128" t="str">
        <f>IF(AP137="","",VLOOKUP(AP137,シフト記号表!$C$6:$L$47,10,FALSE))</f>
        <v/>
      </c>
      <c r="AQ138" s="129" t="str">
        <f>IF(AQ137="","",VLOOKUP(AQ137,シフト記号表!$C$6:$L$47,10,FALSE))</f>
        <v/>
      </c>
      <c r="AR138" s="127" t="str">
        <f>IF(AR137="","",VLOOKUP(AR137,シフト記号表!$C$6:$L$47,10,FALSE))</f>
        <v/>
      </c>
      <c r="AS138" s="128" t="str">
        <f>IF(AS137="","",VLOOKUP(AS137,シフト記号表!$C$6:$L$47,10,FALSE))</f>
        <v/>
      </c>
      <c r="AT138" s="128" t="str">
        <f>IF(AT137="","",VLOOKUP(AT137,シフト記号表!$C$6:$L$47,10,FALSE))</f>
        <v/>
      </c>
      <c r="AU138" s="128" t="str">
        <f>IF(AU137="","",VLOOKUP(AU137,シフト記号表!$C$6:$L$47,10,FALSE))</f>
        <v/>
      </c>
      <c r="AV138" s="128" t="str">
        <f>IF(AV137="","",VLOOKUP(AV137,シフト記号表!$C$6:$L$47,10,FALSE))</f>
        <v/>
      </c>
      <c r="AW138" s="128" t="str">
        <f>IF(AW137="","",VLOOKUP(AW137,シフト記号表!$C$6:$L$47,10,FALSE))</f>
        <v/>
      </c>
      <c r="AX138" s="129" t="str">
        <f>IF(AX137="","",VLOOKUP(AX137,シフト記号表!$C$6:$L$47,10,FALSE))</f>
        <v/>
      </c>
      <c r="AY138" s="127" t="str">
        <f>IF(AY137="","",VLOOKUP(AY137,シフト記号表!$C$6:$L$47,10,FALSE))</f>
        <v/>
      </c>
      <c r="AZ138" s="128" t="str">
        <f>IF(AZ137="","",VLOOKUP(AZ137,シフト記号表!$C$6:$L$47,10,FALSE))</f>
        <v/>
      </c>
      <c r="BA138" s="128" t="str">
        <f>IF(BA137="","",VLOOKUP(BA137,シフト記号表!$C$6:$L$47,10,FALSE))</f>
        <v/>
      </c>
      <c r="BB138" s="836">
        <f>IF($BE$3="４週",SUM(W138:AX138),IF($BE$3="暦月",SUM(W138:BA138),""))</f>
        <v>0</v>
      </c>
      <c r="BC138" s="837"/>
      <c r="BD138" s="838">
        <f>IF($BE$3="４週",BB138/4,IF($BE$3="暦月",(BB138/($BE$8/7)),""))</f>
        <v>0</v>
      </c>
      <c r="BE138" s="837"/>
      <c r="BF138" s="833"/>
      <c r="BG138" s="834"/>
      <c r="BH138" s="834"/>
      <c r="BI138" s="834"/>
      <c r="BJ138" s="835"/>
    </row>
    <row r="139" spans="2:62" ht="20.25" customHeight="1">
      <c r="B139" s="792">
        <f>B137+1</f>
        <v>63</v>
      </c>
      <c r="C139" s="794"/>
      <c r="D139" s="795"/>
      <c r="E139" s="122"/>
      <c r="F139" s="123"/>
      <c r="G139" s="122"/>
      <c r="H139" s="123"/>
      <c r="I139" s="798"/>
      <c r="J139" s="799"/>
      <c r="K139" s="802"/>
      <c r="L139" s="803"/>
      <c r="M139" s="803"/>
      <c r="N139" s="795"/>
      <c r="O139" s="806"/>
      <c r="P139" s="807"/>
      <c r="Q139" s="807"/>
      <c r="R139" s="807"/>
      <c r="S139" s="808"/>
      <c r="T139" s="142" t="s">
        <v>456</v>
      </c>
      <c r="U139" s="143"/>
      <c r="V139" s="144"/>
      <c r="W139" s="135"/>
      <c r="X139" s="136"/>
      <c r="Y139" s="136"/>
      <c r="Z139" s="136"/>
      <c r="AA139" s="136"/>
      <c r="AB139" s="136"/>
      <c r="AC139" s="137"/>
      <c r="AD139" s="135"/>
      <c r="AE139" s="136"/>
      <c r="AF139" s="136"/>
      <c r="AG139" s="136"/>
      <c r="AH139" s="136"/>
      <c r="AI139" s="136"/>
      <c r="AJ139" s="137"/>
      <c r="AK139" s="135"/>
      <c r="AL139" s="136"/>
      <c r="AM139" s="136"/>
      <c r="AN139" s="136"/>
      <c r="AO139" s="136"/>
      <c r="AP139" s="136"/>
      <c r="AQ139" s="137"/>
      <c r="AR139" s="135"/>
      <c r="AS139" s="136"/>
      <c r="AT139" s="136"/>
      <c r="AU139" s="136"/>
      <c r="AV139" s="136"/>
      <c r="AW139" s="136"/>
      <c r="AX139" s="137"/>
      <c r="AY139" s="135"/>
      <c r="AZ139" s="136"/>
      <c r="BA139" s="138"/>
      <c r="BB139" s="809"/>
      <c r="BC139" s="810"/>
      <c r="BD139" s="781"/>
      <c r="BE139" s="782"/>
      <c r="BF139" s="783"/>
      <c r="BG139" s="784"/>
      <c r="BH139" s="784"/>
      <c r="BI139" s="784"/>
      <c r="BJ139" s="785"/>
    </row>
    <row r="140" spans="2:62" ht="20.25" customHeight="1">
      <c r="B140" s="793"/>
      <c r="C140" s="827"/>
      <c r="D140" s="828"/>
      <c r="E140" s="145"/>
      <c r="F140" s="146">
        <f>C139</f>
        <v>0</v>
      </c>
      <c r="G140" s="145"/>
      <c r="H140" s="146">
        <f>I139</f>
        <v>0</v>
      </c>
      <c r="I140" s="829"/>
      <c r="J140" s="830"/>
      <c r="K140" s="831"/>
      <c r="L140" s="832"/>
      <c r="M140" s="832"/>
      <c r="N140" s="828"/>
      <c r="O140" s="806"/>
      <c r="P140" s="807"/>
      <c r="Q140" s="807"/>
      <c r="R140" s="807"/>
      <c r="S140" s="808"/>
      <c r="T140" s="139" t="s">
        <v>203</v>
      </c>
      <c r="U140" s="140"/>
      <c r="V140" s="141"/>
      <c r="W140" s="127" t="str">
        <f>IF(W139="","",VLOOKUP(W139,シフト記号表!$C$6:$L$47,10,FALSE))</f>
        <v/>
      </c>
      <c r="X140" s="128" t="str">
        <f>IF(X139="","",VLOOKUP(X139,シフト記号表!$C$6:$L$47,10,FALSE))</f>
        <v/>
      </c>
      <c r="Y140" s="128" t="str">
        <f>IF(Y139="","",VLOOKUP(Y139,シフト記号表!$C$6:$L$47,10,FALSE))</f>
        <v/>
      </c>
      <c r="Z140" s="128" t="str">
        <f>IF(Z139="","",VLOOKUP(Z139,シフト記号表!$C$6:$L$47,10,FALSE))</f>
        <v/>
      </c>
      <c r="AA140" s="128" t="str">
        <f>IF(AA139="","",VLOOKUP(AA139,シフト記号表!$C$6:$L$47,10,FALSE))</f>
        <v/>
      </c>
      <c r="AB140" s="128" t="str">
        <f>IF(AB139="","",VLOOKUP(AB139,シフト記号表!$C$6:$L$47,10,FALSE))</f>
        <v/>
      </c>
      <c r="AC140" s="129" t="str">
        <f>IF(AC139="","",VLOOKUP(AC139,シフト記号表!$C$6:$L$47,10,FALSE))</f>
        <v/>
      </c>
      <c r="AD140" s="127" t="str">
        <f>IF(AD139="","",VLOOKUP(AD139,シフト記号表!$C$6:$L$47,10,FALSE))</f>
        <v/>
      </c>
      <c r="AE140" s="128" t="str">
        <f>IF(AE139="","",VLOOKUP(AE139,シフト記号表!$C$6:$L$47,10,FALSE))</f>
        <v/>
      </c>
      <c r="AF140" s="128" t="str">
        <f>IF(AF139="","",VLOOKUP(AF139,シフト記号表!$C$6:$L$47,10,FALSE))</f>
        <v/>
      </c>
      <c r="AG140" s="128" t="str">
        <f>IF(AG139="","",VLOOKUP(AG139,シフト記号表!$C$6:$L$47,10,FALSE))</f>
        <v/>
      </c>
      <c r="AH140" s="128" t="str">
        <f>IF(AH139="","",VLOOKUP(AH139,シフト記号表!$C$6:$L$47,10,FALSE))</f>
        <v/>
      </c>
      <c r="AI140" s="128" t="str">
        <f>IF(AI139="","",VLOOKUP(AI139,シフト記号表!$C$6:$L$47,10,FALSE))</f>
        <v/>
      </c>
      <c r="AJ140" s="129" t="str">
        <f>IF(AJ139="","",VLOOKUP(AJ139,シフト記号表!$C$6:$L$47,10,FALSE))</f>
        <v/>
      </c>
      <c r="AK140" s="127" t="str">
        <f>IF(AK139="","",VLOOKUP(AK139,シフト記号表!$C$6:$L$47,10,FALSE))</f>
        <v/>
      </c>
      <c r="AL140" s="128" t="str">
        <f>IF(AL139="","",VLOOKUP(AL139,シフト記号表!$C$6:$L$47,10,FALSE))</f>
        <v/>
      </c>
      <c r="AM140" s="128" t="str">
        <f>IF(AM139="","",VLOOKUP(AM139,シフト記号表!$C$6:$L$47,10,FALSE))</f>
        <v/>
      </c>
      <c r="AN140" s="128" t="str">
        <f>IF(AN139="","",VLOOKUP(AN139,シフト記号表!$C$6:$L$47,10,FALSE))</f>
        <v/>
      </c>
      <c r="AO140" s="128" t="str">
        <f>IF(AO139="","",VLOOKUP(AO139,シフト記号表!$C$6:$L$47,10,FALSE))</f>
        <v/>
      </c>
      <c r="AP140" s="128" t="str">
        <f>IF(AP139="","",VLOOKUP(AP139,シフト記号表!$C$6:$L$47,10,FALSE))</f>
        <v/>
      </c>
      <c r="AQ140" s="129" t="str">
        <f>IF(AQ139="","",VLOOKUP(AQ139,シフト記号表!$C$6:$L$47,10,FALSE))</f>
        <v/>
      </c>
      <c r="AR140" s="127" t="str">
        <f>IF(AR139="","",VLOOKUP(AR139,シフト記号表!$C$6:$L$47,10,FALSE))</f>
        <v/>
      </c>
      <c r="AS140" s="128" t="str">
        <f>IF(AS139="","",VLOOKUP(AS139,シフト記号表!$C$6:$L$47,10,FALSE))</f>
        <v/>
      </c>
      <c r="AT140" s="128" t="str">
        <f>IF(AT139="","",VLOOKUP(AT139,シフト記号表!$C$6:$L$47,10,FALSE))</f>
        <v/>
      </c>
      <c r="AU140" s="128" t="str">
        <f>IF(AU139="","",VLOOKUP(AU139,シフト記号表!$C$6:$L$47,10,FALSE))</f>
        <v/>
      </c>
      <c r="AV140" s="128" t="str">
        <f>IF(AV139="","",VLOOKUP(AV139,シフト記号表!$C$6:$L$47,10,FALSE))</f>
        <v/>
      </c>
      <c r="AW140" s="128" t="str">
        <f>IF(AW139="","",VLOOKUP(AW139,シフト記号表!$C$6:$L$47,10,FALSE))</f>
        <v/>
      </c>
      <c r="AX140" s="129" t="str">
        <f>IF(AX139="","",VLOOKUP(AX139,シフト記号表!$C$6:$L$47,10,FALSE))</f>
        <v/>
      </c>
      <c r="AY140" s="127" t="str">
        <f>IF(AY139="","",VLOOKUP(AY139,シフト記号表!$C$6:$L$47,10,FALSE))</f>
        <v/>
      </c>
      <c r="AZ140" s="128" t="str">
        <f>IF(AZ139="","",VLOOKUP(AZ139,シフト記号表!$C$6:$L$47,10,FALSE))</f>
        <v/>
      </c>
      <c r="BA140" s="128" t="str">
        <f>IF(BA139="","",VLOOKUP(BA139,シフト記号表!$C$6:$L$47,10,FALSE))</f>
        <v/>
      </c>
      <c r="BB140" s="836">
        <f>IF($BE$3="４週",SUM(W140:AX140),IF($BE$3="暦月",SUM(W140:BA140),""))</f>
        <v>0</v>
      </c>
      <c r="BC140" s="837"/>
      <c r="BD140" s="838">
        <f>IF($BE$3="４週",BB140/4,IF($BE$3="暦月",(BB140/($BE$8/7)),""))</f>
        <v>0</v>
      </c>
      <c r="BE140" s="837"/>
      <c r="BF140" s="833"/>
      <c r="BG140" s="834"/>
      <c r="BH140" s="834"/>
      <c r="BI140" s="834"/>
      <c r="BJ140" s="835"/>
    </row>
    <row r="141" spans="2:62" ht="20.25" customHeight="1">
      <c r="B141" s="792">
        <f>B139+1</f>
        <v>64</v>
      </c>
      <c r="C141" s="794"/>
      <c r="D141" s="795"/>
      <c r="E141" s="122"/>
      <c r="F141" s="123"/>
      <c r="G141" s="122"/>
      <c r="H141" s="123"/>
      <c r="I141" s="798"/>
      <c r="J141" s="799"/>
      <c r="K141" s="802"/>
      <c r="L141" s="803"/>
      <c r="M141" s="803"/>
      <c r="N141" s="795"/>
      <c r="O141" s="806"/>
      <c r="P141" s="807"/>
      <c r="Q141" s="807"/>
      <c r="R141" s="807"/>
      <c r="S141" s="808"/>
      <c r="T141" s="142" t="s">
        <v>456</v>
      </c>
      <c r="U141" s="143"/>
      <c r="V141" s="144"/>
      <c r="W141" s="135"/>
      <c r="X141" s="136"/>
      <c r="Y141" s="136"/>
      <c r="Z141" s="136"/>
      <c r="AA141" s="136"/>
      <c r="AB141" s="136"/>
      <c r="AC141" s="137"/>
      <c r="AD141" s="135"/>
      <c r="AE141" s="136"/>
      <c r="AF141" s="136"/>
      <c r="AG141" s="136"/>
      <c r="AH141" s="136"/>
      <c r="AI141" s="136"/>
      <c r="AJ141" s="137"/>
      <c r="AK141" s="135"/>
      <c r="AL141" s="136"/>
      <c r="AM141" s="136"/>
      <c r="AN141" s="136"/>
      <c r="AO141" s="136"/>
      <c r="AP141" s="136"/>
      <c r="AQ141" s="137"/>
      <c r="AR141" s="135"/>
      <c r="AS141" s="136"/>
      <c r="AT141" s="136"/>
      <c r="AU141" s="136"/>
      <c r="AV141" s="136"/>
      <c r="AW141" s="136"/>
      <c r="AX141" s="137"/>
      <c r="AY141" s="135"/>
      <c r="AZ141" s="136"/>
      <c r="BA141" s="138"/>
      <c r="BB141" s="809"/>
      <c r="BC141" s="810"/>
      <c r="BD141" s="781"/>
      <c r="BE141" s="782"/>
      <c r="BF141" s="783"/>
      <c r="BG141" s="784"/>
      <c r="BH141" s="784"/>
      <c r="BI141" s="784"/>
      <c r="BJ141" s="785"/>
    </row>
    <row r="142" spans="2:62" ht="20.25" customHeight="1">
      <c r="B142" s="793"/>
      <c r="C142" s="827"/>
      <c r="D142" s="828"/>
      <c r="E142" s="145"/>
      <c r="F142" s="146">
        <f>C141</f>
        <v>0</v>
      </c>
      <c r="G142" s="145"/>
      <c r="H142" s="146">
        <f>I141</f>
        <v>0</v>
      </c>
      <c r="I142" s="829"/>
      <c r="J142" s="830"/>
      <c r="K142" s="831"/>
      <c r="L142" s="832"/>
      <c r="M142" s="832"/>
      <c r="N142" s="828"/>
      <c r="O142" s="806"/>
      <c r="P142" s="807"/>
      <c r="Q142" s="807"/>
      <c r="R142" s="807"/>
      <c r="S142" s="808"/>
      <c r="T142" s="139" t="s">
        <v>203</v>
      </c>
      <c r="U142" s="140"/>
      <c r="V142" s="141"/>
      <c r="W142" s="127" t="str">
        <f>IF(W141="","",VLOOKUP(W141,シフト記号表!$C$6:$L$47,10,FALSE))</f>
        <v/>
      </c>
      <c r="X142" s="128" t="str">
        <f>IF(X141="","",VLOOKUP(X141,シフト記号表!$C$6:$L$47,10,FALSE))</f>
        <v/>
      </c>
      <c r="Y142" s="128" t="str">
        <f>IF(Y141="","",VLOOKUP(Y141,シフト記号表!$C$6:$L$47,10,FALSE))</f>
        <v/>
      </c>
      <c r="Z142" s="128" t="str">
        <f>IF(Z141="","",VLOOKUP(Z141,シフト記号表!$C$6:$L$47,10,FALSE))</f>
        <v/>
      </c>
      <c r="AA142" s="128" t="str">
        <f>IF(AA141="","",VLOOKUP(AA141,シフト記号表!$C$6:$L$47,10,FALSE))</f>
        <v/>
      </c>
      <c r="AB142" s="128" t="str">
        <f>IF(AB141="","",VLOOKUP(AB141,シフト記号表!$C$6:$L$47,10,FALSE))</f>
        <v/>
      </c>
      <c r="AC142" s="129" t="str">
        <f>IF(AC141="","",VLOOKUP(AC141,シフト記号表!$C$6:$L$47,10,FALSE))</f>
        <v/>
      </c>
      <c r="AD142" s="127" t="str">
        <f>IF(AD141="","",VLOOKUP(AD141,シフト記号表!$C$6:$L$47,10,FALSE))</f>
        <v/>
      </c>
      <c r="AE142" s="128" t="str">
        <f>IF(AE141="","",VLOOKUP(AE141,シフト記号表!$C$6:$L$47,10,FALSE))</f>
        <v/>
      </c>
      <c r="AF142" s="128" t="str">
        <f>IF(AF141="","",VLOOKUP(AF141,シフト記号表!$C$6:$L$47,10,FALSE))</f>
        <v/>
      </c>
      <c r="AG142" s="128" t="str">
        <f>IF(AG141="","",VLOOKUP(AG141,シフト記号表!$C$6:$L$47,10,FALSE))</f>
        <v/>
      </c>
      <c r="AH142" s="128" t="str">
        <f>IF(AH141="","",VLOOKUP(AH141,シフト記号表!$C$6:$L$47,10,FALSE))</f>
        <v/>
      </c>
      <c r="AI142" s="128" t="str">
        <f>IF(AI141="","",VLOOKUP(AI141,シフト記号表!$C$6:$L$47,10,FALSE))</f>
        <v/>
      </c>
      <c r="AJ142" s="129" t="str">
        <f>IF(AJ141="","",VLOOKUP(AJ141,シフト記号表!$C$6:$L$47,10,FALSE))</f>
        <v/>
      </c>
      <c r="AK142" s="127" t="str">
        <f>IF(AK141="","",VLOOKUP(AK141,シフト記号表!$C$6:$L$47,10,FALSE))</f>
        <v/>
      </c>
      <c r="AL142" s="128" t="str">
        <f>IF(AL141="","",VLOOKUP(AL141,シフト記号表!$C$6:$L$47,10,FALSE))</f>
        <v/>
      </c>
      <c r="AM142" s="128" t="str">
        <f>IF(AM141="","",VLOOKUP(AM141,シフト記号表!$C$6:$L$47,10,FALSE))</f>
        <v/>
      </c>
      <c r="AN142" s="128" t="str">
        <f>IF(AN141="","",VLOOKUP(AN141,シフト記号表!$C$6:$L$47,10,FALSE))</f>
        <v/>
      </c>
      <c r="AO142" s="128" t="str">
        <f>IF(AO141="","",VLOOKUP(AO141,シフト記号表!$C$6:$L$47,10,FALSE))</f>
        <v/>
      </c>
      <c r="AP142" s="128" t="str">
        <f>IF(AP141="","",VLOOKUP(AP141,シフト記号表!$C$6:$L$47,10,FALSE))</f>
        <v/>
      </c>
      <c r="AQ142" s="129" t="str">
        <f>IF(AQ141="","",VLOOKUP(AQ141,シフト記号表!$C$6:$L$47,10,FALSE))</f>
        <v/>
      </c>
      <c r="AR142" s="127" t="str">
        <f>IF(AR141="","",VLOOKUP(AR141,シフト記号表!$C$6:$L$47,10,FALSE))</f>
        <v/>
      </c>
      <c r="AS142" s="128" t="str">
        <f>IF(AS141="","",VLOOKUP(AS141,シフト記号表!$C$6:$L$47,10,FALSE))</f>
        <v/>
      </c>
      <c r="AT142" s="128" t="str">
        <f>IF(AT141="","",VLOOKUP(AT141,シフト記号表!$C$6:$L$47,10,FALSE))</f>
        <v/>
      </c>
      <c r="AU142" s="128" t="str">
        <f>IF(AU141="","",VLOOKUP(AU141,シフト記号表!$C$6:$L$47,10,FALSE))</f>
        <v/>
      </c>
      <c r="AV142" s="128" t="str">
        <f>IF(AV141="","",VLOOKUP(AV141,シフト記号表!$C$6:$L$47,10,FALSE))</f>
        <v/>
      </c>
      <c r="AW142" s="128" t="str">
        <f>IF(AW141="","",VLOOKUP(AW141,シフト記号表!$C$6:$L$47,10,FALSE))</f>
        <v/>
      </c>
      <c r="AX142" s="129" t="str">
        <f>IF(AX141="","",VLOOKUP(AX141,シフト記号表!$C$6:$L$47,10,FALSE))</f>
        <v/>
      </c>
      <c r="AY142" s="127" t="str">
        <f>IF(AY141="","",VLOOKUP(AY141,シフト記号表!$C$6:$L$47,10,FALSE))</f>
        <v/>
      </c>
      <c r="AZ142" s="128" t="str">
        <f>IF(AZ141="","",VLOOKUP(AZ141,シフト記号表!$C$6:$L$47,10,FALSE))</f>
        <v/>
      </c>
      <c r="BA142" s="128" t="str">
        <f>IF(BA141="","",VLOOKUP(BA141,シフト記号表!$C$6:$L$47,10,FALSE))</f>
        <v/>
      </c>
      <c r="BB142" s="836">
        <f>IF($BE$3="４週",SUM(W142:AX142),IF($BE$3="暦月",SUM(W142:BA142),""))</f>
        <v>0</v>
      </c>
      <c r="BC142" s="837"/>
      <c r="BD142" s="838">
        <f>IF($BE$3="４週",BB142/4,IF($BE$3="暦月",(BB142/($BE$8/7)),""))</f>
        <v>0</v>
      </c>
      <c r="BE142" s="837"/>
      <c r="BF142" s="833"/>
      <c r="BG142" s="834"/>
      <c r="BH142" s="834"/>
      <c r="BI142" s="834"/>
      <c r="BJ142" s="835"/>
    </row>
    <row r="143" spans="2:62" ht="20.25" customHeight="1">
      <c r="B143" s="792">
        <f>B141+1</f>
        <v>65</v>
      </c>
      <c r="C143" s="794"/>
      <c r="D143" s="795"/>
      <c r="E143" s="122"/>
      <c r="F143" s="123"/>
      <c r="G143" s="122"/>
      <c r="H143" s="123"/>
      <c r="I143" s="798"/>
      <c r="J143" s="799"/>
      <c r="K143" s="802"/>
      <c r="L143" s="803"/>
      <c r="M143" s="803"/>
      <c r="N143" s="795"/>
      <c r="O143" s="806"/>
      <c r="P143" s="807"/>
      <c r="Q143" s="807"/>
      <c r="R143" s="807"/>
      <c r="S143" s="808"/>
      <c r="T143" s="142" t="s">
        <v>456</v>
      </c>
      <c r="U143" s="143"/>
      <c r="V143" s="144"/>
      <c r="W143" s="135"/>
      <c r="X143" s="136"/>
      <c r="Y143" s="136"/>
      <c r="Z143" s="136"/>
      <c r="AA143" s="136"/>
      <c r="AB143" s="136"/>
      <c r="AC143" s="137"/>
      <c r="AD143" s="135"/>
      <c r="AE143" s="136"/>
      <c r="AF143" s="136"/>
      <c r="AG143" s="136"/>
      <c r="AH143" s="136"/>
      <c r="AI143" s="136"/>
      <c r="AJ143" s="137"/>
      <c r="AK143" s="135"/>
      <c r="AL143" s="136"/>
      <c r="AM143" s="136"/>
      <c r="AN143" s="136"/>
      <c r="AO143" s="136"/>
      <c r="AP143" s="136"/>
      <c r="AQ143" s="137"/>
      <c r="AR143" s="135"/>
      <c r="AS143" s="136"/>
      <c r="AT143" s="136"/>
      <c r="AU143" s="136"/>
      <c r="AV143" s="136"/>
      <c r="AW143" s="136"/>
      <c r="AX143" s="137"/>
      <c r="AY143" s="135"/>
      <c r="AZ143" s="136"/>
      <c r="BA143" s="138"/>
      <c r="BB143" s="809"/>
      <c r="BC143" s="810"/>
      <c r="BD143" s="781"/>
      <c r="BE143" s="782"/>
      <c r="BF143" s="783"/>
      <c r="BG143" s="784"/>
      <c r="BH143" s="784"/>
      <c r="BI143" s="784"/>
      <c r="BJ143" s="785"/>
    </row>
    <row r="144" spans="2:62" ht="20.25" customHeight="1">
      <c r="B144" s="793"/>
      <c r="C144" s="827"/>
      <c r="D144" s="828"/>
      <c r="E144" s="145"/>
      <c r="F144" s="146">
        <f>C143</f>
        <v>0</v>
      </c>
      <c r="G144" s="145"/>
      <c r="H144" s="146">
        <f>I143</f>
        <v>0</v>
      </c>
      <c r="I144" s="829"/>
      <c r="J144" s="830"/>
      <c r="K144" s="831"/>
      <c r="L144" s="832"/>
      <c r="M144" s="832"/>
      <c r="N144" s="828"/>
      <c r="O144" s="806"/>
      <c r="P144" s="807"/>
      <c r="Q144" s="807"/>
      <c r="R144" s="807"/>
      <c r="S144" s="808"/>
      <c r="T144" s="139" t="s">
        <v>203</v>
      </c>
      <c r="U144" s="140"/>
      <c r="V144" s="141"/>
      <c r="W144" s="127" t="str">
        <f>IF(W143="","",VLOOKUP(W143,シフト記号表!$C$6:$L$47,10,FALSE))</f>
        <v/>
      </c>
      <c r="X144" s="128" t="str">
        <f>IF(X143="","",VLOOKUP(X143,シフト記号表!$C$6:$L$47,10,FALSE))</f>
        <v/>
      </c>
      <c r="Y144" s="128" t="str">
        <f>IF(Y143="","",VLOOKUP(Y143,シフト記号表!$C$6:$L$47,10,FALSE))</f>
        <v/>
      </c>
      <c r="Z144" s="128" t="str">
        <f>IF(Z143="","",VLOOKUP(Z143,シフト記号表!$C$6:$L$47,10,FALSE))</f>
        <v/>
      </c>
      <c r="AA144" s="128" t="str">
        <f>IF(AA143="","",VLOOKUP(AA143,シフト記号表!$C$6:$L$47,10,FALSE))</f>
        <v/>
      </c>
      <c r="AB144" s="128" t="str">
        <f>IF(AB143="","",VLOOKUP(AB143,シフト記号表!$C$6:$L$47,10,FALSE))</f>
        <v/>
      </c>
      <c r="AC144" s="129" t="str">
        <f>IF(AC143="","",VLOOKUP(AC143,シフト記号表!$C$6:$L$47,10,FALSE))</f>
        <v/>
      </c>
      <c r="AD144" s="127" t="str">
        <f>IF(AD143="","",VLOOKUP(AD143,シフト記号表!$C$6:$L$47,10,FALSE))</f>
        <v/>
      </c>
      <c r="AE144" s="128" t="str">
        <f>IF(AE143="","",VLOOKUP(AE143,シフト記号表!$C$6:$L$47,10,FALSE))</f>
        <v/>
      </c>
      <c r="AF144" s="128" t="str">
        <f>IF(AF143="","",VLOOKUP(AF143,シフト記号表!$C$6:$L$47,10,FALSE))</f>
        <v/>
      </c>
      <c r="AG144" s="128" t="str">
        <f>IF(AG143="","",VLOOKUP(AG143,シフト記号表!$C$6:$L$47,10,FALSE))</f>
        <v/>
      </c>
      <c r="AH144" s="128" t="str">
        <f>IF(AH143="","",VLOOKUP(AH143,シフト記号表!$C$6:$L$47,10,FALSE))</f>
        <v/>
      </c>
      <c r="AI144" s="128" t="str">
        <f>IF(AI143="","",VLOOKUP(AI143,シフト記号表!$C$6:$L$47,10,FALSE))</f>
        <v/>
      </c>
      <c r="AJ144" s="129" t="str">
        <f>IF(AJ143="","",VLOOKUP(AJ143,シフト記号表!$C$6:$L$47,10,FALSE))</f>
        <v/>
      </c>
      <c r="AK144" s="127" t="str">
        <f>IF(AK143="","",VLOOKUP(AK143,シフト記号表!$C$6:$L$47,10,FALSE))</f>
        <v/>
      </c>
      <c r="AL144" s="128" t="str">
        <f>IF(AL143="","",VLOOKUP(AL143,シフト記号表!$C$6:$L$47,10,FALSE))</f>
        <v/>
      </c>
      <c r="AM144" s="128" t="str">
        <f>IF(AM143="","",VLOOKUP(AM143,シフト記号表!$C$6:$L$47,10,FALSE))</f>
        <v/>
      </c>
      <c r="AN144" s="128" t="str">
        <f>IF(AN143="","",VLOOKUP(AN143,シフト記号表!$C$6:$L$47,10,FALSE))</f>
        <v/>
      </c>
      <c r="AO144" s="128" t="str">
        <f>IF(AO143="","",VLOOKUP(AO143,シフト記号表!$C$6:$L$47,10,FALSE))</f>
        <v/>
      </c>
      <c r="AP144" s="128" t="str">
        <f>IF(AP143="","",VLOOKUP(AP143,シフト記号表!$C$6:$L$47,10,FALSE))</f>
        <v/>
      </c>
      <c r="AQ144" s="129" t="str">
        <f>IF(AQ143="","",VLOOKUP(AQ143,シフト記号表!$C$6:$L$47,10,FALSE))</f>
        <v/>
      </c>
      <c r="AR144" s="127" t="str">
        <f>IF(AR143="","",VLOOKUP(AR143,シフト記号表!$C$6:$L$47,10,FALSE))</f>
        <v/>
      </c>
      <c r="AS144" s="128" t="str">
        <f>IF(AS143="","",VLOOKUP(AS143,シフト記号表!$C$6:$L$47,10,FALSE))</f>
        <v/>
      </c>
      <c r="AT144" s="128" t="str">
        <f>IF(AT143="","",VLOOKUP(AT143,シフト記号表!$C$6:$L$47,10,FALSE))</f>
        <v/>
      </c>
      <c r="AU144" s="128" t="str">
        <f>IF(AU143="","",VLOOKUP(AU143,シフト記号表!$C$6:$L$47,10,FALSE))</f>
        <v/>
      </c>
      <c r="AV144" s="128" t="str">
        <f>IF(AV143="","",VLOOKUP(AV143,シフト記号表!$C$6:$L$47,10,FALSE))</f>
        <v/>
      </c>
      <c r="AW144" s="128" t="str">
        <f>IF(AW143="","",VLOOKUP(AW143,シフト記号表!$C$6:$L$47,10,FALSE))</f>
        <v/>
      </c>
      <c r="AX144" s="129" t="str">
        <f>IF(AX143="","",VLOOKUP(AX143,シフト記号表!$C$6:$L$47,10,FALSE))</f>
        <v/>
      </c>
      <c r="AY144" s="127" t="str">
        <f>IF(AY143="","",VLOOKUP(AY143,シフト記号表!$C$6:$L$47,10,FALSE))</f>
        <v/>
      </c>
      <c r="AZ144" s="128" t="str">
        <f>IF(AZ143="","",VLOOKUP(AZ143,シフト記号表!$C$6:$L$47,10,FALSE))</f>
        <v/>
      </c>
      <c r="BA144" s="128" t="str">
        <f>IF(BA143="","",VLOOKUP(BA143,シフト記号表!$C$6:$L$47,10,FALSE))</f>
        <v/>
      </c>
      <c r="BB144" s="836">
        <f>IF($BE$3="４週",SUM(W144:AX144),IF($BE$3="暦月",SUM(W144:BA144),""))</f>
        <v>0</v>
      </c>
      <c r="BC144" s="837"/>
      <c r="BD144" s="838">
        <f>IF($BE$3="４週",BB144/4,IF($BE$3="暦月",(BB144/($BE$8/7)),""))</f>
        <v>0</v>
      </c>
      <c r="BE144" s="837"/>
      <c r="BF144" s="833"/>
      <c r="BG144" s="834"/>
      <c r="BH144" s="834"/>
      <c r="BI144" s="834"/>
      <c r="BJ144" s="835"/>
    </row>
    <row r="145" spans="2:62" ht="20.25" customHeight="1">
      <c r="B145" s="792">
        <f>B143+1</f>
        <v>66</v>
      </c>
      <c r="C145" s="794"/>
      <c r="D145" s="795"/>
      <c r="E145" s="122"/>
      <c r="F145" s="123"/>
      <c r="G145" s="122"/>
      <c r="H145" s="123"/>
      <c r="I145" s="798"/>
      <c r="J145" s="799"/>
      <c r="K145" s="802"/>
      <c r="L145" s="803"/>
      <c r="M145" s="803"/>
      <c r="N145" s="795"/>
      <c r="O145" s="806"/>
      <c r="P145" s="807"/>
      <c r="Q145" s="807"/>
      <c r="R145" s="807"/>
      <c r="S145" s="808"/>
      <c r="T145" s="142" t="s">
        <v>456</v>
      </c>
      <c r="U145" s="143"/>
      <c r="V145" s="144"/>
      <c r="W145" s="135"/>
      <c r="X145" s="136"/>
      <c r="Y145" s="136"/>
      <c r="Z145" s="136"/>
      <c r="AA145" s="136"/>
      <c r="AB145" s="136"/>
      <c r="AC145" s="137"/>
      <c r="AD145" s="135"/>
      <c r="AE145" s="136"/>
      <c r="AF145" s="136"/>
      <c r="AG145" s="136"/>
      <c r="AH145" s="136"/>
      <c r="AI145" s="136"/>
      <c r="AJ145" s="137"/>
      <c r="AK145" s="135"/>
      <c r="AL145" s="136"/>
      <c r="AM145" s="136"/>
      <c r="AN145" s="136"/>
      <c r="AO145" s="136"/>
      <c r="AP145" s="136"/>
      <c r="AQ145" s="137"/>
      <c r="AR145" s="135"/>
      <c r="AS145" s="136"/>
      <c r="AT145" s="136"/>
      <c r="AU145" s="136"/>
      <c r="AV145" s="136"/>
      <c r="AW145" s="136"/>
      <c r="AX145" s="137"/>
      <c r="AY145" s="135"/>
      <c r="AZ145" s="136"/>
      <c r="BA145" s="138"/>
      <c r="BB145" s="809"/>
      <c r="BC145" s="810"/>
      <c r="BD145" s="781"/>
      <c r="BE145" s="782"/>
      <c r="BF145" s="783"/>
      <c r="BG145" s="784"/>
      <c r="BH145" s="784"/>
      <c r="BI145" s="784"/>
      <c r="BJ145" s="785"/>
    </row>
    <row r="146" spans="2:62" ht="20.25" customHeight="1">
      <c r="B146" s="793"/>
      <c r="C146" s="827"/>
      <c r="D146" s="828"/>
      <c r="E146" s="145"/>
      <c r="F146" s="146">
        <f>C145</f>
        <v>0</v>
      </c>
      <c r="G146" s="145"/>
      <c r="H146" s="146">
        <f>I145</f>
        <v>0</v>
      </c>
      <c r="I146" s="829"/>
      <c r="J146" s="830"/>
      <c r="K146" s="831"/>
      <c r="L146" s="832"/>
      <c r="M146" s="832"/>
      <c r="N146" s="828"/>
      <c r="O146" s="806"/>
      <c r="P146" s="807"/>
      <c r="Q146" s="807"/>
      <c r="R146" s="807"/>
      <c r="S146" s="808"/>
      <c r="T146" s="139" t="s">
        <v>203</v>
      </c>
      <c r="U146" s="140"/>
      <c r="V146" s="141"/>
      <c r="W146" s="127" t="str">
        <f>IF(W145="","",VLOOKUP(W145,シフト記号表!$C$6:$L$47,10,FALSE))</f>
        <v/>
      </c>
      <c r="X146" s="128" t="str">
        <f>IF(X145="","",VLOOKUP(X145,シフト記号表!$C$6:$L$47,10,FALSE))</f>
        <v/>
      </c>
      <c r="Y146" s="128" t="str">
        <f>IF(Y145="","",VLOOKUP(Y145,シフト記号表!$C$6:$L$47,10,FALSE))</f>
        <v/>
      </c>
      <c r="Z146" s="128" t="str">
        <f>IF(Z145="","",VLOOKUP(Z145,シフト記号表!$C$6:$L$47,10,FALSE))</f>
        <v/>
      </c>
      <c r="AA146" s="128" t="str">
        <f>IF(AA145="","",VLOOKUP(AA145,シフト記号表!$C$6:$L$47,10,FALSE))</f>
        <v/>
      </c>
      <c r="AB146" s="128" t="str">
        <f>IF(AB145="","",VLOOKUP(AB145,シフト記号表!$C$6:$L$47,10,FALSE))</f>
        <v/>
      </c>
      <c r="AC146" s="129" t="str">
        <f>IF(AC145="","",VLOOKUP(AC145,シフト記号表!$C$6:$L$47,10,FALSE))</f>
        <v/>
      </c>
      <c r="AD146" s="127" t="str">
        <f>IF(AD145="","",VLOOKUP(AD145,シフト記号表!$C$6:$L$47,10,FALSE))</f>
        <v/>
      </c>
      <c r="AE146" s="128" t="str">
        <f>IF(AE145="","",VLOOKUP(AE145,シフト記号表!$C$6:$L$47,10,FALSE))</f>
        <v/>
      </c>
      <c r="AF146" s="128" t="str">
        <f>IF(AF145="","",VLOOKUP(AF145,シフト記号表!$C$6:$L$47,10,FALSE))</f>
        <v/>
      </c>
      <c r="AG146" s="128" t="str">
        <f>IF(AG145="","",VLOOKUP(AG145,シフト記号表!$C$6:$L$47,10,FALSE))</f>
        <v/>
      </c>
      <c r="AH146" s="128" t="str">
        <f>IF(AH145="","",VLOOKUP(AH145,シフト記号表!$C$6:$L$47,10,FALSE))</f>
        <v/>
      </c>
      <c r="AI146" s="128" t="str">
        <f>IF(AI145="","",VLOOKUP(AI145,シフト記号表!$C$6:$L$47,10,FALSE))</f>
        <v/>
      </c>
      <c r="AJ146" s="129" t="str">
        <f>IF(AJ145="","",VLOOKUP(AJ145,シフト記号表!$C$6:$L$47,10,FALSE))</f>
        <v/>
      </c>
      <c r="AK146" s="127" t="str">
        <f>IF(AK145="","",VLOOKUP(AK145,シフト記号表!$C$6:$L$47,10,FALSE))</f>
        <v/>
      </c>
      <c r="AL146" s="128" t="str">
        <f>IF(AL145="","",VLOOKUP(AL145,シフト記号表!$C$6:$L$47,10,FALSE))</f>
        <v/>
      </c>
      <c r="AM146" s="128" t="str">
        <f>IF(AM145="","",VLOOKUP(AM145,シフト記号表!$C$6:$L$47,10,FALSE))</f>
        <v/>
      </c>
      <c r="AN146" s="128" t="str">
        <f>IF(AN145="","",VLOOKUP(AN145,シフト記号表!$C$6:$L$47,10,FALSE))</f>
        <v/>
      </c>
      <c r="AO146" s="128" t="str">
        <f>IF(AO145="","",VLOOKUP(AO145,シフト記号表!$C$6:$L$47,10,FALSE))</f>
        <v/>
      </c>
      <c r="AP146" s="128" t="str">
        <f>IF(AP145="","",VLOOKUP(AP145,シフト記号表!$C$6:$L$47,10,FALSE))</f>
        <v/>
      </c>
      <c r="AQ146" s="129" t="str">
        <f>IF(AQ145="","",VLOOKUP(AQ145,シフト記号表!$C$6:$L$47,10,FALSE))</f>
        <v/>
      </c>
      <c r="AR146" s="127" t="str">
        <f>IF(AR145="","",VLOOKUP(AR145,シフト記号表!$C$6:$L$47,10,FALSE))</f>
        <v/>
      </c>
      <c r="AS146" s="128" t="str">
        <f>IF(AS145="","",VLOOKUP(AS145,シフト記号表!$C$6:$L$47,10,FALSE))</f>
        <v/>
      </c>
      <c r="AT146" s="128" t="str">
        <f>IF(AT145="","",VLOOKUP(AT145,シフト記号表!$C$6:$L$47,10,FALSE))</f>
        <v/>
      </c>
      <c r="AU146" s="128" t="str">
        <f>IF(AU145="","",VLOOKUP(AU145,シフト記号表!$C$6:$L$47,10,FALSE))</f>
        <v/>
      </c>
      <c r="AV146" s="128" t="str">
        <f>IF(AV145="","",VLOOKUP(AV145,シフト記号表!$C$6:$L$47,10,FALSE))</f>
        <v/>
      </c>
      <c r="AW146" s="128" t="str">
        <f>IF(AW145="","",VLOOKUP(AW145,シフト記号表!$C$6:$L$47,10,FALSE))</f>
        <v/>
      </c>
      <c r="AX146" s="129" t="str">
        <f>IF(AX145="","",VLOOKUP(AX145,シフト記号表!$C$6:$L$47,10,FALSE))</f>
        <v/>
      </c>
      <c r="AY146" s="127" t="str">
        <f>IF(AY145="","",VLOOKUP(AY145,シフト記号表!$C$6:$L$47,10,FALSE))</f>
        <v/>
      </c>
      <c r="AZ146" s="128" t="str">
        <f>IF(AZ145="","",VLOOKUP(AZ145,シフト記号表!$C$6:$L$47,10,FALSE))</f>
        <v/>
      </c>
      <c r="BA146" s="128" t="str">
        <f>IF(BA145="","",VLOOKUP(BA145,シフト記号表!$C$6:$L$47,10,FALSE))</f>
        <v/>
      </c>
      <c r="BB146" s="836">
        <f>IF($BE$3="４週",SUM(W146:AX146),IF($BE$3="暦月",SUM(W146:BA146),""))</f>
        <v>0</v>
      </c>
      <c r="BC146" s="837"/>
      <c r="BD146" s="838">
        <f>IF($BE$3="４週",BB146/4,IF($BE$3="暦月",(BB146/($BE$8/7)),""))</f>
        <v>0</v>
      </c>
      <c r="BE146" s="837"/>
      <c r="BF146" s="833"/>
      <c r="BG146" s="834"/>
      <c r="BH146" s="834"/>
      <c r="BI146" s="834"/>
      <c r="BJ146" s="835"/>
    </row>
    <row r="147" spans="2:62" ht="20.25" customHeight="1">
      <c r="B147" s="792">
        <f>B145+1</f>
        <v>67</v>
      </c>
      <c r="C147" s="794"/>
      <c r="D147" s="795"/>
      <c r="E147" s="122"/>
      <c r="F147" s="123"/>
      <c r="G147" s="122"/>
      <c r="H147" s="123"/>
      <c r="I147" s="798"/>
      <c r="J147" s="799"/>
      <c r="K147" s="802"/>
      <c r="L147" s="803"/>
      <c r="M147" s="803"/>
      <c r="N147" s="795"/>
      <c r="O147" s="806"/>
      <c r="P147" s="807"/>
      <c r="Q147" s="807"/>
      <c r="R147" s="807"/>
      <c r="S147" s="808"/>
      <c r="T147" s="142" t="s">
        <v>456</v>
      </c>
      <c r="U147" s="143"/>
      <c r="V147" s="144"/>
      <c r="W147" s="135"/>
      <c r="X147" s="136"/>
      <c r="Y147" s="136"/>
      <c r="Z147" s="136"/>
      <c r="AA147" s="136"/>
      <c r="AB147" s="136"/>
      <c r="AC147" s="137"/>
      <c r="AD147" s="135"/>
      <c r="AE147" s="136"/>
      <c r="AF147" s="136"/>
      <c r="AG147" s="136"/>
      <c r="AH147" s="136"/>
      <c r="AI147" s="136"/>
      <c r="AJ147" s="137"/>
      <c r="AK147" s="135"/>
      <c r="AL147" s="136"/>
      <c r="AM147" s="136"/>
      <c r="AN147" s="136"/>
      <c r="AO147" s="136"/>
      <c r="AP147" s="136"/>
      <c r="AQ147" s="137"/>
      <c r="AR147" s="135"/>
      <c r="AS147" s="136"/>
      <c r="AT147" s="136"/>
      <c r="AU147" s="136"/>
      <c r="AV147" s="136"/>
      <c r="AW147" s="136"/>
      <c r="AX147" s="137"/>
      <c r="AY147" s="135"/>
      <c r="AZ147" s="136"/>
      <c r="BA147" s="138"/>
      <c r="BB147" s="809"/>
      <c r="BC147" s="810"/>
      <c r="BD147" s="781"/>
      <c r="BE147" s="782"/>
      <c r="BF147" s="783"/>
      <c r="BG147" s="784"/>
      <c r="BH147" s="784"/>
      <c r="BI147" s="784"/>
      <c r="BJ147" s="785"/>
    </row>
    <row r="148" spans="2:62" ht="20.25" customHeight="1">
      <c r="B148" s="793"/>
      <c r="C148" s="827"/>
      <c r="D148" s="828"/>
      <c r="E148" s="145"/>
      <c r="F148" s="146">
        <f>C147</f>
        <v>0</v>
      </c>
      <c r="G148" s="145"/>
      <c r="H148" s="146">
        <f>I147</f>
        <v>0</v>
      </c>
      <c r="I148" s="829"/>
      <c r="J148" s="830"/>
      <c r="K148" s="831"/>
      <c r="L148" s="832"/>
      <c r="M148" s="832"/>
      <c r="N148" s="828"/>
      <c r="O148" s="806"/>
      <c r="P148" s="807"/>
      <c r="Q148" s="807"/>
      <c r="R148" s="807"/>
      <c r="S148" s="808"/>
      <c r="T148" s="139" t="s">
        <v>203</v>
      </c>
      <c r="U148" s="140"/>
      <c r="V148" s="141"/>
      <c r="W148" s="127" t="str">
        <f>IF(W147="","",VLOOKUP(W147,シフト記号表!$C$6:$L$47,10,FALSE))</f>
        <v/>
      </c>
      <c r="X148" s="128" t="str">
        <f>IF(X147="","",VLOOKUP(X147,シフト記号表!$C$6:$L$47,10,FALSE))</f>
        <v/>
      </c>
      <c r="Y148" s="128" t="str">
        <f>IF(Y147="","",VLOOKUP(Y147,シフト記号表!$C$6:$L$47,10,FALSE))</f>
        <v/>
      </c>
      <c r="Z148" s="128" t="str">
        <f>IF(Z147="","",VLOOKUP(Z147,シフト記号表!$C$6:$L$47,10,FALSE))</f>
        <v/>
      </c>
      <c r="AA148" s="128" t="str">
        <f>IF(AA147="","",VLOOKUP(AA147,シフト記号表!$C$6:$L$47,10,FALSE))</f>
        <v/>
      </c>
      <c r="AB148" s="128" t="str">
        <f>IF(AB147="","",VLOOKUP(AB147,シフト記号表!$C$6:$L$47,10,FALSE))</f>
        <v/>
      </c>
      <c r="AC148" s="129" t="str">
        <f>IF(AC147="","",VLOOKUP(AC147,シフト記号表!$C$6:$L$47,10,FALSE))</f>
        <v/>
      </c>
      <c r="AD148" s="127" t="str">
        <f>IF(AD147="","",VLOOKUP(AD147,シフト記号表!$C$6:$L$47,10,FALSE))</f>
        <v/>
      </c>
      <c r="AE148" s="128" t="str">
        <f>IF(AE147="","",VLOOKUP(AE147,シフト記号表!$C$6:$L$47,10,FALSE))</f>
        <v/>
      </c>
      <c r="AF148" s="128" t="str">
        <f>IF(AF147="","",VLOOKUP(AF147,シフト記号表!$C$6:$L$47,10,FALSE))</f>
        <v/>
      </c>
      <c r="AG148" s="128" t="str">
        <f>IF(AG147="","",VLOOKUP(AG147,シフト記号表!$C$6:$L$47,10,FALSE))</f>
        <v/>
      </c>
      <c r="AH148" s="128" t="str">
        <f>IF(AH147="","",VLOOKUP(AH147,シフト記号表!$C$6:$L$47,10,FALSE))</f>
        <v/>
      </c>
      <c r="AI148" s="128" t="str">
        <f>IF(AI147="","",VLOOKUP(AI147,シフト記号表!$C$6:$L$47,10,FALSE))</f>
        <v/>
      </c>
      <c r="AJ148" s="129" t="str">
        <f>IF(AJ147="","",VLOOKUP(AJ147,シフト記号表!$C$6:$L$47,10,FALSE))</f>
        <v/>
      </c>
      <c r="AK148" s="127" t="str">
        <f>IF(AK147="","",VLOOKUP(AK147,シフト記号表!$C$6:$L$47,10,FALSE))</f>
        <v/>
      </c>
      <c r="AL148" s="128" t="str">
        <f>IF(AL147="","",VLOOKUP(AL147,シフト記号表!$C$6:$L$47,10,FALSE))</f>
        <v/>
      </c>
      <c r="AM148" s="128" t="str">
        <f>IF(AM147="","",VLOOKUP(AM147,シフト記号表!$C$6:$L$47,10,FALSE))</f>
        <v/>
      </c>
      <c r="AN148" s="128" t="str">
        <f>IF(AN147="","",VLOOKUP(AN147,シフト記号表!$C$6:$L$47,10,FALSE))</f>
        <v/>
      </c>
      <c r="AO148" s="128" t="str">
        <f>IF(AO147="","",VLOOKUP(AO147,シフト記号表!$C$6:$L$47,10,FALSE))</f>
        <v/>
      </c>
      <c r="AP148" s="128" t="str">
        <f>IF(AP147="","",VLOOKUP(AP147,シフト記号表!$C$6:$L$47,10,FALSE))</f>
        <v/>
      </c>
      <c r="AQ148" s="129" t="str">
        <f>IF(AQ147="","",VLOOKUP(AQ147,シフト記号表!$C$6:$L$47,10,FALSE))</f>
        <v/>
      </c>
      <c r="AR148" s="127" t="str">
        <f>IF(AR147="","",VLOOKUP(AR147,シフト記号表!$C$6:$L$47,10,FALSE))</f>
        <v/>
      </c>
      <c r="AS148" s="128" t="str">
        <f>IF(AS147="","",VLOOKUP(AS147,シフト記号表!$C$6:$L$47,10,FALSE))</f>
        <v/>
      </c>
      <c r="AT148" s="128" t="str">
        <f>IF(AT147="","",VLOOKUP(AT147,シフト記号表!$C$6:$L$47,10,FALSE))</f>
        <v/>
      </c>
      <c r="AU148" s="128" t="str">
        <f>IF(AU147="","",VLOOKUP(AU147,シフト記号表!$C$6:$L$47,10,FALSE))</f>
        <v/>
      </c>
      <c r="AV148" s="128" t="str">
        <f>IF(AV147="","",VLOOKUP(AV147,シフト記号表!$C$6:$L$47,10,FALSE))</f>
        <v/>
      </c>
      <c r="AW148" s="128" t="str">
        <f>IF(AW147="","",VLOOKUP(AW147,シフト記号表!$C$6:$L$47,10,FALSE))</f>
        <v/>
      </c>
      <c r="AX148" s="129" t="str">
        <f>IF(AX147="","",VLOOKUP(AX147,シフト記号表!$C$6:$L$47,10,FALSE))</f>
        <v/>
      </c>
      <c r="AY148" s="127" t="str">
        <f>IF(AY147="","",VLOOKUP(AY147,シフト記号表!$C$6:$L$47,10,FALSE))</f>
        <v/>
      </c>
      <c r="AZ148" s="128" t="str">
        <f>IF(AZ147="","",VLOOKUP(AZ147,シフト記号表!$C$6:$L$47,10,FALSE))</f>
        <v/>
      </c>
      <c r="BA148" s="128" t="str">
        <f>IF(BA147="","",VLOOKUP(BA147,シフト記号表!$C$6:$L$47,10,FALSE))</f>
        <v/>
      </c>
      <c r="BB148" s="836">
        <f>IF($BE$3="４週",SUM(W148:AX148),IF($BE$3="暦月",SUM(W148:BA148),""))</f>
        <v>0</v>
      </c>
      <c r="BC148" s="837"/>
      <c r="BD148" s="838">
        <f>IF($BE$3="４週",BB148/4,IF($BE$3="暦月",(BB148/($BE$8/7)),""))</f>
        <v>0</v>
      </c>
      <c r="BE148" s="837"/>
      <c r="BF148" s="833"/>
      <c r="BG148" s="834"/>
      <c r="BH148" s="834"/>
      <c r="BI148" s="834"/>
      <c r="BJ148" s="835"/>
    </row>
    <row r="149" spans="2:62" ht="20.25" customHeight="1">
      <c r="B149" s="792">
        <f>B147+1</f>
        <v>68</v>
      </c>
      <c r="C149" s="794"/>
      <c r="D149" s="795"/>
      <c r="E149" s="122"/>
      <c r="F149" s="123"/>
      <c r="G149" s="122"/>
      <c r="H149" s="123"/>
      <c r="I149" s="798"/>
      <c r="J149" s="799"/>
      <c r="K149" s="802"/>
      <c r="L149" s="803"/>
      <c r="M149" s="803"/>
      <c r="N149" s="795"/>
      <c r="O149" s="806"/>
      <c r="P149" s="807"/>
      <c r="Q149" s="807"/>
      <c r="R149" s="807"/>
      <c r="S149" s="808"/>
      <c r="T149" s="142" t="s">
        <v>456</v>
      </c>
      <c r="U149" s="143"/>
      <c r="V149" s="144"/>
      <c r="W149" s="135"/>
      <c r="X149" s="136"/>
      <c r="Y149" s="136"/>
      <c r="Z149" s="136"/>
      <c r="AA149" s="136"/>
      <c r="AB149" s="136"/>
      <c r="AC149" s="137"/>
      <c r="AD149" s="135"/>
      <c r="AE149" s="136"/>
      <c r="AF149" s="136"/>
      <c r="AG149" s="136"/>
      <c r="AH149" s="136"/>
      <c r="AI149" s="136"/>
      <c r="AJ149" s="137"/>
      <c r="AK149" s="135"/>
      <c r="AL149" s="136"/>
      <c r="AM149" s="136"/>
      <c r="AN149" s="136"/>
      <c r="AO149" s="136"/>
      <c r="AP149" s="136"/>
      <c r="AQ149" s="137"/>
      <c r="AR149" s="135"/>
      <c r="AS149" s="136"/>
      <c r="AT149" s="136"/>
      <c r="AU149" s="136"/>
      <c r="AV149" s="136"/>
      <c r="AW149" s="136"/>
      <c r="AX149" s="137"/>
      <c r="AY149" s="135"/>
      <c r="AZ149" s="136"/>
      <c r="BA149" s="138"/>
      <c r="BB149" s="809"/>
      <c r="BC149" s="810"/>
      <c r="BD149" s="781"/>
      <c r="BE149" s="782"/>
      <c r="BF149" s="783"/>
      <c r="BG149" s="784"/>
      <c r="BH149" s="784"/>
      <c r="BI149" s="784"/>
      <c r="BJ149" s="785"/>
    </row>
    <row r="150" spans="2:62" ht="20.25" customHeight="1">
      <c r="B150" s="793"/>
      <c r="C150" s="827"/>
      <c r="D150" s="828"/>
      <c r="E150" s="145"/>
      <c r="F150" s="146">
        <f>C149</f>
        <v>0</v>
      </c>
      <c r="G150" s="145"/>
      <c r="H150" s="146">
        <f>I149</f>
        <v>0</v>
      </c>
      <c r="I150" s="829"/>
      <c r="J150" s="830"/>
      <c r="K150" s="831"/>
      <c r="L150" s="832"/>
      <c r="M150" s="832"/>
      <c r="N150" s="828"/>
      <c r="O150" s="806"/>
      <c r="P150" s="807"/>
      <c r="Q150" s="807"/>
      <c r="R150" s="807"/>
      <c r="S150" s="808"/>
      <c r="T150" s="139" t="s">
        <v>203</v>
      </c>
      <c r="U150" s="140"/>
      <c r="V150" s="141"/>
      <c r="W150" s="127" t="str">
        <f>IF(W149="","",VLOOKUP(W149,シフト記号表!$C$6:$L$47,10,FALSE))</f>
        <v/>
      </c>
      <c r="X150" s="128" t="str">
        <f>IF(X149="","",VLOOKUP(X149,シフト記号表!$C$6:$L$47,10,FALSE))</f>
        <v/>
      </c>
      <c r="Y150" s="128" t="str">
        <f>IF(Y149="","",VLOOKUP(Y149,シフト記号表!$C$6:$L$47,10,FALSE))</f>
        <v/>
      </c>
      <c r="Z150" s="128" t="str">
        <f>IF(Z149="","",VLOOKUP(Z149,シフト記号表!$C$6:$L$47,10,FALSE))</f>
        <v/>
      </c>
      <c r="AA150" s="128" t="str">
        <f>IF(AA149="","",VLOOKUP(AA149,シフト記号表!$C$6:$L$47,10,FALSE))</f>
        <v/>
      </c>
      <c r="AB150" s="128" t="str">
        <f>IF(AB149="","",VLOOKUP(AB149,シフト記号表!$C$6:$L$47,10,FALSE))</f>
        <v/>
      </c>
      <c r="AC150" s="129" t="str">
        <f>IF(AC149="","",VLOOKUP(AC149,シフト記号表!$C$6:$L$47,10,FALSE))</f>
        <v/>
      </c>
      <c r="AD150" s="127" t="str">
        <f>IF(AD149="","",VLOOKUP(AD149,シフト記号表!$C$6:$L$47,10,FALSE))</f>
        <v/>
      </c>
      <c r="AE150" s="128" t="str">
        <f>IF(AE149="","",VLOOKUP(AE149,シフト記号表!$C$6:$L$47,10,FALSE))</f>
        <v/>
      </c>
      <c r="AF150" s="128" t="str">
        <f>IF(AF149="","",VLOOKUP(AF149,シフト記号表!$C$6:$L$47,10,FALSE))</f>
        <v/>
      </c>
      <c r="AG150" s="128" t="str">
        <f>IF(AG149="","",VLOOKUP(AG149,シフト記号表!$C$6:$L$47,10,FALSE))</f>
        <v/>
      </c>
      <c r="AH150" s="128" t="str">
        <f>IF(AH149="","",VLOOKUP(AH149,シフト記号表!$C$6:$L$47,10,FALSE))</f>
        <v/>
      </c>
      <c r="AI150" s="128" t="str">
        <f>IF(AI149="","",VLOOKUP(AI149,シフト記号表!$C$6:$L$47,10,FALSE))</f>
        <v/>
      </c>
      <c r="AJ150" s="129" t="str">
        <f>IF(AJ149="","",VLOOKUP(AJ149,シフト記号表!$C$6:$L$47,10,FALSE))</f>
        <v/>
      </c>
      <c r="AK150" s="127" t="str">
        <f>IF(AK149="","",VLOOKUP(AK149,シフト記号表!$C$6:$L$47,10,FALSE))</f>
        <v/>
      </c>
      <c r="AL150" s="128" t="str">
        <f>IF(AL149="","",VLOOKUP(AL149,シフト記号表!$C$6:$L$47,10,FALSE))</f>
        <v/>
      </c>
      <c r="AM150" s="128" t="str">
        <f>IF(AM149="","",VLOOKUP(AM149,シフト記号表!$C$6:$L$47,10,FALSE))</f>
        <v/>
      </c>
      <c r="AN150" s="128" t="str">
        <f>IF(AN149="","",VLOOKUP(AN149,シフト記号表!$C$6:$L$47,10,FALSE))</f>
        <v/>
      </c>
      <c r="AO150" s="128" t="str">
        <f>IF(AO149="","",VLOOKUP(AO149,シフト記号表!$C$6:$L$47,10,FALSE))</f>
        <v/>
      </c>
      <c r="AP150" s="128" t="str">
        <f>IF(AP149="","",VLOOKUP(AP149,シフト記号表!$C$6:$L$47,10,FALSE))</f>
        <v/>
      </c>
      <c r="AQ150" s="129" t="str">
        <f>IF(AQ149="","",VLOOKUP(AQ149,シフト記号表!$C$6:$L$47,10,FALSE))</f>
        <v/>
      </c>
      <c r="AR150" s="127" t="str">
        <f>IF(AR149="","",VLOOKUP(AR149,シフト記号表!$C$6:$L$47,10,FALSE))</f>
        <v/>
      </c>
      <c r="AS150" s="128" t="str">
        <f>IF(AS149="","",VLOOKUP(AS149,シフト記号表!$C$6:$L$47,10,FALSE))</f>
        <v/>
      </c>
      <c r="AT150" s="128" t="str">
        <f>IF(AT149="","",VLOOKUP(AT149,シフト記号表!$C$6:$L$47,10,FALSE))</f>
        <v/>
      </c>
      <c r="AU150" s="128" t="str">
        <f>IF(AU149="","",VLOOKUP(AU149,シフト記号表!$C$6:$L$47,10,FALSE))</f>
        <v/>
      </c>
      <c r="AV150" s="128" t="str">
        <f>IF(AV149="","",VLOOKUP(AV149,シフト記号表!$C$6:$L$47,10,FALSE))</f>
        <v/>
      </c>
      <c r="AW150" s="128" t="str">
        <f>IF(AW149="","",VLOOKUP(AW149,シフト記号表!$C$6:$L$47,10,FALSE))</f>
        <v/>
      </c>
      <c r="AX150" s="129" t="str">
        <f>IF(AX149="","",VLOOKUP(AX149,シフト記号表!$C$6:$L$47,10,FALSE))</f>
        <v/>
      </c>
      <c r="AY150" s="127" t="str">
        <f>IF(AY149="","",VLOOKUP(AY149,シフト記号表!$C$6:$L$47,10,FALSE))</f>
        <v/>
      </c>
      <c r="AZ150" s="128" t="str">
        <f>IF(AZ149="","",VLOOKUP(AZ149,シフト記号表!$C$6:$L$47,10,FALSE))</f>
        <v/>
      </c>
      <c r="BA150" s="128" t="str">
        <f>IF(BA149="","",VLOOKUP(BA149,シフト記号表!$C$6:$L$47,10,FALSE))</f>
        <v/>
      </c>
      <c r="BB150" s="836">
        <f>IF($BE$3="４週",SUM(W150:AX150),IF($BE$3="暦月",SUM(W150:BA150),""))</f>
        <v>0</v>
      </c>
      <c r="BC150" s="837"/>
      <c r="BD150" s="838">
        <f>IF($BE$3="４週",BB150/4,IF($BE$3="暦月",(BB150/($BE$8/7)),""))</f>
        <v>0</v>
      </c>
      <c r="BE150" s="837"/>
      <c r="BF150" s="833"/>
      <c r="BG150" s="834"/>
      <c r="BH150" s="834"/>
      <c r="BI150" s="834"/>
      <c r="BJ150" s="835"/>
    </row>
    <row r="151" spans="2:62" ht="20.25" customHeight="1">
      <c r="B151" s="792">
        <f>B149+1</f>
        <v>69</v>
      </c>
      <c r="C151" s="794"/>
      <c r="D151" s="795"/>
      <c r="E151" s="122"/>
      <c r="F151" s="123"/>
      <c r="G151" s="122"/>
      <c r="H151" s="123"/>
      <c r="I151" s="798"/>
      <c r="J151" s="799"/>
      <c r="K151" s="802"/>
      <c r="L151" s="803"/>
      <c r="M151" s="803"/>
      <c r="N151" s="795"/>
      <c r="O151" s="806"/>
      <c r="P151" s="807"/>
      <c r="Q151" s="807"/>
      <c r="R151" s="807"/>
      <c r="S151" s="808"/>
      <c r="T151" s="142" t="s">
        <v>456</v>
      </c>
      <c r="U151" s="143"/>
      <c r="V151" s="144"/>
      <c r="W151" s="135"/>
      <c r="X151" s="136"/>
      <c r="Y151" s="136"/>
      <c r="Z151" s="136"/>
      <c r="AA151" s="136"/>
      <c r="AB151" s="136"/>
      <c r="AC151" s="137"/>
      <c r="AD151" s="135"/>
      <c r="AE151" s="136"/>
      <c r="AF151" s="136"/>
      <c r="AG151" s="136"/>
      <c r="AH151" s="136"/>
      <c r="AI151" s="136"/>
      <c r="AJ151" s="137"/>
      <c r="AK151" s="135"/>
      <c r="AL151" s="136"/>
      <c r="AM151" s="136"/>
      <c r="AN151" s="136"/>
      <c r="AO151" s="136"/>
      <c r="AP151" s="136"/>
      <c r="AQ151" s="137"/>
      <c r="AR151" s="135"/>
      <c r="AS151" s="136"/>
      <c r="AT151" s="136"/>
      <c r="AU151" s="136"/>
      <c r="AV151" s="136"/>
      <c r="AW151" s="136"/>
      <c r="AX151" s="137"/>
      <c r="AY151" s="135"/>
      <c r="AZ151" s="136"/>
      <c r="BA151" s="138"/>
      <c r="BB151" s="809"/>
      <c r="BC151" s="810"/>
      <c r="BD151" s="781"/>
      <c r="BE151" s="782"/>
      <c r="BF151" s="783"/>
      <c r="BG151" s="784"/>
      <c r="BH151" s="784"/>
      <c r="BI151" s="784"/>
      <c r="BJ151" s="785"/>
    </row>
    <row r="152" spans="2:62" ht="20.25" customHeight="1">
      <c r="B152" s="793"/>
      <c r="C152" s="827"/>
      <c r="D152" s="828"/>
      <c r="E152" s="145"/>
      <c r="F152" s="146">
        <f>C151</f>
        <v>0</v>
      </c>
      <c r="G152" s="145"/>
      <c r="H152" s="146">
        <f>I151</f>
        <v>0</v>
      </c>
      <c r="I152" s="829"/>
      <c r="J152" s="830"/>
      <c r="K152" s="831"/>
      <c r="L152" s="832"/>
      <c r="M152" s="832"/>
      <c r="N152" s="828"/>
      <c r="O152" s="806"/>
      <c r="P152" s="807"/>
      <c r="Q152" s="807"/>
      <c r="R152" s="807"/>
      <c r="S152" s="808"/>
      <c r="T152" s="139" t="s">
        <v>203</v>
      </c>
      <c r="U152" s="140"/>
      <c r="V152" s="141"/>
      <c r="W152" s="127" t="str">
        <f>IF(W151="","",VLOOKUP(W151,シフト記号表!$C$6:$L$47,10,FALSE))</f>
        <v/>
      </c>
      <c r="X152" s="128" t="str">
        <f>IF(X151="","",VLOOKUP(X151,シフト記号表!$C$6:$L$47,10,FALSE))</f>
        <v/>
      </c>
      <c r="Y152" s="128" t="str">
        <f>IF(Y151="","",VLOOKUP(Y151,シフト記号表!$C$6:$L$47,10,FALSE))</f>
        <v/>
      </c>
      <c r="Z152" s="128" t="str">
        <f>IF(Z151="","",VLOOKUP(Z151,シフト記号表!$C$6:$L$47,10,FALSE))</f>
        <v/>
      </c>
      <c r="AA152" s="128" t="str">
        <f>IF(AA151="","",VLOOKUP(AA151,シフト記号表!$C$6:$L$47,10,FALSE))</f>
        <v/>
      </c>
      <c r="AB152" s="128" t="str">
        <f>IF(AB151="","",VLOOKUP(AB151,シフト記号表!$C$6:$L$47,10,FALSE))</f>
        <v/>
      </c>
      <c r="AC152" s="129" t="str">
        <f>IF(AC151="","",VLOOKUP(AC151,シフト記号表!$C$6:$L$47,10,FALSE))</f>
        <v/>
      </c>
      <c r="AD152" s="127" t="str">
        <f>IF(AD151="","",VLOOKUP(AD151,シフト記号表!$C$6:$L$47,10,FALSE))</f>
        <v/>
      </c>
      <c r="AE152" s="128" t="str">
        <f>IF(AE151="","",VLOOKUP(AE151,シフト記号表!$C$6:$L$47,10,FALSE))</f>
        <v/>
      </c>
      <c r="AF152" s="128" t="str">
        <f>IF(AF151="","",VLOOKUP(AF151,シフト記号表!$C$6:$L$47,10,FALSE))</f>
        <v/>
      </c>
      <c r="AG152" s="128" t="str">
        <f>IF(AG151="","",VLOOKUP(AG151,シフト記号表!$C$6:$L$47,10,FALSE))</f>
        <v/>
      </c>
      <c r="AH152" s="128" t="str">
        <f>IF(AH151="","",VLOOKUP(AH151,シフト記号表!$C$6:$L$47,10,FALSE))</f>
        <v/>
      </c>
      <c r="AI152" s="128" t="str">
        <f>IF(AI151="","",VLOOKUP(AI151,シフト記号表!$C$6:$L$47,10,FALSE))</f>
        <v/>
      </c>
      <c r="AJ152" s="129" t="str">
        <f>IF(AJ151="","",VLOOKUP(AJ151,シフト記号表!$C$6:$L$47,10,FALSE))</f>
        <v/>
      </c>
      <c r="AK152" s="127" t="str">
        <f>IF(AK151="","",VLOOKUP(AK151,シフト記号表!$C$6:$L$47,10,FALSE))</f>
        <v/>
      </c>
      <c r="AL152" s="128" t="str">
        <f>IF(AL151="","",VLOOKUP(AL151,シフト記号表!$C$6:$L$47,10,FALSE))</f>
        <v/>
      </c>
      <c r="AM152" s="128" t="str">
        <f>IF(AM151="","",VLOOKUP(AM151,シフト記号表!$C$6:$L$47,10,FALSE))</f>
        <v/>
      </c>
      <c r="AN152" s="128" t="str">
        <f>IF(AN151="","",VLOOKUP(AN151,シフト記号表!$C$6:$L$47,10,FALSE))</f>
        <v/>
      </c>
      <c r="AO152" s="128" t="str">
        <f>IF(AO151="","",VLOOKUP(AO151,シフト記号表!$C$6:$L$47,10,FALSE))</f>
        <v/>
      </c>
      <c r="AP152" s="128" t="str">
        <f>IF(AP151="","",VLOOKUP(AP151,シフト記号表!$C$6:$L$47,10,FALSE))</f>
        <v/>
      </c>
      <c r="AQ152" s="129" t="str">
        <f>IF(AQ151="","",VLOOKUP(AQ151,シフト記号表!$C$6:$L$47,10,FALSE))</f>
        <v/>
      </c>
      <c r="AR152" s="127" t="str">
        <f>IF(AR151="","",VLOOKUP(AR151,シフト記号表!$C$6:$L$47,10,FALSE))</f>
        <v/>
      </c>
      <c r="AS152" s="128" t="str">
        <f>IF(AS151="","",VLOOKUP(AS151,シフト記号表!$C$6:$L$47,10,FALSE))</f>
        <v/>
      </c>
      <c r="AT152" s="128" t="str">
        <f>IF(AT151="","",VLOOKUP(AT151,シフト記号表!$C$6:$L$47,10,FALSE))</f>
        <v/>
      </c>
      <c r="AU152" s="128" t="str">
        <f>IF(AU151="","",VLOOKUP(AU151,シフト記号表!$C$6:$L$47,10,FALSE))</f>
        <v/>
      </c>
      <c r="AV152" s="128" t="str">
        <f>IF(AV151="","",VLOOKUP(AV151,シフト記号表!$C$6:$L$47,10,FALSE))</f>
        <v/>
      </c>
      <c r="AW152" s="128" t="str">
        <f>IF(AW151="","",VLOOKUP(AW151,シフト記号表!$C$6:$L$47,10,FALSE))</f>
        <v/>
      </c>
      <c r="AX152" s="129" t="str">
        <f>IF(AX151="","",VLOOKUP(AX151,シフト記号表!$C$6:$L$47,10,FALSE))</f>
        <v/>
      </c>
      <c r="AY152" s="127" t="str">
        <f>IF(AY151="","",VLOOKUP(AY151,シフト記号表!$C$6:$L$47,10,FALSE))</f>
        <v/>
      </c>
      <c r="AZ152" s="128" t="str">
        <f>IF(AZ151="","",VLOOKUP(AZ151,シフト記号表!$C$6:$L$47,10,FALSE))</f>
        <v/>
      </c>
      <c r="BA152" s="128" t="str">
        <f>IF(BA151="","",VLOOKUP(BA151,シフト記号表!$C$6:$L$47,10,FALSE))</f>
        <v/>
      </c>
      <c r="BB152" s="836">
        <f>IF($BE$3="４週",SUM(W152:AX152),IF($BE$3="暦月",SUM(W152:BA152),""))</f>
        <v>0</v>
      </c>
      <c r="BC152" s="837"/>
      <c r="BD152" s="838">
        <f>IF($BE$3="４週",BB152/4,IF($BE$3="暦月",(BB152/($BE$8/7)),""))</f>
        <v>0</v>
      </c>
      <c r="BE152" s="837"/>
      <c r="BF152" s="833"/>
      <c r="BG152" s="834"/>
      <c r="BH152" s="834"/>
      <c r="BI152" s="834"/>
      <c r="BJ152" s="835"/>
    </row>
    <row r="153" spans="2:62" ht="20.25" customHeight="1">
      <c r="B153" s="792">
        <f>B151+1</f>
        <v>70</v>
      </c>
      <c r="C153" s="794"/>
      <c r="D153" s="795"/>
      <c r="E153" s="122"/>
      <c r="F153" s="123"/>
      <c r="G153" s="122"/>
      <c r="H153" s="123"/>
      <c r="I153" s="798"/>
      <c r="J153" s="799"/>
      <c r="K153" s="802"/>
      <c r="L153" s="803"/>
      <c r="M153" s="803"/>
      <c r="N153" s="795"/>
      <c r="O153" s="806"/>
      <c r="P153" s="807"/>
      <c r="Q153" s="807"/>
      <c r="R153" s="807"/>
      <c r="S153" s="808"/>
      <c r="T153" s="142" t="s">
        <v>456</v>
      </c>
      <c r="U153" s="143"/>
      <c r="V153" s="144"/>
      <c r="W153" s="135"/>
      <c r="X153" s="136"/>
      <c r="Y153" s="136"/>
      <c r="Z153" s="136"/>
      <c r="AA153" s="136"/>
      <c r="AB153" s="136"/>
      <c r="AC153" s="137"/>
      <c r="AD153" s="135"/>
      <c r="AE153" s="136"/>
      <c r="AF153" s="136"/>
      <c r="AG153" s="136"/>
      <c r="AH153" s="136"/>
      <c r="AI153" s="136"/>
      <c r="AJ153" s="137"/>
      <c r="AK153" s="135"/>
      <c r="AL153" s="136"/>
      <c r="AM153" s="136"/>
      <c r="AN153" s="136"/>
      <c r="AO153" s="136"/>
      <c r="AP153" s="136"/>
      <c r="AQ153" s="137"/>
      <c r="AR153" s="135"/>
      <c r="AS153" s="136"/>
      <c r="AT153" s="136"/>
      <c r="AU153" s="136"/>
      <c r="AV153" s="136"/>
      <c r="AW153" s="136"/>
      <c r="AX153" s="137"/>
      <c r="AY153" s="135"/>
      <c r="AZ153" s="136"/>
      <c r="BA153" s="138"/>
      <c r="BB153" s="809"/>
      <c r="BC153" s="810"/>
      <c r="BD153" s="781"/>
      <c r="BE153" s="782"/>
      <c r="BF153" s="783"/>
      <c r="BG153" s="784"/>
      <c r="BH153" s="784"/>
      <c r="BI153" s="784"/>
      <c r="BJ153" s="785"/>
    </row>
    <row r="154" spans="2:62" ht="20.25" customHeight="1">
      <c r="B154" s="793"/>
      <c r="C154" s="827"/>
      <c r="D154" s="828"/>
      <c r="E154" s="145"/>
      <c r="F154" s="146">
        <f>C153</f>
        <v>0</v>
      </c>
      <c r="G154" s="145"/>
      <c r="H154" s="146">
        <f>I153</f>
        <v>0</v>
      </c>
      <c r="I154" s="829"/>
      <c r="J154" s="830"/>
      <c r="K154" s="831"/>
      <c r="L154" s="832"/>
      <c r="M154" s="832"/>
      <c r="N154" s="828"/>
      <c r="O154" s="806"/>
      <c r="P154" s="807"/>
      <c r="Q154" s="807"/>
      <c r="R154" s="807"/>
      <c r="S154" s="808"/>
      <c r="T154" s="139" t="s">
        <v>203</v>
      </c>
      <c r="U154" s="140"/>
      <c r="V154" s="141"/>
      <c r="W154" s="127" t="str">
        <f>IF(W153="","",VLOOKUP(W153,シフト記号表!$C$6:$L$47,10,FALSE))</f>
        <v/>
      </c>
      <c r="X154" s="128" t="str">
        <f>IF(X153="","",VLOOKUP(X153,シフト記号表!$C$6:$L$47,10,FALSE))</f>
        <v/>
      </c>
      <c r="Y154" s="128" t="str">
        <f>IF(Y153="","",VLOOKUP(Y153,シフト記号表!$C$6:$L$47,10,FALSE))</f>
        <v/>
      </c>
      <c r="Z154" s="128" t="str">
        <f>IF(Z153="","",VLOOKUP(Z153,シフト記号表!$C$6:$L$47,10,FALSE))</f>
        <v/>
      </c>
      <c r="AA154" s="128" t="str">
        <f>IF(AA153="","",VLOOKUP(AA153,シフト記号表!$C$6:$L$47,10,FALSE))</f>
        <v/>
      </c>
      <c r="AB154" s="128" t="str">
        <f>IF(AB153="","",VLOOKUP(AB153,シフト記号表!$C$6:$L$47,10,FALSE))</f>
        <v/>
      </c>
      <c r="AC154" s="129" t="str">
        <f>IF(AC153="","",VLOOKUP(AC153,シフト記号表!$C$6:$L$47,10,FALSE))</f>
        <v/>
      </c>
      <c r="AD154" s="127" t="str">
        <f>IF(AD153="","",VLOOKUP(AD153,シフト記号表!$C$6:$L$47,10,FALSE))</f>
        <v/>
      </c>
      <c r="AE154" s="128" t="str">
        <f>IF(AE153="","",VLOOKUP(AE153,シフト記号表!$C$6:$L$47,10,FALSE))</f>
        <v/>
      </c>
      <c r="AF154" s="128" t="str">
        <f>IF(AF153="","",VLOOKUP(AF153,シフト記号表!$C$6:$L$47,10,FALSE))</f>
        <v/>
      </c>
      <c r="AG154" s="128" t="str">
        <f>IF(AG153="","",VLOOKUP(AG153,シフト記号表!$C$6:$L$47,10,FALSE))</f>
        <v/>
      </c>
      <c r="AH154" s="128" t="str">
        <f>IF(AH153="","",VLOOKUP(AH153,シフト記号表!$C$6:$L$47,10,FALSE))</f>
        <v/>
      </c>
      <c r="AI154" s="128" t="str">
        <f>IF(AI153="","",VLOOKUP(AI153,シフト記号表!$C$6:$L$47,10,FALSE))</f>
        <v/>
      </c>
      <c r="AJ154" s="129" t="str">
        <f>IF(AJ153="","",VLOOKUP(AJ153,シフト記号表!$C$6:$L$47,10,FALSE))</f>
        <v/>
      </c>
      <c r="AK154" s="127" t="str">
        <f>IF(AK153="","",VLOOKUP(AK153,シフト記号表!$C$6:$L$47,10,FALSE))</f>
        <v/>
      </c>
      <c r="AL154" s="128" t="str">
        <f>IF(AL153="","",VLOOKUP(AL153,シフト記号表!$C$6:$L$47,10,FALSE))</f>
        <v/>
      </c>
      <c r="AM154" s="128" t="str">
        <f>IF(AM153="","",VLOOKUP(AM153,シフト記号表!$C$6:$L$47,10,FALSE))</f>
        <v/>
      </c>
      <c r="AN154" s="128" t="str">
        <f>IF(AN153="","",VLOOKUP(AN153,シフト記号表!$C$6:$L$47,10,FALSE))</f>
        <v/>
      </c>
      <c r="AO154" s="128" t="str">
        <f>IF(AO153="","",VLOOKUP(AO153,シフト記号表!$C$6:$L$47,10,FALSE))</f>
        <v/>
      </c>
      <c r="AP154" s="128" t="str">
        <f>IF(AP153="","",VLOOKUP(AP153,シフト記号表!$C$6:$L$47,10,FALSE))</f>
        <v/>
      </c>
      <c r="AQ154" s="129" t="str">
        <f>IF(AQ153="","",VLOOKUP(AQ153,シフト記号表!$C$6:$L$47,10,FALSE))</f>
        <v/>
      </c>
      <c r="AR154" s="127" t="str">
        <f>IF(AR153="","",VLOOKUP(AR153,シフト記号表!$C$6:$L$47,10,FALSE))</f>
        <v/>
      </c>
      <c r="AS154" s="128" t="str">
        <f>IF(AS153="","",VLOOKUP(AS153,シフト記号表!$C$6:$L$47,10,FALSE))</f>
        <v/>
      </c>
      <c r="AT154" s="128" t="str">
        <f>IF(AT153="","",VLOOKUP(AT153,シフト記号表!$C$6:$L$47,10,FALSE))</f>
        <v/>
      </c>
      <c r="AU154" s="128" t="str">
        <f>IF(AU153="","",VLOOKUP(AU153,シフト記号表!$C$6:$L$47,10,FALSE))</f>
        <v/>
      </c>
      <c r="AV154" s="128" t="str">
        <f>IF(AV153="","",VLOOKUP(AV153,シフト記号表!$C$6:$L$47,10,FALSE))</f>
        <v/>
      </c>
      <c r="AW154" s="128" t="str">
        <f>IF(AW153="","",VLOOKUP(AW153,シフト記号表!$C$6:$L$47,10,FALSE))</f>
        <v/>
      </c>
      <c r="AX154" s="129" t="str">
        <f>IF(AX153="","",VLOOKUP(AX153,シフト記号表!$C$6:$L$47,10,FALSE))</f>
        <v/>
      </c>
      <c r="AY154" s="127" t="str">
        <f>IF(AY153="","",VLOOKUP(AY153,シフト記号表!$C$6:$L$47,10,FALSE))</f>
        <v/>
      </c>
      <c r="AZ154" s="128" t="str">
        <f>IF(AZ153="","",VLOOKUP(AZ153,シフト記号表!$C$6:$L$47,10,FALSE))</f>
        <v/>
      </c>
      <c r="BA154" s="128" t="str">
        <f>IF(BA153="","",VLOOKUP(BA153,シフト記号表!$C$6:$L$47,10,FALSE))</f>
        <v/>
      </c>
      <c r="BB154" s="836">
        <f>IF($BE$3="４週",SUM(W154:AX154),IF($BE$3="暦月",SUM(W154:BA154),""))</f>
        <v>0</v>
      </c>
      <c r="BC154" s="837"/>
      <c r="BD154" s="838">
        <f>IF($BE$3="４週",BB154/4,IF($BE$3="暦月",(BB154/($BE$8/7)),""))</f>
        <v>0</v>
      </c>
      <c r="BE154" s="837"/>
      <c r="BF154" s="833"/>
      <c r="BG154" s="834"/>
      <c r="BH154" s="834"/>
      <c r="BI154" s="834"/>
      <c r="BJ154" s="835"/>
    </row>
    <row r="155" spans="2:62" ht="20.25" customHeight="1">
      <c r="B155" s="792">
        <f>B153+1</f>
        <v>71</v>
      </c>
      <c r="C155" s="794"/>
      <c r="D155" s="795"/>
      <c r="E155" s="122"/>
      <c r="F155" s="123"/>
      <c r="G155" s="122"/>
      <c r="H155" s="123"/>
      <c r="I155" s="798"/>
      <c r="J155" s="799"/>
      <c r="K155" s="802"/>
      <c r="L155" s="803"/>
      <c r="M155" s="803"/>
      <c r="N155" s="795"/>
      <c r="O155" s="806"/>
      <c r="P155" s="807"/>
      <c r="Q155" s="807"/>
      <c r="R155" s="807"/>
      <c r="S155" s="808"/>
      <c r="T155" s="142" t="s">
        <v>456</v>
      </c>
      <c r="U155" s="143"/>
      <c r="V155" s="144"/>
      <c r="W155" s="135"/>
      <c r="X155" s="136"/>
      <c r="Y155" s="136"/>
      <c r="Z155" s="136"/>
      <c r="AA155" s="136"/>
      <c r="AB155" s="136"/>
      <c r="AC155" s="137"/>
      <c r="AD155" s="135"/>
      <c r="AE155" s="136"/>
      <c r="AF155" s="136"/>
      <c r="AG155" s="136"/>
      <c r="AH155" s="136"/>
      <c r="AI155" s="136"/>
      <c r="AJ155" s="137"/>
      <c r="AK155" s="135"/>
      <c r="AL155" s="136"/>
      <c r="AM155" s="136"/>
      <c r="AN155" s="136"/>
      <c r="AO155" s="136"/>
      <c r="AP155" s="136"/>
      <c r="AQ155" s="137"/>
      <c r="AR155" s="135"/>
      <c r="AS155" s="136"/>
      <c r="AT155" s="136"/>
      <c r="AU155" s="136"/>
      <c r="AV155" s="136"/>
      <c r="AW155" s="136"/>
      <c r="AX155" s="137"/>
      <c r="AY155" s="135"/>
      <c r="AZ155" s="136"/>
      <c r="BA155" s="138"/>
      <c r="BB155" s="809"/>
      <c r="BC155" s="810"/>
      <c r="BD155" s="781"/>
      <c r="BE155" s="782"/>
      <c r="BF155" s="783"/>
      <c r="BG155" s="784"/>
      <c r="BH155" s="784"/>
      <c r="BI155" s="784"/>
      <c r="BJ155" s="785"/>
    </row>
    <row r="156" spans="2:62" ht="20.25" customHeight="1">
      <c r="B156" s="793"/>
      <c r="C156" s="827"/>
      <c r="D156" s="828"/>
      <c r="E156" s="145"/>
      <c r="F156" s="146">
        <f>C155</f>
        <v>0</v>
      </c>
      <c r="G156" s="145"/>
      <c r="H156" s="146">
        <f>I155</f>
        <v>0</v>
      </c>
      <c r="I156" s="829"/>
      <c r="J156" s="830"/>
      <c r="K156" s="831"/>
      <c r="L156" s="832"/>
      <c r="M156" s="832"/>
      <c r="N156" s="828"/>
      <c r="O156" s="806"/>
      <c r="P156" s="807"/>
      <c r="Q156" s="807"/>
      <c r="R156" s="807"/>
      <c r="S156" s="808"/>
      <c r="T156" s="139" t="s">
        <v>203</v>
      </c>
      <c r="U156" s="140"/>
      <c r="V156" s="141"/>
      <c r="W156" s="127" t="str">
        <f>IF(W155="","",VLOOKUP(W155,シフト記号表!$C$6:$L$47,10,FALSE))</f>
        <v/>
      </c>
      <c r="X156" s="128" t="str">
        <f>IF(X155="","",VLOOKUP(X155,シフト記号表!$C$6:$L$47,10,FALSE))</f>
        <v/>
      </c>
      <c r="Y156" s="128" t="str">
        <f>IF(Y155="","",VLOOKUP(Y155,シフト記号表!$C$6:$L$47,10,FALSE))</f>
        <v/>
      </c>
      <c r="Z156" s="128" t="str">
        <f>IF(Z155="","",VLOOKUP(Z155,シフト記号表!$C$6:$L$47,10,FALSE))</f>
        <v/>
      </c>
      <c r="AA156" s="128" t="str">
        <f>IF(AA155="","",VLOOKUP(AA155,シフト記号表!$C$6:$L$47,10,FALSE))</f>
        <v/>
      </c>
      <c r="AB156" s="128" t="str">
        <f>IF(AB155="","",VLOOKUP(AB155,シフト記号表!$C$6:$L$47,10,FALSE))</f>
        <v/>
      </c>
      <c r="AC156" s="129" t="str">
        <f>IF(AC155="","",VLOOKUP(AC155,シフト記号表!$C$6:$L$47,10,FALSE))</f>
        <v/>
      </c>
      <c r="AD156" s="127" t="str">
        <f>IF(AD155="","",VLOOKUP(AD155,シフト記号表!$C$6:$L$47,10,FALSE))</f>
        <v/>
      </c>
      <c r="AE156" s="128" t="str">
        <f>IF(AE155="","",VLOOKUP(AE155,シフト記号表!$C$6:$L$47,10,FALSE))</f>
        <v/>
      </c>
      <c r="AF156" s="128" t="str">
        <f>IF(AF155="","",VLOOKUP(AF155,シフト記号表!$C$6:$L$47,10,FALSE))</f>
        <v/>
      </c>
      <c r="AG156" s="128" t="str">
        <f>IF(AG155="","",VLOOKUP(AG155,シフト記号表!$C$6:$L$47,10,FALSE))</f>
        <v/>
      </c>
      <c r="AH156" s="128" t="str">
        <f>IF(AH155="","",VLOOKUP(AH155,シフト記号表!$C$6:$L$47,10,FALSE))</f>
        <v/>
      </c>
      <c r="AI156" s="128" t="str">
        <f>IF(AI155="","",VLOOKUP(AI155,シフト記号表!$C$6:$L$47,10,FALSE))</f>
        <v/>
      </c>
      <c r="AJ156" s="129" t="str">
        <f>IF(AJ155="","",VLOOKUP(AJ155,シフト記号表!$C$6:$L$47,10,FALSE))</f>
        <v/>
      </c>
      <c r="AK156" s="127" t="str">
        <f>IF(AK155="","",VLOOKUP(AK155,シフト記号表!$C$6:$L$47,10,FALSE))</f>
        <v/>
      </c>
      <c r="AL156" s="128" t="str">
        <f>IF(AL155="","",VLOOKUP(AL155,シフト記号表!$C$6:$L$47,10,FALSE))</f>
        <v/>
      </c>
      <c r="AM156" s="128" t="str">
        <f>IF(AM155="","",VLOOKUP(AM155,シフト記号表!$C$6:$L$47,10,FALSE))</f>
        <v/>
      </c>
      <c r="AN156" s="128" t="str">
        <f>IF(AN155="","",VLOOKUP(AN155,シフト記号表!$C$6:$L$47,10,FALSE))</f>
        <v/>
      </c>
      <c r="AO156" s="128" t="str">
        <f>IF(AO155="","",VLOOKUP(AO155,シフト記号表!$C$6:$L$47,10,FALSE))</f>
        <v/>
      </c>
      <c r="AP156" s="128" t="str">
        <f>IF(AP155="","",VLOOKUP(AP155,シフト記号表!$C$6:$L$47,10,FALSE))</f>
        <v/>
      </c>
      <c r="AQ156" s="129" t="str">
        <f>IF(AQ155="","",VLOOKUP(AQ155,シフト記号表!$C$6:$L$47,10,FALSE))</f>
        <v/>
      </c>
      <c r="AR156" s="127" t="str">
        <f>IF(AR155="","",VLOOKUP(AR155,シフト記号表!$C$6:$L$47,10,FALSE))</f>
        <v/>
      </c>
      <c r="AS156" s="128" t="str">
        <f>IF(AS155="","",VLOOKUP(AS155,シフト記号表!$C$6:$L$47,10,FALSE))</f>
        <v/>
      </c>
      <c r="AT156" s="128" t="str">
        <f>IF(AT155="","",VLOOKUP(AT155,シフト記号表!$C$6:$L$47,10,FALSE))</f>
        <v/>
      </c>
      <c r="AU156" s="128" t="str">
        <f>IF(AU155="","",VLOOKUP(AU155,シフト記号表!$C$6:$L$47,10,FALSE))</f>
        <v/>
      </c>
      <c r="AV156" s="128" t="str">
        <f>IF(AV155="","",VLOOKUP(AV155,シフト記号表!$C$6:$L$47,10,FALSE))</f>
        <v/>
      </c>
      <c r="AW156" s="128" t="str">
        <f>IF(AW155="","",VLOOKUP(AW155,シフト記号表!$C$6:$L$47,10,FALSE))</f>
        <v/>
      </c>
      <c r="AX156" s="129" t="str">
        <f>IF(AX155="","",VLOOKUP(AX155,シフト記号表!$C$6:$L$47,10,FALSE))</f>
        <v/>
      </c>
      <c r="AY156" s="127" t="str">
        <f>IF(AY155="","",VLOOKUP(AY155,シフト記号表!$C$6:$L$47,10,FALSE))</f>
        <v/>
      </c>
      <c r="AZ156" s="128" t="str">
        <f>IF(AZ155="","",VLOOKUP(AZ155,シフト記号表!$C$6:$L$47,10,FALSE))</f>
        <v/>
      </c>
      <c r="BA156" s="128" t="str">
        <f>IF(BA155="","",VLOOKUP(BA155,シフト記号表!$C$6:$L$47,10,FALSE))</f>
        <v/>
      </c>
      <c r="BB156" s="836">
        <f>IF($BE$3="４週",SUM(W156:AX156),IF($BE$3="暦月",SUM(W156:BA156),""))</f>
        <v>0</v>
      </c>
      <c r="BC156" s="837"/>
      <c r="BD156" s="838">
        <f>IF($BE$3="４週",BB156/4,IF($BE$3="暦月",(BB156/($BE$8/7)),""))</f>
        <v>0</v>
      </c>
      <c r="BE156" s="837"/>
      <c r="BF156" s="833"/>
      <c r="BG156" s="834"/>
      <c r="BH156" s="834"/>
      <c r="BI156" s="834"/>
      <c r="BJ156" s="835"/>
    </row>
    <row r="157" spans="2:62" ht="20.25" customHeight="1">
      <c r="B157" s="792">
        <f>B155+1</f>
        <v>72</v>
      </c>
      <c r="C157" s="794"/>
      <c r="D157" s="795"/>
      <c r="E157" s="122"/>
      <c r="F157" s="123"/>
      <c r="G157" s="122"/>
      <c r="H157" s="123"/>
      <c r="I157" s="798"/>
      <c r="J157" s="799"/>
      <c r="K157" s="802"/>
      <c r="L157" s="803"/>
      <c r="M157" s="803"/>
      <c r="N157" s="795"/>
      <c r="O157" s="806"/>
      <c r="P157" s="807"/>
      <c r="Q157" s="807"/>
      <c r="R157" s="807"/>
      <c r="S157" s="808"/>
      <c r="T157" s="142" t="s">
        <v>456</v>
      </c>
      <c r="U157" s="143"/>
      <c r="V157" s="144"/>
      <c r="W157" s="135"/>
      <c r="X157" s="136"/>
      <c r="Y157" s="136"/>
      <c r="Z157" s="136"/>
      <c r="AA157" s="136"/>
      <c r="AB157" s="136"/>
      <c r="AC157" s="137"/>
      <c r="AD157" s="135"/>
      <c r="AE157" s="136"/>
      <c r="AF157" s="136"/>
      <c r="AG157" s="136"/>
      <c r="AH157" s="136"/>
      <c r="AI157" s="136"/>
      <c r="AJ157" s="137"/>
      <c r="AK157" s="135"/>
      <c r="AL157" s="136"/>
      <c r="AM157" s="136"/>
      <c r="AN157" s="136"/>
      <c r="AO157" s="136"/>
      <c r="AP157" s="136"/>
      <c r="AQ157" s="137"/>
      <c r="AR157" s="135"/>
      <c r="AS157" s="136"/>
      <c r="AT157" s="136"/>
      <c r="AU157" s="136"/>
      <c r="AV157" s="136"/>
      <c r="AW157" s="136"/>
      <c r="AX157" s="137"/>
      <c r="AY157" s="135"/>
      <c r="AZ157" s="136"/>
      <c r="BA157" s="138"/>
      <c r="BB157" s="809"/>
      <c r="BC157" s="810"/>
      <c r="BD157" s="781"/>
      <c r="BE157" s="782"/>
      <c r="BF157" s="783"/>
      <c r="BG157" s="784"/>
      <c r="BH157" s="784"/>
      <c r="BI157" s="784"/>
      <c r="BJ157" s="785"/>
    </row>
    <row r="158" spans="2:62" ht="20.25" customHeight="1">
      <c r="B158" s="793"/>
      <c r="C158" s="827"/>
      <c r="D158" s="828"/>
      <c r="E158" s="145"/>
      <c r="F158" s="146">
        <f>C157</f>
        <v>0</v>
      </c>
      <c r="G158" s="145"/>
      <c r="H158" s="146">
        <f>I157</f>
        <v>0</v>
      </c>
      <c r="I158" s="829"/>
      <c r="J158" s="830"/>
      <c r="K158" s="831"/>
      <c r="L158" s="832"/>
      <c r="M158" s="832"/>
      <c r="N158" s="828"/>
      <c r="O158" s="806"/>
      <c r="P158" s="807"/>
      <c r="Q158" s="807"/>
      <c r="R158" s="807"/>
      <c r="S158" s="808"/>
      <c r="T158" s="139" t="s">
        <v>203</v>
      </c>
      <c r="U158" s="140"/>
      <c r="V158" s="141"/>
      <c r="W158" s="127" t="str">
        <f>IF(W157="","",VLOOKUP(W157,シフト記号表!$C$6:$L$47,10,FALSE))</f>
        <v/>
      </c>
      <c r="X158" s="128" t="str">
        <f>IF(X157="","",VLOOKUP(X157,シフト記号表!$C$6:$L$47,10,FALSE))</f>
        <v/>
      </c>
      <c r="Y158" s="128" t="str">
        <f>IF(Y157="","",VLOOKUP(Y157,シフト記号表!$C$6:$L$47,10,FALSE))</f>
        <v/>
      </c>
      <c r="Z158" s="128" t="str">
        <f>IF(Z157="","",VLOOKUP(Z157,シフト記号表!$C$6:$L$47,10,FALSE))</f>
        <v/>
      </c>
      <c r="AA158" s="128" t="str">
        <f>IF(AA157="","",VLOOKUP(AA157,シフト記号表!$C$6:$L$47,10,FALSE))</f>
        <v/>
      </c>
      <c r="AB158" s="128" t="str">
        <f>IF(AB157="","",VLOOKUP(AB157,シフト記号表!$C$6:$L$47,10,FALSE))</f>
        <v/>
      </c>
      <c r="AC158" s="129" t="str">
        <f>IF(AC157="","",VLOOKUP(AC157,シフト記号表!$C$6:$L$47,10,FALSE))</f>
        <v/>
      </c>
      <c r="AD158" s="127" t="str">
        <f>IF(AD157="","",VLOOKUP(AD157,シフト記号表!$C$6:$L$47,10,FALSE))</f>
        <v/>
      </c>
      <c r="AE158" s="128" t="str">
        <f>IF(AE157="","",VLOOKUP(AE157,シフト記号表!$C$6:$L$47,10,FALSE))</f>
        <v/>
      </c>
      <c r="AF158" s="128" t="str">
        <f>IF(AF157="","",VLOOKUP(AF157,シフト記号表!$C$6:$L$47,10,FALSE))</f>
        <v/>
      </c>
      <c r="AG158" s="128" t="str">
        <f>IF(AG157="","",VLOOKUP(AG157,シフト記号表!$C$6:$L$47,10,FALSE))</f>
        <v/>
      </c>
      <c r="AH158" s="128" t="str">
        <f>IF(AH157="","",VLOOKUP(AH157,シフト記号表!$C$6:$L$47,10,FALSE))</f>
        <v/>
      </c>
      <c r="AI158" s="128" t="str">
        <f>IF(AI157="","",VLOOKUP(AI157,シフト記号表!$C$6:$L$47,10,FALSE))</f>
        <v/>
      </c>
      <c r="AJ158" s="129" t="str">
        <f>IF(AJ157="","",VLOOKUP(AJ157,シフト記号表!$C$6:$L$47,10,FALSE))</f>
        <v/>
      </c>
      <c r="AK158" s="127" t="str">
        <f>IF(AK157="","",VLOOKUP(AK157,シフト記号表!$C$6:$L$47,10,FALSE))</f>
        <v/>
      </c>
      <c r="AL158" s="128" t="str">
        <f>IF(AL157="","",VLOOKUP(AL157,シフト記号表!$C$6:$L$47,10,FALSE))</f>
        <v/>
      </c>
      <c r="AM158" s="128" t="str">
        <f>IF(AM157="","",VLOOKUP(AM157,シフト記号表!$C$6:$L$47,10,FALSE))</f>
        <v/>
      </c>
      <c r="AN158" s="128" t="str">
        <f>IF(AN157="","",VLOOKUP(AN157,シフト記号表!$C$6:$L$47,10,FALSE))</f>
        <v/>
      </c>
      <c r="AO158" s="128" t="str">
        <f>IF(AO157="","",VLOOKUP(AO157,シフト記号表!$C$6:$L$47,10,FALSE))</f>
        <v/>
      </c>
      <c r="AP158" s="128" t="str">
        <f>IF(AP157="","",VLOOKUP(AP157,シフト記号表!$C$6:$L$47,10,FALSE))</f>
        <v/>
      </c>
      <c r="AQ158" s="129" t="str">
        <f>IF(AQ157="","",VLOOKUP(AQ157,シフト記号表!$C$6:$L$47,10,FALSE))</f>
        <v/>
      </c>
      <c r="AR158" s="127" t="str">
        <f>IF(AR157="","",VLOOKUP(AR157,シフト記号表!$C$6:$L$47,10,FALSE))</f>
        <v/>
      </c>
      <c r="AS158" s="128" t="str">
        <f>IF(AS157="","",VLOOKUP(AS157,シフト記号表!$C$6:$L$47,10,FALSE))</f>
        <v/>
      </c>
      <c r="AT158" s="128" t="str">
        <f>IF(AT157="","",VLOOKUP(AT157,シフト記号表!$C$6:$L$47,10,FALSE))</f>
        <v/>
      </c>
      <c r="AU158" s="128" t="str">
        <f>IF(AU157="","",VLOOKUP(AU157,シフト記号表!$C$6:$L$47,10,FALSE))</f>
        <v/>
      </c>
      <c r="AV158" s="128" t="str">
        <f>IF(AV157="","",VLOOKUP(AV157,シフト記号表!$C$6:$L$47,10,FALSE))</f>
        <v/>
      </c>
      <c r="AW158" s="128" t="str">
        <f>IF(AW157="","",VLOOKUP(AW157,シフト記号表!$C$6:$L$47,10,FALSE))</f>
        <v/>
      </c>
      <c r="AX158" s="129" t="str">
        <f>IF(AX157="","",VLOOKUP(AX157,シフト記号表!$C$6:$L$47,10,FALSE))</f>
        <v/>
      </c>
      <c r="AY158" s="127" t="str">
        <f>IF(AY157="","",VLOOKUP(AY157,シフト記号表!$C$6:$L$47,10,FALSE))</f>
        <v/>
      </c>
      <c r="AZ158" s="128" t="str">
        <f>IF(AZ157="","",VLOOKUP(AZ157,シフト記号表!$C$6:$L$47,10,FALSE))</f>
        <v/>
      </c>
      <c r="BA158" s="128" t="str">
        <f>IF(BA157="","",VLOOKUP(BA157,シフト記号表!$C$6:$L$47,10,FALSE))</f>
        <v/>
      </c>
      <c r="BB158" s="836">
        <f>IF($BE$3="４週",SUM(W158:AX158),IF($BE$3="暦月",SUM(W158:BA158),""))</f>
        <v>0</v>
      </c>
      <c r="BC158" s="837"/>
      <c r="BD158" s="838">
        <f>IF($BE$3="４週",BB158/4,IF($BE$3="暦月",(BB158/($BE$8/7)),""))</f>
        <v>0</v>
      </c>
      <c r="BE158" s="837"/>
      <c r="BF158" s="833"/>
      <c r="BG158" s="834"/>
      <c r="BH158" s="834"/>
      <c r="BI158" s="834"/>
      <c r="BJ158" s="835"/>
    </row>
    <row r="159" spans="2:62" ht="20.25" customHeight="1">
      <c r="B159" s="792">
        <f>B157+1</f>
        <v>73</v>
      </c>
      <c r="C159" s="794"/>
      <c r="D159" s="795"/>
      <c r="E159" s="122"/>
      <c r="F159" s="123"/>
      <c r="G159" s="122"/>
      <c r="H159" s="123"/>
      <c r="I159" s="798"/>
      <c r="J159" s="799"/>
      <c r="K159" s="802"/>
      <c r="L159" s="803"/>
      <c r="M159" s="803"/>
      <c r="N159" s="795"/>
      <c r="O159" s="806"/>
      <c r="P159" s="807"/>
      <c r="Q159" s="807"/>
      <c r="R159" s="807"/>
      <c r="S159" s="808"/>
      <c r="T159" s="142" t="s">
        <v>456</v>
      </c>
      <c r="U159" s="143"/>
      <c r="V159" s="144"/>
      <c r="W159" s="135"/>
      <c r="X159" s="136"/>
      <c r="Y159" s="136"/>
      <c r="Z159" s="136"/>
      <c r="AA159" s="136"/>
      <c r="AB159" s="136"/>
      <c r="AC159" s="137"/>
      <c r="AD159" s="135"/>
      <c r="AE159" s="136"/>
      <c r="AF159" s="136"/>
      <c r="AG159" s="136"/>
      <c r="AH159" s="136"/>
      <c r="AI159" s="136"/>
      <c r="AJ159" s="137"/>
      <c r="AK159" s="135"/>
      <c r="AL159" s="136"/>
      <c r="AM159" s="136"/>
      <c r="AN159" s="136"/>
      <c r="AO159" s="136"/>
      <c r="AP159" s="136"/>
      <c r="AQ159" s="137"/>
      <c r="AR159" s="135"/>
      <c r="AS159" s="136"/>
      <c r="AT159" s="136"/>
      <c r="AU159" s="136"/>
      <c r="AV159" s="136"/>
      <c r="AW159" s="136"/>
      <c r="AX159" s="137"/>
      <c r="AY159" s="135"/>
      <c r="AZ159" s="136"/>
      <c r="BA159" s="138"/>
      <c r="BB159" s="809"/>
      <c r="BC159" s="810"/>
      <c r="BD159" s="781"/>
      <c r="BE159" s="782"/>
      <c r="BF159" s="783"/>
      <c r="BG159" s="784"/>
      <c r="BH159" s="784"/>
      <c r="BI159" s="784"/>
      <c r="BJ159" s="785"/>
    </row>
    <row r="160" spans="2:62" ht="20.25" customHeight="1">
      <c r="B160" s="793"/>
      <c r="C160" s="827"/>
      <c r="D160" s="828"/>
      <c r="E160" s="145"/>
      <c r="F160" s="146">
        <f>C159</f>
        <v>0</v>
      </c>
      <c r="G160" s="145"/>
      <c r="H160" s="146">
        <f>I159</f>
        <v>0</v>
      </c>
      <c r="I160" s="829"/>
      <c r="J160" s="830"/>
      <c r="K160" s="831"/>
      <c r="L160" s="832"/>
      <c r="M160" s="832"/>
      <c r="N160" s="828"/>
      <c r="O160" s="806"/>
      <c r="P160" s="807"/>
      <c r="Q160" s="807"/>
      <c r="R160" s="807"/>
      <c r="S160" s="808"/>
      <c r="T160" s="139" t="s">
        <v>203</v>
      </c>
      <c r="U160" s="140"/>
      <c r="V160" s="141"/>
      <c r="W160" s="127" t="str">
        <f>IF(W159="","",VLOOKUP(W159,シフト記号表!$C$6:$L$47,10,FALSE))</f>
        <v/>
      </c>
      <c r="X160" s="128" t="str">
        <f>IF(X159="","",VLOOKUP(X159,シフト記号表!$C$6:$L$47,10,FALSE))</f>
        <v/>
      </c>
      <c r="Y160" s="128" t="str">
        <f>IF(Y159="","",VLOOKUP(Y159,シフト記号表!$C$6:$L$47,10,FALSE))</f>
        <v/>
      </c>
      <c r="Z160" s="128" t="str">
        <f>IF(Z159="","",VLOOKUP(Z159,シフト記号表!$C$6:$L$47,10,FALSE))</f>
        <v/>
      </c>
      <c r="AA160" s="128" t="str">
        <f>IF(AA159="","",VLOOKUP(AA159,シフト記号表!$C$6:$L$47,10,FALSE))</f>
        <v/>
      </c>
      <c r="AB160" s="128" t="str">
        <f>IF(AB159="","",VLOOKUP(AB159,シフト記号表!$C$6:$L$47,10,FALSE))</f>
        <v/>
      </c>
      <c r="AC160" s="129" t="str">
        <f>IF(AC159="","",VLOOKUP(AC159,シフト記号表!$C$6:$L$47,10,FALSE))</f>
        <v/>
      </c>
      <c r="AD160" s="127" t="str">
        <f>IF(AD159="","",VLOOKUP(AD159,シフト記号表!$C$6:$L$47,10,FALSE))</f>
        <v/>
      </c>
      <c r="AE160" s="128" t="str">
        <f>IF(AE159="","",VLOOKUP(AE159,シフト記号表!$C$6:$L$47,10,FALSE))</f>
        <v/>
      </c>
      <c r="AF160" s="128" t="str">
        <f>IF(AF159="","",VLOOKUP(AF159,シフト記号表!$C$6:$L$47,10,FALSE))</f>
        <v/>
      </c>
      <c r="AG160" s="128" t="str">
        <f>IF(AG159="","",VLOOKUP(AG159,シフト記号表!$C$6:$L$47,10,FALSE))</f>
        <v/>
      </c>
      <c r="AH160" s="128" t="str">
        <f>IF(AH159="","",VLOOKUP(AH159,シフト記号表!$C$6:$L$47,10,FALSE))</f>
        <v/>
      </c>
      <c r="AI160" s="128" t="str">
        <f>IF(AI159="","",VLOOKUP(AI159,シフト記号表!$C$6:$L$47,10,FALSE))</f>
        <v/>
      </c>
      <c r="AJ160" s="129" t="str">
        <f>IF(AJ159="","",VLOOKUP(AJ159,シフト記号表!$C$6:$L$47,10,FALSE))</f>
        <v/>
      </c>
      <c r="AK160" s="127" t="str">
        <f>IF(AK159="","",VLOOKUP(AK159,シフト記号表!$C$6:$L$47,10,FALSE))</f>
        <v/>
      </c>
      <c r="AL160" s="128" t="str">
        <f>IF(AL159="","",VLOOKUP(AL159,シフト記号表!$C$6:$L$47,10,FALSE))</f>
        <v/>
      </c>
      <c r="AM160" s="128" t="str">
        <f>IF(AM159="","",VLOOKUP(AM159,シフト記号表!$C$6:$L$47,10,FALSE))</f>
        <v/>
      </c>
      <c r="AN160" s="128" t="str">
        <f>IF(AN159="","",VLOOKUP(AN159,シフト記号表!$C$6:$L$47,10,FALSE))</f>
        <v/>
      </c>
      <c r="AO160" s="128" t="str">
        <f>IF(AO159="","",VLOOKUP(AO159,シフト記号表!$C$6:$L$47,10,FALSE))</f>
        <v/>
      </c>
      <c r="AP160" s="128" t="str">
        <f>IF(AP159="","",VLOOKUP(AP159,シフト記号表!$C$6:$L$47,10,FALSE))</f>
        <v/>
      </c>
      <c r="AQ160" s="129" t="str">
        <f>IF(AQ159="","",VLOOKUP(AQ159,シフト記号表!$C$6:$L$47,10,FALSE))</f>
        <v/>
      </c>
      <c r="AR160" s="127" t="str">
        <f>IF(AR159="","",VLOOKUP(AR159,シフト記号表!$C$6:$L$47,10,FALSE))</f>
        <v/>
      </c>
      <c r="AS160" s="128" t="str">
        <f>IF(AS159="","",VLOOKUP(AS159,シフト記号表!$C$6:$L$47,10,FALSE))</f>
        <v/>
      </c>
      <c r="AT160" s="128" t="str">
        <f>IF(AT159="","",VLOOKUP(AT159,シフト記号表!$C$6:$L$47,10,FALSE))</f>
        <v/>
      </c>
      <c r="AU160" s="128" t="str">
        <f>IF(AU159="","",VLOOKUP(AU159,シフト記号表!$C$6:$L$47,10,FALSE))</f>
        <v/>
      </c>
      <c r="AV160" s="128" t="str">
        <f>IF(AV159="","",VLOOKUP(AV159,シフト記号表!$C$6:$L$47,10,FALSE))</f>
        <v/>
      </c>
      <c r="AW160" s="128" t="str">
        <f>IF(AW159="","",VLOOKUP(AW159,シフト記号表!$C$6:$L$47,10,FALSE))</f>
        <v/>
      </c>
      <c r="AX160" s="129" t="str">
        <f>IF(AX159="","",VLOOKUP(AX159,シフト記号表!$C$6:$L$47,10,FALSE))</f>
        <v/>
      </c>
      <c r="AY160" s="127" t="str">
        <f>IF(AY159="","",VLOOKUP(AY159,シフト記号表!$C$6:$L$47,10,FALSE))</f>
        <v/>
      </c>
      <c r="AZ160" s="128" t="str">
        <f>IF(AZ159="","",VLOOKUP(AZ159,シフト記号表!$C$6:$L$47,10,FALSE))</f>
        <v/>
      </c>
      <c r="BA160" s="128" t="str">
        <f>IF(BA159="","",VLOOKUP(BA159,シフト記号表!$C$6:$L$47,10,FALSE))</f>
        <v/>
      </c>
      <c r="BB160" s="836">
        <f>IF($BE$3="４週",SUM(W160:AX160),IF($BE$3="暦月",SUM(W160:BA160),""))</f>
        <v>0</v>
      </c>
      <c r="BC160" s="837"/>
      <c r="BD160" s="838">
        <f>IF($BE$3="４週",BB160/4,IF($BE$3="暦月",(BB160/($BE$8/7)),""))</f>
        <v>0</v>
      </c>
      <c r="BE160" s="837"/>
      <c r="BF160" s="833"/>
      <c r="BG160" s="834"/>
      <c r="BH160" s="834"/>
      <c r="BI160" s="834"/>
      <c r="BJ160" s="835"/>
    </row>
    <row r="161" spans="2:62" ht="20.25" customHeight="1">
      <c r="B161" s="792">
        <f>B159+1</f>
        <v>74</v>
      </c>
      <c r="C161" s="794"/>
      <c r="D161" s="795"/>
      <c r="E161" s="122"/>
      <c r="F161" s="123"/>
      <c r="G161" s="122"/>
      <c r="H161" s="123"/>
      <c r="I161" s="798"/>
      <c r="J161" s="799"/>
      <c r="K161" s="802"/>
      <c r="L161" s="803"/>
      <c r="M161" s="803"/>
      <c r="N161" s="795"/>
      <c r="O161" s="806"/>
      <c r="P161" s="807"/>
      <c r="Q161" s="807"/>
      <c r="R161" s="807"/>
      <c r="S161" s="808"/>
      <c r="T161" s="142" t="s">
        <v>456</v>
      </c>
      <c r="U161" s="143"/>
      <c r="V161" s="144"/>
      <c r="W161" s="135"/>
      <c r="X161" s="136"/>
      <c r="Y161" s="136"/>
      <c r="Z161" s="136"/>
      <c r="AA161" s="136"/>
      <c r="AB161" s="136"/>
      <c r="AC161" s="137"/>
      <c r="AD161" s="135"/>
      <c r="AE161" s="136"/>
      <c r="AF161" s="136"/>
      <c r="AG161" s="136"/>
      <c r="AH161" s="136"/>
      <c r="AI161" s="136"/>
      <c r="AJ161" s="137"/>
      <c r="AK161" s="135"/>
      <c r="AL161" s="136"/>
      <c r="AM161" s="136"/>
      <c r="AN161" s="136"/>
      <c r="AO161" s="136"/>
      <c r="AP161" s="136"/>
      <c r="AQ161" s="137"/>
      <c r="AR161" s="135"/>
      <c r="AS161" s="136"/>
      <c r="AT161" s="136"/>
      <c r="AU161" s="136"/>
      <c r="AV161" s="136"/>
      <c r="AW161" s="136"/>
      <c r="AX161" s="137"/>
      <c r="AY161" s="135"/>
      <c r="AZ161" s="136"/>
      <c r="BA161" s="138"/>
      <c r="BB161" s="809"/>
      <c r="BC161" s="810"/>
      <c r="BD161" s="781"/>
      <c r="BE161" s="782"/>
      <c r="BF161" s="783"/>
      <c r="BG161" s="784"/>
      <c r="BH161" s="784"/>
      <c r="BI161" s="784"/>
      <c r="BJ161" s="785"/>
    </row>
    <row r="162" spans="2:62" ht="20.25" customHeight="1">
      <c r="B162" s="793"/>
      <c r="C162" s="827"/>
      <c r="D162" s="828"/>
      <c r="E162" s="145"/>
      <c r="F162" s="146">
        <f>C161</f>
        <v>0</v>
      </c>
      <c r="G162" s="145"/>
      <c r="H162" s="146">
        <f>I161</f>
        <v>0</v>
      </c>
      <c r="I162" s="829"/>
      <c r="J162" s="830"/>
      <c r="K162" s="831"/>
      <c r="L162" s="832"/>
      <c r="M162" s="832"/>
      <c r="N162" s="828"/>
      <c r="O162" s="806"/>
      <c r="P162" s="807"/>
      <c r="Q162" s="807"/>
      <c r="R162" s="807"/>
      <c r="S162" s="808"/>
      <c r="T162" s="139" t="s">
        <v>203</v>
      </c>
      <c r="U162" s="140"/>
      <c r="V162" s="141"/>
      <c r="W162" s="127" t="str">
        <f>IF(W161="","",VLOOKUP(W161,シフト記号表!$C$6:$L$47,10,FALSE))</f>
        <v/>
      </c>
      <c r="X162" s="128" t="str">
        <f>IF(X161="","",VLOOKUP(X161,シフト記号表!$C$6:$L$47,10,FALSE))</f>
        <v/>
      </c>
      <c r="Y162" s="128" t="str">
        <f>IF(Y161="","",VLOOKUP(Y161,シフト記号表!$C$6:$L$47,10,FALSE))</f>
        <v/>
      </c>
      <c r="Z162" s="128" t="str">
        <f>IF(Z161="","",VLOOKUP(Z161,シフト記号表!$C$6:$L$47,10,FALSE))</f>
        <v/>
      </c>
      <c r="AA162" s="128" t="str">
        <f>IF(AA161="","",VLOOKUP(AA161,シフト記号表!$C$6:$L$47,10,FALSE))</f>
        <v/>
      </c>
      <c r="AB162" s="128" t="str">
        <f>IF(AB161="","",VLOOKUP(AB161,シフト記号表!$C$6:$L$47,10,FALSE))</f>
        <v/>
      </c>
      <c r="AC162" s="129" t="str">
        <f>IF(AC161="","",VLOOKUP(AC161,シフト記号表!$C$6:$L$47,10,FALSE))</f>
        <v/>
      </c>
      <c r="AD162" s="127" t="str">
        <f>IF(AD161="","",VLOOKUP(AD161,シフト記号表!$C$6:$L$47,10,FALSE))</f>
        <v/>
      </c>
      <c r="AE162" s="128" t="str">
        <f>IF(AE161="","",VLOOKUP(AE161,シフト記号表!$C$6:$L$47,10,FALSE))</f>
        <v/>
      </c>
      <c r="AF162" s="128" t="str">
        <f>IF(AF161="","",VLOOKUP(AF161,シフト記号表!$C$6:$L$47,10,FALSE))</f>
        <v/>
      </c>
      <c r="AG162" s="128" t="str">
        <f>IF(AG161="","",VLOOKUP(AG161,シフト記号表!$C$6:$L$47,10,FALSE))</f>
        <v/>
      </c>
      <c r="AH162" s="128" t="str">
        <f>IF(AH161="","",VLOOKUP(AH161,シフト記号表!$C$6:$L$47,10,FALSE))</f>
        <v/>
      </c>
      <c r="AI162" s="128" t="str">
        <f>IF(AI161="","",VLOOKUP(AI161,シフト記号表!$C$6:$L$47,10,FALSE))</f>
        <v/>
      </c>
      <c r="AJ162" s="129" t="str">
        <f>IF(AJ161="","",VLOOKUP(AJ161,シフト記号表!$C$6:$L$47,10,FALSE))</f>
        <v/>
      </c>
      <c r="AK162" s="127" t="str">
        <f>IF(AK161="","",VLOOKUP(AK161,シフト記号表!$C$6:$L$47,10,FALSE))</f>
        <v/>
      </c>
      <c r="AL162" s="128" t="str">
        <f>IF(AL161="","",VLOOKUP(AL161,シフト記号表!$C$6:$L$47,10,FALSE))</f>
        <v/>
      </c>
      <c r="AM162" s="128" t="str">
        <f>IF(AM161="","",VLOOKUP(AM161,シフト記号表!$C$6:$L$47,10,FALSE))</f>
        <v/>
      </c>
      <c r="AN162" s="128" t="str">
        <f>IF(AN161="","",VLOOKUP(AN161,シフト記号表!$C$6:$L$47,10,FALSE))</f>
        <v/>
      </c>
      <c r="AO162" s="128" t="str">
        <f>IF(AO161="","",VLOOKUP(AO161,シフト記号表!$C$6:$L$47,10,FALSE))</f>
        <v/>
      </c>
      <c r="AP162" s="128" t="str">
        <f>IF(AP161="","",VLOOKUP(AP161,シフト記号表!$C$6:$L$47,10,FALSE))</f>
        <v/>
      </c>
      <c r="AQ162" s="129" t="str">
        <f>IF(AQ161="","",VLOOKUP(AQ161,シフト記号表!$C$6:$L$47,10,FALSE))</f>
        <v/>
      </c>
      <c r="AR162" s="127" t="str">
        <f>IF(AR161="","",VLOOKUP(AR161,シフト記号表!$C$6:$L$47,10,FALSE))</f>
        <v/>
      </c>
      <c r="AS162" s="128" t="str">
        <f>IF(AS161="","",VLOOKUP(AS161,シフト記号表!$C$6:$L$47,10,FALSE))</f>
        <v/>
      </c>
      <c r="AT162" s="128" t="str">
        <f>IF(AT161="","",VLOOKUP(AT161,シフト記号表!$C$6:$L$47,10,FALSE))</f>
        <v/>
      </c>
      <c r="AU162" s="128" t="str">
        <f>IF(AU161="","",VLOOKUP(AU161,シフト記号表!$C$6:$L$47,10,FALSE))</f>
        <v/>
      </c>
      <c r="AV162" s="128" t="str">
        <f>IF(AV161="","",VLOOKUP(AV161,シフト記号表!$C$6:$L$47,10,FALSE))</f>
        <v/>
      </c>
      <c r="AW162" s="128" t="str">
        <f>IF(AW161="","",VLOOKUP(AW161,シフト記号表!$C$6:$L$47,10,FALSE))</f>
        <v/>
      </c>
      <c r="AX162" s="129" t="str">
        <f>IF(AX161="","",VLOOKUP(AX161,シフト記号表!$C$6:$L$47,10,FALSE))</f>
        <v/>
      </c>
      <c r="AY162" s="127" t="str">
        <f>IF(AY161="","",VLOOKUP(AY161,シフト記号表!$C$6:$L$47,10,FALSE))</f>
        <v/>
      </c>
      <c r="AZ162" s="128" t="str">
        <f>IF(AZ161="","",VLOOKUP(AZ161,シフト記号表!$C$6:$L$47,10,FALSE))</f>
        <v/>
      </c>
      <c r="BA162" s="128" t="str">
        <f>IF(BA161="","",VLOOKUP(BA161,シフト記号表!$C$6:$L$47,10,FALSE))</f>
        <v/>
      </c>
      <c r="BB162" s="836">
        <f>IF($BE$3="４週",SUM(W162:AX162),IF($BE$3="暦月",SUM(W162:BA162),""))</f>
        <v>0</v>
      </c>
      <c r="BC162" s="837"/>
      <c r="BD162" s="838">
        <f>IF($BE$3="４週",BB162/4,IF($BE$3="暦月",(BB162/($BE$8/7)),""))</f>
        <v>0</v>
      </c>
      <c r="BE162" s="837"/>
      <c r="BF162" s="833"/>
      <c r="BG162" s="834"/>
      <c r="BH162" s="834"/>
      <c r="BI162" s="834"/>
      <c r="BJ162" s="835"/>
    </row>
    <row r="163" spans="2:62" ht="20.25" customHeight="1">
      <c r="B163" s="792">
        <f>B161+1</f>
        <v>75</v>
      </c>
      <c r="C163" s="794"/>
      <c r="D163" s="795"/>
      <c r="E163" s="122"/>
      <c r="F163" s="123"/>
      <c r="G163" s="122"/>
      <c r="H163" s="123"/>
      <c r="I163" s="798"/>
      <c r="J163" s="799"/>
      <c r="K163" s="802"/>
      <c r="L163" s="803"/>
      <c r="M163" s="803"/>
      <c r="N163" s="795"/>
      <c r="O163" s="806"/>
      <c r="P163" s="807"/>
      <c r="Q163" s="807"/>
      <c r="R163" s="807"/>
      <c r="S163" s="808"/>
      <c r="T163" s="142" t="s">
        <v>456</v>
      </c>
      <c r="U163" s="143"/>
      <c r="V163" s="144"/>
      <c r="W163" s="135"/>
      <c r="X163" s="136"/>
      <c r="Y163" s="136"/>
      <c r="Z163" s="136"/>
      <c r="AA163" s="136"/>
      <c r="AB163" s="136"/>
      <c r="AC163" s="137"/>
      <c r="AD163" s="135"/>
      <c r="AE163" s="136"/>
      <c r="AF163" s="136"/>
      <c r="AG163" s="136"/>
      <c r="AH163" s="136"/>
      <c r="AI163" s="136"/>
      <c r="AJ163" s="137"/>
      <c r="AK163" s="135"/>
      <c r="AL163" s="136"/>
      <c r="AM163" s="136"/>
      <c r="AN163" s="136"/>
      <c r="AO163" s="136"/>
      <c r="AP163" s="136"/>
      <c r="AQ163" s="137"/>
      <c r="AR163" s="135"/>
      <c r="AS163" s="136"/>
      <c r="AT163" s="136"/>
      <c r="AU163" s="136"/>
      <c r="AV163" s="136"/>
      <c r="AW163" s="136"/>
      <c r="AX163" s="137"/>
      <c r="AY163" s="135"/>
      <c r="AZ163" s="136"/>
      <c r="BA163" s="138"/>
      <c r="BB163" s="809"/>
      <c r="BC163" s="810"/>
      <c r="BD163" s="781"/>
      <c r="BE163" s="782"/>
      <c r="BF163" s="783"/>
      <c r="BG163" s="784"/>
      <c r="BH163" s="784"/>
      <c r="BI163" s="784"/>
      <c r="BJ163" s="785"/>
    </row>
    <row r="164" spans="2:62" ht="20.25" customHeight="1">
      <c r="B164" s="793"/>
      <c r="C164" s="827"/>
      <c r="D164" s="828"/>
      <c r="E164" s="145"/>
      <c r="F164" s="146">
        <f>C163</f>
        <v>0</v>
      </c>
      <c r="G164" s="145"/>
      <c r="H164" s="146">
        <f>I163</f>
        <v>0</v>
      </c>
      <c r="I164" s="829"/>
      <c r="J164" s="830"/>
      <c r="K164" s="831"/>
      <c r="L164" s="832"/>
      <c r="M164" s="832"/>
      <c r="N164" s="828"/>
      <c r="O164" s="806"/>
      <c r="P164" s="807"/>
      <c r="Q164" s="807"/>
      <c r="R164" s="807"/>
      <c r="S164" s="808"/>
      <c r="T164" s="139" t="s">
        <v>203</v>
      </c>
      <c r="U164" s="140"/>
      <c r="V164" s="141"/>
      <c r="W164" s="127" t="str">
        <f>IF(W163="","",VLOOKUP(W163,シフト記号表!$C$6:$L$47,10,FALSE))</f>
        <v/>
      </c>
      <c r="X164" s="128" t="str">
        <f>IF(X163="","",VLOOKUP(X163,シフト記号表!$C$6:$L$47,10,FALSE))</f>
        <v/>
      </c>
      <c r="Y164" s="128" t="str">
        <f>IF(Y163="","",VLOOKUP(Y163,シフト記号表!$C$6:$L$47,10,FALSE))</f>
        <v/>
      </c>
      <c r="Z164" s="128" t="str">
        <f>IF(Z163="","",VLOOKUP(Z163,シフト記号表!$C$6:$L$47,10,FALSE))</f>
        <v/>
      </c>
      <c r="AA164" s="128" t="str">
        <f>IF(AA163="","",VLOOKUP(AA163,シフト記号表!$C$6:$L$47,10,FALSE))</f>
        <v/>
      </c>
      <c r="AB164" s="128" t="str">
        <f>IF(AB163="","",VLOOKUP(AB163,シフト記号表!$C$6:$L$47,10,FALSE))</f>
        <v/>
      </c>
      <c r="AC164" s="129" t="str">
        <f>IF(AC163="","",VLOOKUP(AC163,シフト記号表!$C$6:$L$47,10,FALSE))</f>
        <v/>
      </c>
      <c r="AD164" s="127" t="str">
        <f>IF(AD163="","",VLOOKUP(AD163,シフト記号表!$C$6:$L$47,10,FALSE))</f>
        <v/>
      </c>
      <c r="AE164" s="128" t="str">
        <f>IF(AE163="","",VLOOKUP(AE163,シフト記号表!$C$6:$L$47,10,FALSE))</f>
        <v/>
      </c>
      <c r="AF164" s="128" t="str">
        <f>IF(AF163="","",VLOOKUP(AF163,シフト記号表!$C$6:$L$47,10,FALSE))</f>
        <v/>
      </c>
      <c r="AG164" s="128" t="str">
        <f>IF(AG163="","",VLOOKUP(AG163,シフト記号表!$C$6:$L$47,10,FALSE))</f>
        <v/>
      </c>
      <c r="AH164" s="128" t="str">
        <f>IF(AH163="","",VLOOKUP(AH163,シフト記号表!$C$6:$L$47,10,FALSE))</f>
        <v/>
      </c>
      <c r="AI164" s="128" t="str">
        <f>IF(AI163="","",VLOOKUP(AI163,シフト記号表!$C$6:$L$47,10,FALSE))</f>
        <v/>
      </c>
      <c r="AJ164" s="129" t="str">
        <f>IF(AJ163="","",VLOOKUP(AJ163,シフト記号表!$C$6:$L$47,10,FALSE))</f>
        <v/>
      </c>
      <c r="AK164" s="127" t="str">
        <f>IF(AK163="","",VLOOKUP(AK163,シフト記号表!$C$6:$L$47,10,FALSE))</f>
        <v/>
      </c>
      <c r="AL164" s="128" t="str">
        <f>IF(AL163="","",VLOOKUP(AL163,シフト記号表!$C$6:$L$47,10,FALSE))</f>
        <v/>
      </c>
      <c r="AM164" s="128" t="str">
        <f>IF(AM163="","",VLOOKUP(AM163,シフト記号表!$C$6:$L$47,10,FALSE))</f>
        <v/>
      </c>
      <c r="AN164" s="128" t="str">
        <f>IF(AN163="","",VLOOKUP(AN163,シフト記号表!$C$6:$L$47,10,FALSE))</f>
        <v/>
      </c>
      <c r="AO164" s="128" t="str">
        <f>IF(AO163="","",VLOOKUP(AO163,シフト記号表!$C$6:$L$47,10,FALSE))</f>
        <v/>
      </c>
      <c r="AP164" s="128" t="str">
        <f>IF(AP163="","",VLOOKUP(AP163,シフト記号表!$C$6:$L$47,10,FALSE))</f>
        <v/>
      </c>
      <c r="AQ164" s="129" t="str">
        <f>IF(AQ163="","",VLOOKUP(AQ163,シフト記号表!$C$6:$L$47,10,FALSE))</f>
        <v/>
      </c>
      <c r="AR164" s="127" t="str">
        <f>IF(AR163="","",VLOOKUP(AR163,シフト記号表!$C$6:$L$47,10,FALSE))</f>
        <v/>
      </c>
      <c r="AS164" s="128" t="str">
        <f>IF(AS163="","",VLOOKUP(AS163,シフト記号表!$C$6:$L$47,10,FALSE))</f>
        <v/>
      </c>
      <c r="AT164" s="128" t="str">
        <f>IF(AT163="","",VLOOKUP(AT163,シフト記号表!$C$6:$L$47,10,FALSE))</f>
        <v/>
      </c>
      <c r="AU164" s="128" t="str">
        <f>IF(AU163="","",VLOOKUP(AU163,シフト記号表!$C$6:$L$47,10,FALSE))</f>
        <v/>
      </c>
      <c r="AV164" s="128" t="str">
        <f>IF(AV163="","",VLOOKUP(AV163,シフト記号表!$C$6:$L$47,10,FALSE))</f>
        <v/>
      </c>
      <c r="AW164" s="128" t="str">
        <f>IF(AW163="","",VLOOKUP(AW163,シフト記号表!$C$6:$L$47,10,FALSE))</f>
        <v/>
      </c>
      <c r="AX164" s="129" t="str">
        <f>IF(AX163="","",VLOOKUP(AX163,シフト記号表!$C$6:$L$47,10,FALSE))</f>
        <v/>
      </c>
      <c r="AY164" s="127" t="str">
        <f>IF(AY163="","",VLOOKUP(AY163,シフト記号表!$C$6:$L$47,10,FALSE))</f>
        <v/>
      </c>
      <c r="AZ164" s="128" t="str">
        <f>IF(AZ163="","",VLOOKUP(AZ163,シフト記号表!$C$6:$L$47,10,FALSE))</f>
        <v/>
      </c>
      <c r="BA164" s="128" t="str">
        <f>IF(BA163="","",VLOOKUP(BA163,シフト記号表!$C$6:$L$47,10,FALSE))</f>
        <v/>
      </c>
      <c r="BB164" s="836">
        <f>IF($BE$3="４週",SUM(W164:AX164),IF($BE$3="暦月",SUM(W164:BA164),""))</f>
        <v>0</v>
      </c>
      <c r="BC164" s="837"/>
      <c r="BD164" s="838">
        <f>IF($BE$3="４週",BB164/4,IF($BE$3="暦月",(BB164/($BE$8/7)),""))</f>
        <v>0</v>
      </c>
      <c r="BE164" s="837"/>
      <c r="BF164" s="833"/>
      <c r="BG164" s="834"/>
      <c r="BH164" s="834"/>
      <c r="BI164" s="834"/>
      <c r="BJ164" s="835"/>
    </row>
    <row r="165" spans="2:62" ht="20.25" customHeight="1">
      <c r="B165" s="792">
        <f>B163+1</f>
        <v>76</v>
      </c>
      <c r="C165" s="794"/>
      <c r="D165" s="795"/>
      <c r="E165" s="122"/>
      <c r="F165" s="123"/>
      <c r="G165" s="122"/>
      <c r="H165" s="123"/>
      <c r="I165" s="798"/>
      <c r="J165" s="799"/>
      <c r="K165" s="802"/>
      <c r="L165" s="803"/>
      <c r="M165" s="803"/>
      <c r="N165" s="795"/>
      <c r="O165" s="806"/>
      <c r="P165" s="807"/>
      <c r="Q165" s="807"/>
      <c r="R165" s="807"/>
      <c r="S165" s="808"/>
      <c r="T165" s="142" t="s">
        <v>456</v>
      </c>
      <c r="U165" s="143"/>
      <c r="V165" s="144"/>
      <c r="W165" s="135"/>
      <c r="X165" s="136"/>
      <c r="Y165" s="136"/>
      <c r="Z165" s="136"/>
      <c r="AA165" s="136"/>
      <c r="AB165" s="136"/>
      <c r="AC165" s="137"/>
      <c r="AD165" s="135"/>
      <c r="AE165" s="136"/>
      <c r="AF165" s="136"/>
      <c r="AG165" s="136"/>
      <c r="AH165" s="136"/>
      <c r="AI165" s="136"/>
      <c r="AJ165" s="137"/>
      <c r="AK165" s="135"/>
      <c r="AL165" s="136"/>
      <c r="AM165" s="136"/>
      <c r="AN165" s="136"/>
      <c r="AO165" s="136"/>
      <c r="AP165" s="136"/>
      <c r="AQ165" s="137"/>
      <c r="AR165" s="135"/>
      <c r="AS165" s="136"/>
      <c r="AT165" s="136"/>
      <c r="AU165" s="136"/>
      <c r="AV165" s="136"/>
      <c r="AW165" s="136"/>
      <c r="AX165" s="137"/>
      <c r="AY165" s="135"/>
      <c r="AZ165" s="136"/>
      <c r="BA165" s="138"/>
      <c r="BB165" s="809"/>
      <c r="BC165" s="810"/>
      <c r="BD165" s="781"/>
      <c r="BE165" s="782"/>
      <c r="BF165" s="783"/>
      <c r="BG165" s="784"/>
      <c r="BH165" s="784"/>
      <c r="BI165" s="784"/>
      <c r="BJ165" s="785"/>
    </row>
    <row r="166" spans="2:62" ht="20.25" customHeight="1">
      <c r="B166" s="793"/>
      <c r="C166" s="827"/>
      <c r="D166" s="828"/>
      <c r="E166" s="145"/>
      <c r="F166" s="146">
        <f>C165</f>
        <v>0</v>
      </c>
      <c r="G166" s="145"/>
      <c r="H166" s="146">
        <f>I165</f>
        <v>0</v>
      </c>
      <c r="I166" s="829"/>
      <c r="J166" s="830"/>
      <c r="K166" s="831"/>
      <c r="L166" s="832"/>
      <c r="M166" s="832"/>
      <c r="N166" s="828"/>
      <c r="O166" s="806"/>
      <c r="P166" s="807"/>
      <c r="Q166" s="807"/>
      <c r="R166" s="807"/>
      <c r="S166" s="808"/>
      <c r="T166" s="139" t="s">
        <v>203</v>
      </c>
      <c r="U166" s="140"/>
      <c r="V166" s="141"/>
      <c r="W166" s="127" t="str">
        <f>IF(W165="","",VLOOKUP(W165,シフト記号表!$C$6:$L$47,10,FALSE))</f>
        <v/>
      </c>
      <c r="X166" s="128" t="str">
        <f>IF(X165="","",VLOOKUP(X165,シフト記号表!$C$6:$L$47,10,FALSE))</f>
        <v/>
      </c>
      <c r="Y166" s="128" t="str">
        <f>IF(Y165="","",VLOOKUP(Y165,シフト記号表!$C$6:$L$47,10,FALSE))</f>
        <v/>
      </c>
      <c r="Z166" s="128" t="str">
        <f>IF(Z165="","",VLOOKUP(Z165,シフト記号表!$C$6:$L$47,10,FALSE))</f>
        <v/>
      </c>
      <c r="AA166" s="128" t="str">
        <f>IF(AA165="","",VLOOKUP(AA165,シフト記号表!$C$6:$L$47,10,FALSE))</f>
        <v/>
      </c>
      <c r="AB166" s="128" t="str">
        <f>IF(AB165="","",VLOOKUP(AB165,シフト記号表!$C$6:$L$47,10,FALSE))</f>
        <v/>
      </c>
      <c r="AC166" s="129" t="str">
        <f>IF(AC165="","",VLOOKUP(AC165,シフト記号表!$C$6:$L$47,10,FALSE))</f>
        <v/>
      </c>
      <c r="AD166" s="127" t="str">
        <f>IF(AD165="","",VLOOKUP(AD165,シフト記号表!$C$6:$L$47,10,FALSE))</f>
        <v/>
      </c>
      <c r="AE166" s="128" t="str">
        <f>IF(AE165="","",VLOOKUP(AE165,シフト記号表!$C$6:$L$47,10,FALSE))</f>
        <v/>
      </c>
      <c r="AF166" s="128" t="str">
        <f>IF(AF165="","",VLOOKUP(AF165,シフト記号表!$C$6:$L$47,10,FALSE))</f>
        <v/>
      </c>
      <c r="AG166" s="128" t="str">
        <f>IF(AG165="","",VLOOKUP(AG165,シフト記号表!$C$6:$L$47,10,FALSE))</f>
        <v/>
      </c>
      <c r="AH166" s="128" t="str">
        <f>IF(AH165="","",VLOOKUP(AH165,シフト記号表!$C$6:$L$47,10,FALSE))</f>
        <v/>
      </c>
      <c r="AI166" s="128" t="str">
        <f>IF(AI165="","",VLOOKUP(AI165,シフト記号表!$C$6:$L$47,10,FALSE))</f>
        <v/>
      </c>
      <c r="AJ166" s="129" t="str">
        <f>IF(AJ165="","",VLOOKUP(AJ165,シフト記号表!$C$6:$L$47,10,FALSE))</f>
        <v/>
      </c>
      <c r="AK166" s="127" t="str">
        <f>IF(AK165="","",VLOOKUP(AK165,シフト記号表!$C$6:$L$47,10,FALSE))</f>
        <v/>
      </c>
      <c r="AL166" s="128" t="str">
        <f>IF(AL165="","",VLOOKUP(AL165,シフト記号表!$C$6:$L$47,10,FALSE))</f>
        <v/>
      </c>
      <c r="AM166" s="128" t="str">
        <f>IF(AM165="","",VLOOKUP(AM165,シフト記号表!$C$6:$L$47,10,FALSE))</f>
        <v/>
      </c>
      <c r="AN166" s="128" t="str">
        <f>IF(AN165="","",VLOOKUP(AN165,シフト記号表!$C$6:$L$47,10,FALSE))</f>
        <v/>
      </c>
      <c r="AO166" s="128" t="str">
        <f>IF(AO165="","",VLOOKUP(AO165,シフト記号表!$C$6:$L$47,10,FALSE))</f>
        <v/>
      </c>
      <c r="AP166" s="128" t="str">
        <f>IF(AP165="","",VLOOKUP(AP165,シフト記号表!$C$6:$L$47,10,FALSE))</f>
        <v/>
      </c>
      <c r="AQ166" s="129" t="str">
        <f>IF(AQ165="","",VLOOKUP(AQ165,シフト記号表!$C$6:$L$47,10,FALSE))</f>
        <v/>
      </c>
      <c r="AR166" s="127" t="str">
        <f>IF(AR165="","",VLOOKUP(AR165,シフト記号表!$C$6:$L$47,10,FALSE))</f>
        <v/>
      </c>
      <c r="AS166" s="128" t="str">
        <f>IF(AS165="","",VLOOKUP(AS165,シフト記号表!$C$6:$L$47,10,FALSE))</f>
        <v/>
      </c>
      <c r="AT166" s="128" t="str">
        <f>IF(AT165="","",VLOOKUP(AT165,シフト記号表!$C$6:$L$47,10,FALSE))</f>
        <v/>
      </c>
      <c r="AU166" s="128" t="str">
        <f>IF(AU165="","",VLOOKUP(AU165,シフト記号表!$C$6:$L$47,10,FALSE))</f>
        <v/>
      </c>
      <c r="AV166" s="128" t="str">
        <f>IF(AV165="","",VLOOKUP(AV165,シフト記号表!$C$6:$L$47,10,FALSE))</f>
        <v/>
      </c>
      <c r="AW166" s="128" t="str">
        <f>IF(AW165="","",VLOOKUP(AW165,シフト記号表!$C$6:$L$47,10,FALSE))</f>
        <v/>
      </c>
      <c r="AX166" s="129" t="str">
        <f>IF(AX165="","",VLOOKUP(AX165,シフト記号表!$C$6:$L$47,10,FALSE))</f>
        <v/>
      </c>
      <c r="AY166" s="127" t="str">
        <f>IF(AY165="","",VLOOKUP(AY165,シフト記号表!$C$6:$L$47,10,FALSE))</f>
        <v/>
      </c>
      <c r="AZ166" s="128" t="str">
        <f>IF(AZ165="","",VLOOKUP(AZ165,シフト記号表!$C$6:$L$47,10,FALSE))</f>
        <v/>
      </c>
      <c r="BA166" s="128" t="str">
        <f>IF(BA165="","",VLOOKUP(BA165,シフト記号表!$C$6:$L$47,10,FALSE))</f>
        <v/>
      </c>
      <c r="BB166" s="836">
        <f>IF($BE$3="４週",SUM(W166:AX166),IF($BE$3="暦月",SUM(W166:BA166),""))</f>
        <v>0</v>
      </c>
      <c r="BC166" s="837"/>
      <c r="BD166" s="838">
        <f>IF($BE$3="４週",BB166/4,IF($BE$3="暦月",(BB166/($BE$8/7)),""))</f>
        <v>0</v>
      </c>
      <c r="BE166" s="837"/>
      <c r="BF166" s="833"/>
      <c r="BG166" s="834"/>
      <c r="BH166" s="834"/>
      <c r="BI166" s="834"/>
      <c r="BJ166" s="835"/>
    </row>
    <row r="167" spans="2:62" ht="20.25" customHeight="1">
      <c r="B167" s="792">
        <f>B165+1</f>
        <v>77</v>
      </c>
      <c r="C167" s="794"/>
      <c r="D167" s="795"/>
      <c r="E167" s="122"/>
      <c r="F167" s="123"/>
      <c r="G167" s="122"/>
      <c r="H167" s="123"/>
      <c r="I167" s="798"/>
      <c r="J167" s="799"/>
      <c r="K167" s="802"/>
      <c r="L167" s="803"/>
      <c r="M167" s="803"/>
      <c r="N167" s="795"/>
      <c r="O167" s="806"/>
      <c r="P167" s="807"/>
      <c r="Q167" s="807"/>
      <c r="R167" s="807"/>
      <c r="S167" s="808"/>
      <c r="T167" s="142" t="s">
        <v>456</v>
      </c>
      <c r="U167" s="143"/>
      <c r="V167" s="144"/>
      <c r="W167" s="135"/>
      <c r="X167" s="136"/>
      <c r="Y167" s="136"/>
      <c r="Z167" s="136"/>
      <c r="AA167" s="136"/>
      <c r="AB167" s="136"/>
      <c r="AC167" s="137"/>
      <c r="AD167" s="135"/>
      <c r="AE167" s="136"/>
      <c r="AF167" s="136"/>
      <c r="AG167" s="136"/>
      <c r="AH167" s="136"/>
      <c r="AI167" s="136"/>
      <c r="AJ167" s="137"/>
      <c r="AK167" s="135"/>
      <c r="AL167" s="136"/>
      <c r="AM167" s="136"/>
      <c r="AN167" s="136"/>
      <c r="AO167" s="136"/>
      <c r="AP167" s="136"/>
      <c r="AQ167" s="137"/>
      <c r="AR167" s="135"/>
      <c r="AS167" s="136"/>
      <c r="AT167" s="136"/>
      <c r="AU167" s="136"/>
      <c r="AV167" s="136"/>
      <c r="AW167" s="136"/>
      <c r="AX167" s="137"/>
      <c r="AY167" s="135"/>
      <c r="AZ167" s="136"/>
      <c r="BA167" s="138"/>
      <c r="BB167" s="809"/>
      <c r="BC167" s="810"/>
      <c r="BD167" s="781"/>
      <c r="BE167" s="782"/>
      <c r="BF167" s="783"/>
      <c r="BG167" s="784"/>
      <c r="BH167" s="784"/>
      <c r="BI167" s="784"/>
      <c r="BJ167" s="785"/>
    </row>
    <row r="168" spans="2:62" ht="20.25" customHeight="1">
      <c r="B168" s="793"/>
      <c r="C168" s="827"/>
      <c r="D168" s="828"/>
      <c r="E168" s="145"/>
      <c r="F168" s="146">
        <f>C167</f>
        <v>0</v>
      </c>
      <c r="G168" s="145"/>
      <c r="H168" s="146">
        <f>I167</f>
        <v>0</v>
      </c>
      <c r="I168" s="829"/>
      <c r="J168" s="830"/>
      <c r="K168" s="831"/>
      <c r="L168" s="832"/>
      <c r="M168" s="832"/>
      <c r="N168" s="828"/>
      <c r="O168" s="806"/>
      <c r="P168" s="807"/>
      <c r="Q168" s="807"/>
      <c r="R168" s="807"/>
      <c r="S168" s="808"/>
      <c r="T168" s="139" t="s">
        <v>203</v>
      </c>
      <c r="U168" s="140"/>
      <c r="V168" s="141"/>
      <c r="W168" s="127" t="str">
        <f>IF(W167="","",VLOOKUP(W167,シフト記号表!$C$6:$L$47,10,FALSE))</f>
        <v/>
      </c>
      <c r="X168" s="128" t="str">
        <f>IF(X167="","",VLOOKUP(X167,シフト記号表!$C$6:$L$47,10,FALSE))</f>
        <v/>
      </c>
      <c r="Y168" s="128" t="str">
        <f>IF(Y167="","",VLOOKUP(Y167,シフト記号表!$C$6:$L$47,10,FALSE))</f>
        <v/>
      </c>
      <c r="Z168" s="128" t="str">
        <f>IF(Z167="","",VLOOKUP(Z167,シフト記号表!$C$6:$L$47,10,FALSE))</f>
        <v/>
      </c>
      <c r="AA168" s="128" t="str">
        <f>IF(AA167="","",VLOOKUP(AA167,シフト記号表!$C$6:$L$47,10,FALSE))</f>
        <v/>
      </c>
      <c r="AB168" s="128" t="str">
        <f>IF(AB167="","",VLOOKUP(AB167,シフト記号表!$C$6:$L$47,10,FALSE))</f>
        <v/>
      </c>
      <c r="AC168" s="129" t="str">
        <f>IF(AC167="","",VLOOKUP(AC167,シフト記号表!$C$6:$L$47,10,FALSE))</f>
        <v/>
      </c>
      <c r="AD168" s="127" t="str">
        <f>IF(AD167="","",VLOOKUP(AD167,シフト記号表!$C$6:$L$47,10,FALSE))</f>
        <v/>
      </c>
      <c r="AE168" s="128" t="str">
        <f>IF(AE167="","",VLOOKUP(AE167,シフト記号表!$C$6:$L$47,10,FALSE))</f>
        <v/>
      </c>
      <c r="AF168" s="128" t="str">
        <f>IF(AF167="","",VLOOKUP(AF167,シフト記号表!$C$6:$L$47,10,FALSE))</f>
        <v/>
      </c>
      <c r="AG168" s="128" t="str">
        <f>IF(AG167="","",VLOOKUP(AG167,シフト記号表!$C$6:$L$47,10,FALSE))</f>
        <v/>
      </c>
      <c r="AH168" s="128" t="str">
        <f>IF(AH167="","",VLOOKUP(AH167,シフト記号表!$C$6:$L$47,10,FALSE))</f>
        <v/>
      </c>
      <c r="AI168" s="128" t="str">
        <f>IF(AI167="","",VLOOKUP(AI167,シフト記号表!$C$6:$L$47,10,FALSE))</f>
        <v/>
      </c>
      <c r="AJ168" s="129" t="str">
        <f>IF(AJ167="","",VLOOKUP(AJ167,シフト記号表!$C$6:$L$47,10,FALSE))</f>
        <v/>
      </c>
      <c r="AK168" s="127" t="str">
        <f>IF(AK167="","",VLOOKUP(AK167,シフト記号表!$C$6:$L$47,10,FALSE))</f>
        <v/>
      </c>
      <c r="AL168" s="128" t="str">
        <f>IF(AL167="","",VLOOKUP(AL167,シフト記号表!$C$6:$L$47,10,FALSE))</f>
        <v/>
      </c>
      <c r="AM168" s="128" t="str">
        <f>IF(AM167="","",VLOOKUP(AM167,シフト記号表!$C$6:$L$47,10,FALSE))</f>
        <v/>
      </c>
      <c r="AN168" s="128" t="str">
        <f>IF(AN167="","",VLOOKUP(AN167,シフト記号表!$C$6:$L$47,10,FALSE))</f>
        <v/>
      </c>
      <c r="AO168" s="128" t="str">
        <f>IF(AO167="","",VLOOKUP(AO167,シフト記号表!$C$6:$L$47,10,FALSE))</f>
        <v/>
      </c>
      <c r="AP168" s="128" t="str">
        <f>IF(AP167="","",VLOOKUP(AP167,シフト記号表!$C$6:$L$47,10,FALSE))</f>
        <v/>
      </c>
      <c r="AQ168" s="129" t="str">
        <f>IF(AQ167="","",VLOOKUP(AQ167,シフト記号表!$C$6:$L$47,10,FALSE))</f>
        <v/>
      </c>
      <c r="AR168" s="127" t="str">
        <f>IF(AR167="","",VLOOKUP(AR167,シフト記号表!$C$6:$L$47,10,FALSE))</f>
        <v/>
      </c>
      <c r="AS168" s="128" t="str">
        <f>IF(AS167="","",VLOOKUP(AS167,シフト記号表!$C$6:$L$47,10,FALSE))</f>
        <v/>
      </c>
      <c r="AT168" s="128" t="str">
        <f>IF(AT167="","",VLOOKUP(AT167,シフト記号表!$C$6:$L$47,10,FALSE))</f>
        <v/>
      </c>
      <c r="AU168" s="128" t="str">
        <f>IF(AU167="","",VLOOKUP(AU167,シフト記号表!$C$6:$L$47,10,FALSE))</f>
        <v/>
      </c>
      <c r="AV168" s="128" t="str">
        <f>IF(AV167="","",VLOOKUP(AV167,シフト記号表!$C$6:$L$47,10,FALSE))</f>
        <v/>
      </c>
      <c r="AW168" s="128" t="str">
        <f>IF(AW167="","",VLOOKUP(AW167,シフト記号表!$C$6:$L$47,10,FALSE))</f>
        <v/>
      </c>
      <c r="AX168" s="129" t="str">
        <f>IF(AX167="","",VLOOKUP(AX167,シフト記号表!$C$6:$L$47,10,FALSE))</f>
        <v/>
      </c>
      <c r="AY168" s="127" t="str">
        <f>IF(AY167="","",VLOOKUP(AY167,シフト記号表!$C$6:$L$47,10,FALSE))</f>
        <v/>
      </c>
      <c r="AZ168" s="128" t="str">
        <f>IF(AZ167="","",VLOOKUP(AZ167,シフト記号表!$C$6:$L$47,10,FALSE))</f>
        <v/>
      </c>
      <c r="BA168" s="128" t="str">
        <f>IF(BA167="","",VLOOKUP(BA167,シフト記号表!$C$6:$L$47,10,FALSE))</f>
        <v/>
      </c>
      <c r="BB168" s="836">
        <f>IF($BE$3="４週",SUM(W168:AX168),IF($BE$3="暦月",SUM(W168:BA168),""))</f>
        <v>0</v>
      </c>
      <c r="BC168" s="837"/>
      <c r="BD168" s="838">
        <f>IF($BE$3="４週",BB168/4,IF($BE$3="暦月",(BB168/($BE$8/7)),""))</f>
        <v>0</v>
      </c>
      <c r="BE168" s="837"/>
      <c r="BF168" s="833"/>
      <c r="BG168" s="834"/>
      <c r="BH168" s="834"/>
      <c r="BI168" s="834"/>
      <c r="BJ168" s="835"/>
    </row>
    <row r="169" spans="2:62" ht="20.25" customHeight="1">
      <c r="B169" s="792">
        <f>B167+1</f>
        <v>78</v>
      </c>
      <c r="C169" s="794"/>
      <c r="D169" s="795"/>
      <c r="E169" s="122"/>
      <c r="F169" s="123"/>
      <c r="G169" s="122"/>
      <c r="H169" s="123"/>
      <c r="I169" s="798"/>
      <c r="J169" s="799"/>
      <c r="K169" s="802"/>
      <c r="L169" s="803"/>
      <c r="M169" s="803"/>
      <c r="N169" s="795"/>
      <c r="O169" s="806"/>
      <c r="P169" s="807"/>
      <c r="Q169" s="807"/>
      <c r="R169" s="807"/>
      <c r="S169" s="808"/>
      <c r="T169" s="142" t="s">
        <v>456</v>
      </c>
      <c r="U169" s="143"/>
      <c r="V169" s="144"/>
      <c r="W169" s="135"/>
      <c r="X169" s="136"/>
      <c r="Y169" s="136"/>
      <c r="Z169" s="136"/>
      <c r="AA169" s="136"/>
      <c r="AB169" s="136"/>
      <c r="AC169" s="137"/>
      <c r="AD169" s="135"/>
      <c r="AE169" s="136"/>
      <c r="AF169" s="136"/>
      <c r="AG169" s="136"/>
      <c r="AH169" s="136"/>
      <c r="AI169" s="136"/>
      <c r="AJ169" s="137"/>
      <c r="AK169" s="135"/>
      <c r="AL169" s="136"/>
      <c r="AM169" s="136"/>
      <c r="AN169" s="136"/>
      <c r="AO169" s="136"/>
      <c r="AP169" s="136"/>
      <c r="AQ169" s="137"/>
      <c r="AR169" s="135"/>
      <c r="AS169" s="136"/>
      <c r="AT169" s="136"/>
      <c r="AU169" s="136"/>
      <c r="AV169" s="136"/>
      <c r="AW169" s="136"/>
      <c r="AX169" s="137"/>
      <c r="AY169" s="135"/>
      <c r="AZ169" s="136"/>
      <c r="BA169" s="138"/>
      <c r="BB169" s="809"/>
      <c r="BC169" s="810"/>
      <c r="BD169" s="781"/>
      <c r="BE169" s="782"/>
      <c r="BF169" s="783"/>
      <c r="BG169" s="784"/>
      <c r="BH169" s="784"/>
      <c r="BI169" s="784"/>
      <c r="BJ169" s="785"/>
    </row>
    <row r="170" spans="2:62" ht="20.25" customHeight="1">
      <c r="B170" s="793"/>
      <c r="C170" s="827"/>
      <c r="D170" s="828"/>
      <c r="E170" s="145"/>
      <c r="F170" s="146">
        <f>C169</f>
        <v>0</v>
      </c>
      <c r="G170" s="145"/>
      <c r="H170" s="146">
        <f>I169</f>
        <v>0</v>
      </c>
      <c r="I170" s="829"/>
      <c r="J170" s="830"/>
      <c r="K170" s="831"/>
      <c r="L170" s="832"/>
      <c r="M170" s="832"/>
      <c r="N170" s="828"/>
      <c r="O170" s="806"/>
      <c r="P170" s="807"/>
      <c r="Q170" s="807"/>
      <c r="R170" s="807"/>
      <c r="S170" s="808"/>
      <c r="T170" s="139" t="s">
        <v>203</v>
      </c>
      <c r="U170" s="140"/>
      <c r="V170" s="141"/>
      <c r="W170" s="127" t="str">
        <f>IF(W169="","",VLOOKUP(W169,シフト記号表!$C$6:$L$47,10,FALSE))</f>
        <v/>
      </c>
      <c r="X170" s="128" t="str">
        <f>IF(X169="","",VLOOKUP(X169,シフト記号表!$C$6:$L$47,10,FALSE))</f>
        <v/>
      </c>
      <c r="Y170" s="128" t="str">
        <f>IF(Y169="","",VLOOKUP(Y169,シフト記号表!$C$6:$L$47,10,FALSE))</f>
        <v/>
      </c>
      <c r="Z170" s="128" t="str">
        <f>IF(Z169="","",VLOOKUP(Z169,シフト記号表!$C$6:$L$47,10,FALSE))</f>
        <v/>
      </c>
      <c r="AA170" s="128" t="str">
        <f>IF(AA169="","",VLOOKUP(AA169,シフト記号表!$C$6:$L$47,10,FALSE))</f>
        <v/>
      </c>
      <c r="AB170" s="128" t="str">
        <f>IF(AB169="","",VLOOKUP(AB169,シフト記号表!$C$6:$L$47,10,FALSE))</f>
        <v/>
      </c>
      <c r="AC170" s="129" t="str">
        <f>IF(AC169="","",VLOOKUP(AC169,シフト記号表!$C$6:$L$47,10,FALSE))</f>
        <v/>
      </c>
      <c r="AD170" s="127" t="str">
        <f>IF(AD169="","",VLOOKUP(AD169,シフト記号表!$C$6:$L$47,10,FALSE))</f>
        <v/>
      </c>
      <c r="AE170" s="128" t="str">
        <f>IF(AE169="","",VLOOKUP(AE169,シフト記号表!$C$6:$L$47,10,FALSE))</f>
        <v/>
      </c>
      <c r="AF170" s="128" t="str">
        <f>IF(AF169="","",VLOOKUP(AF169,シフト記号表!$C$6:$L$47,10,FALSE))</f>
        <v/>
      </c>
      <c r="AG170" s="128" t="str">
        <f>IF(AG169="","",VLOOKUP(AG169,シフト記号表!$C$6:$L$47,10,FALSE))</f>
        <v/>
      </c>
      <c r="AH170" s="128" t="str">
        <f>IF(AH169="","",VLOOKUP(AH169,シフト記号表!$C$6:$L$47,10,FALSE))</f>
        <v/>
      </c>
      <c r="AI170" s="128" t="str">
        <f>IF(AI169="","",VLOOKUP(AI169,シフト記号表!$C$6:$L$47,10,FALSE))</f>
        <v/>
      </c>
      <c r="AJ170" s="129" t="str">
        <f>IF(AJ169="","",VLOOKUP(AJ169,シフト記号表!$C$6:$L$47,10,FALSE))</f>
        <v/>
      </c>
      <c r="AK170" s="127" t="str">
        <f>IF(AK169="","",VLOOKUP(AK169,シフト記号表!$C$6:$L$47,10,FALSE))</f>
        <v/>
      </c>
      <c r="AL170" s="128" t="str">
        <f>IF(AL169="","",VLOOKUP(AL169,シフト記号表!$C$6:$L$47,10,FALSE))</f>
        <v/>
      </c>
      <c r="AM170" s="128" t="str">
        <f>IF(AM169="","",VLOOKUP(AM169,シフト記号表!$C$6:$L$47,10,FALSE))</f>
        <v/>
      </c>
      <c r="AN170" s="128" t="str">
        <f>IF(AN169="","",VLOOKUP(AN169,シフト記号表!$C$6:$L$47,10,FALSE))</f>
        <v/>
      </c>
      <c r="AO170" s="128" t="str">
        <f>IF(AO169="","",VLOOKUP(AO169,シフト記号表!$C$6:$L$47,10,FALSE))</f>
        <v/>
      </c>
      <c r="AP170" s="128" t="str">
        <f>IF(AP169="","",VLOOKUP(AP169,シフト記号表!$C$6:$L$47,10,FALSE))</f>
        <v/>
      </c>
      <c r="AQ170" s="129" t="str">
        <f>IF(AQ169="","",VLOOKUP(AQ169,シフト記号表!$C$6:$L$47,10,FALSE))</f>
        <v/>
      </c>
      <c r="AR170" s="127" t="str">
        <f>IF(AR169="","",VLOOKUP(AR169,シフト記号表!$C$6:$L$47,10,FALSE))</f>
        <v/>
      </c>
      <c r="AS170" s="128" t="str">
        <f>IF(AS169="","",VLOOKUP(AS169,シフト記号表!$C$6:$L$47,10,FALSE))</f>
        <v/>
      </c>
      <c r="AT170" s="128" t="str">
        <f>IF(AT169="","",VLOOKUP(AT169,シフト記号表!$C$6:$L$47,10,FALSE))</f>
        <v/>
      </c>
      <c r="AU170" s="128" t="str">
        <f>IF(AU169="","",VLOOKUP(AU169,シフト記号表!$C$6:$L$47,10,FALSE))</f>
        <v/>
      </c>
      <c r="AV170" s="128" t="str">
        <f>IF(AV169="","",VLOOKUP(AV169,シフト記号表!$C$6:$L$47,10,FALSE))</f>
        <v/>
      </c>
      <c r="AW170" s="128" t="str">
        <f>IF(AW169="","",VLOOKUP(AW169,シフト記号表!$C$6:$L$47,10,FALSE))</f>
        <v/>
      </c>
      <c r="AX170" s="129" t="str">
        <f>IF(AX169="","",VLOOKUP(AX169,シフト記号表!$C$6:$L$47,10,FALSE))</f>
        <v/>
      </c>
      <c r="AY170" s="127" t="str">
        <f>IF(AY169="","",VLOOKUP(AY169,シフト記号表!$C$6:$L$47,10,FALSE))</f>
        <v/>
      </c>
      <c r="AZ170" s="128" t="str">
        <f>IF(AZ169="","",VLOOKUP(AZ169,シフト記号表!$C$6:$L$47,10,FALSE))</f>
        <v/>
      </c>
      <c r="BA170" s="128" t="str">
        <f>IF(BA169="","",VLOOKUP(BA169,シフト記号表!$C$6:$L$47,10,FALSE))</f>
        <v/>
      </c>
      <c r="BB170" s="836">
        <f>IF($BE$3="４週",SUM(W170:AX170),IF($BE$3="暦月",SUM(W170:BA170),""))</f>
        <v>0</v>
      </c>
      <c r="BC170" s="837"/>
      <c r="BD170" s="838">
        <f>IF($BE$3="４週",BB170/4,IF($BE$3="暦月",(BB170/($BE$8/7)),""))</f>
        <v>0</v>
      </c>
      <c r="BE170" s="837"/>
      <c r="BF170" s="833"/>
      <c r="BG170" s="834"/>
      <c r="BH170" s="834"/>
      <c r="BI170" s="834"/>
      <c r="BJ170" s="835"/>
    </row>
    <row r="171" spans="2:62" ht="20.25" customHeight="1">
      <c r="B171" s="792">
        <f>B169+1</f>
        <v>79</v>
      </c>
      <c r="C171" s="794"/>
      <c r="D171" s="795"/>
      <c r="E171" s="122"/>
      <c r="F171" s="123"/>
      <c r="G171" s="122"/>
      <c r="H171" s="123"/>
      <c r="I171" s="798"/>
      <c r="J171" s="799"/>
      <c r="K171" s="802"/>
      <c r="L171" s="803"/>
      <c r="M171" s="803"/>
      <c r="N171" s="795"/>
      <c r="O171" s="806"/>
      <c r="P171" s="807"/>
      <c r="Q171" s="807"/>
      <c r="R171" s="807"/>
      <c r="S171" s="808"/>
      <c r="T171" s="142" t="s">
        <v>456</v>
      </c>
      <c r="U171" s="143"/>
      <c r="V171" s="144"/>
      <c r="W171" s="135"/>
      <c r="X171" s="136"/>
      <c r="Y171" s="136"/>
      <c r="Z171" s="136"/>
      <c r="AA171" s="136"/>
      <c r="AB171" s="136"/>
      <c r="AC171" s="137"/>
      <c r="AD171" s="135"/>
      <c r="AE171" s="136"/>
      <c r="AF171" s="136"/>
      <c r="AG171" s="136"/>
      <c r="AH171" s="136"/>
      <c r="AI171" s="136"/>
      <c r="AJ171" s="137"/>
      <c r="AK171" s="135"/>
      <c r="AL171" s="136"/>
      <c r="AM171" s="136"/>
      <c r="AN171" s="136"/>
      <c r="AO171" s="136"/>
      <c r="AP171" s="136"/>
      <c r="AQ171" s="137"/>
      <c r="AR171" s="135"/>
      <c r="AS171" s="136"/>
      <c r="AT171" s="136"/>
      <c r="AU171" s="136"/>
      <c r="AV171" s="136"/>
      <c r="AW171" s="136"/>
      <c r="AX171" s="137"/>
      <c r="AY171" s="135"/>
      <c r="AZ171" s="136"/>
      <c r="BA171" s="138"/>
      <c r="BB171" s="809"/>
      <c r="BC171" s="810"/>
      <c r="BD171" s="781"/>
      <c r="BE171" s="782"/>
      <c r="BF171" s="783"/>
      <c r="BG171" s="784"/>
      <c r="BH171" s="784"/>
      <c r="BI171" s="784"/>
      <c r="BJ171" s="785"/>
    </row>
    <row r="172" spans="2:62" ht="20.25" customHeight="1">
      <c r="B172" s="793"/>
      <c r="C172" s="827"/>
      <c r="D172" s="828"/>
      <c r="E172" s="145"/>
      <c r="F172" s="146">
        <f>C171</f>
        <v>0</v>
      </c>
      <c r="G172" s="145"/>
      <c r="H172" s="146">
        <f>I171</f>
        <v>0</v>
      </c>
      <c r="I172" s="829"/>
      <c r="J172" s="830"/>
      <c r="K172" s="831"/>
      <c r="L172" s="832"/>
      <c r="M172" s="832"/>
      <c r="N172" s="828"/>
      <c r="O172" s="806"/>
      <c r="P172" s="807"/>
      <c r="Q172" s="807"/>
      <c r="R172" s="807"/>
      <c r="S172" s="808"/>
      <c r="T172" s="139" t="s">
        <v>203</v>
      </c>
      <c r="U172" s="140"/>
      <c r="V172" s="141"/>
      <c r="W172" s="127" t="str">
        <f>IF(W171="","",VLOOKUP(W171,シフト記号表!$C$6:$L$47,10,FALSE))</f>
        <v/>
      </c>
      <c r="X172" s="128" t="str">
        <f>IF(X171="","",VLOOKUP(X171,シフト記号表!$C$6:$L$47,10,FALSE))</f>
        <v/>
      </c>
      <c r="Y172" s="128" t="str">
        <f>IF(Y171="","",VLOOKUP(Y171,シフト記号表!$C$6:$L$47,10,FALSE))</f>
        <v/>
      </c>
      <c r="Z172" s="128" t="str">
        <f>IF(Z171="","",VLOOKUP(Z171,シフト記号表!$C$6:$L$47,10,FALSE))</f>
        <v/>
      </c>
      <c r="AA172" s="128" t="str">
        <f>IF(AA171="","",VLOOKUP(AA171,シフト記号表!$C$6:$L$47,10,FALSE))</f>
        <v/>
      </c>
      <c r="AB172" s="128" t="str">
        <f>IF(AB171="","",VLOOKUP(AB171,シフト記号表!$C$6:$L$47,10,FALSE))</f>
        <v/>
      </c>
      <c r="AC172" s="129" t="str">
        <f>IF(AC171="","",VLOOKUP(AC171,シフト記号表!$C$6:$L$47,10,FALSE))</f>
        <v/>
      </c>
      <c r="AD172" s="127" t="str">
        <f>IF(AD171="","",VLOOKUP(AD171,シフト記号表!$C$6:$L$47,10,FALSE))</f>
        <v/>
      </c>
      <c r="AE172" s="128" t="str">
        <f>IF(AE171="","",VLOOKUP(AE171,シフト記号表!$C$6:$L$47,10,FALSE))</f>
        <v/>
      </c>
      <c r="AF172" s="128" t="str">
        <f>IF(AF171="","",VLOOKUP(AF171,シフト記号表!$C$6:$L$47,10,FALSE))</f>
        <v/>
      </c>
      <c r="AG172" s="128" t="str">
        <f>IF(AG171="","",VLOOKUP(AG171,シフト記号表!$C$6:$L$47,10,FALSE))</f>
        <v/>
      </c>
      <c r="AH172" s="128" t="str">
        <f>IF(AH171="","",VLOOKUP(AH171,シフト記号表!$C$6:$L$47,10,FALSE))</f>
        <v/>
      </c>
      <c r="AI172" s="128" t="str">
        <f>IF(AI171="","",VLOOKUP(AI171,シフト記号表!$C$6:$L$47,10,FALSE))</f>
        <v/>
      </c>
      <c r="AJ172" s="129" t="str">
        <f>IF(AJ171="","",VLOOKUP(AJ171,シフト記号表!$C$6:$L$47,10,FALSE))</f>
        <v/>
      </c>
      <c r="AK172" s="127" t="str">
        <f>IF(AK171="","",VLOOKUP(AK171,シフト記号表!$C$6:$L$47,10,FALSE))</f>
        <v/>
      </c>
      <c r="AL172" s="128" t="str">
        <f>IF(AL171="","",VLOOKUP(AL171,シフト記号表!$C$6:$L$47,10,FALSE))</f>
        <v/>
      </c>
      <c r="AM172" s="128" t="str">
        <f>IF(AM171="","",VLOOKUP(AM171,シフト記号表!$C$6:$L$47,10,FALSE))</f>
        <v/>
      </c>
      <c r="AN172" s="128" t="str">
        <f>IF(AN171="","",VLOOKUP(AN171,シフト記号表!$C$6:$L$47,10,FALSE))</f>
        <v/>
      </c>
      <c r="AO172" s="128" t="str">
        <f>IF(AO171="","",VLOOKUP(AO171,シフト記号表!$C$6:$L$47,10,FALSE))</f>
        <v/>
      </c>
      <c r="AP172" s="128" t="str">
        <f>IF(AP171="","",VLOOKUP(AP171,シフト記号表!$C$6:$L$47,10,FALSE))</f>
        <v/>
      </c>
      <c r="AQ172" s="129" t="str">
        <f>IF(AQ171="","",VLOOKUP(AQ171,シフト記号表!$C$6:$L$47,10,FALSE))</f>
        <v/>
      </c>
      <c r="AR172" s="127" t="str">
        <f>IF(AR171="","",VLOOKUP(AR171,シフト記号表!$C$6:$L$47,10,FALSE))</f>
        <v/>
      </c>
      <c r="AS172" s="128" t="str">
        <f>IF(AS171="","",VLOOKUP(AS171,シフト記号表!$C$6:$L$47,10,FALSE))</f>
        <v/>
      </c>
      <c r="AT172" s="128" t="str">
        <f>IF(AT171="","",VLOOKUP(AT171,シフト記号表!$C$6:$L$47,10,FALSE))</f>
        <v/>
      </c>
      <c r="AU172" s="128" t="str">
        <f>IF(AU171="","",VLOOKUP(AU171,シフト記号表!$C$6:$L$47,10,FALSE))</f>
        <v/>
      </c>
      <c r="AV172" s="128" t="str">
        <f>IF(AV171="","",VLOOKUP(AV171,シフト記号表!$C$6:$L$47,10,FALSE))</f>
        <v/>
      </c>
      <c r="AW172" s="128" t="str">
        <f>IF(AW171="","",VLOOKUP(AW171,シフト記号表!$C$6:$L$47,10,FALSE))</f>
        <v/>
      </c>
      <c r="AX172" s="129" t="str">
        <f>IF(AX171="","",VLOOKUP(AX171,シフト記号表!$C$6:$L$47,10,FALSE))</f>
        <v/>
      </c>
      <c r="AY172" s="127" t="str">
        <f>IF(AY171="","",VLOOKUP(AY171,シフト記号表!$C$6:$L$47,10,FALSE))</f>
        <v/>
      </c>
      <c r="AZ172" s="128" t="str">
        <f>IF(AZ171="","",VLOOKUP(AZ171,シフト記号表!$C$6:$L$47,10,FALSE))</f>
        <v/>
      </c>
      <c r="BA172" s="128" t="str">
        <f>IF(BA171="","",VLOOKUP(BA171,シフト記号表!$C$6:$L$47,10,FALSE))</f>
        <v/>
      </c>
      <c r="BB172" s="836">
        <f>IF($BE$3="４週",SUM(W172:AX172),IF($BE$3="暦月",SUM(W172:BA172),""))</f>
        <v>0</v>
      </c>
      <c r="BC172" s="837"/>
      <c r="BD172" s="838">
        <f>IF($BE$3="４週",BB172/4,IF($BE$3="暦月",(BB172/($BE$8/7)),""))</f>
        <v>0</v>
      </c>
      <c r="BE172" s="837"/>
      <c r="BF172" s="833"/>
      <c r="BG172" s="834"/>
      <c r="BH172" s="834"/>
      <c r="BI172" s="834"/>
      <c r="BJ172" s="835"/>
    </row>
    <row r="173" spans="2:62" ht="20.25" customHeight="1">
      <c r="B173" s="792">
        <f>B171+1</f>
        <v>80</v>
      </c>
      <c r="C173" s="794"/>
      <c r="D173" s="795"/>
      <c r="E173" s="122"/>
      <c r="F173" s="123"/>
      <c r="G173" s="122"/>
      <c r="H173" s="123"/>
      <c r="I173" s="798"/>
      <c r="J173" s="799"/>
      <c r="K173" s="802"/>
      <c r="L173" s="803"/>
      <c r="M173" s="803"/>
      <c r="N173" s="795"/>
      <c r="O173" s="806"/>
      <c r="P173" s="807"/>
      <c r="Q173" s="807"/>
      <c r="R173" s="807"/>
      <c r="S173" s="808"/>
      <c r="T173" s="142" t="s">
        <v>456</v>
      </c>
      <c r="U173" s="143"/>
      <c r="V173" s="144"/>
      <c r="W173" s="135"/>
      <c r="X173" s="136"/>
      <c r="Y173" s="136"/>
      <c r="Z173" s="136"/>
      <c r="AA173" s="136"/>
      <c r="AB173" s="136"/>
      <c r="AC173" s="137"/>
      <c r="AD173" s="135"/>
      <c r="AE173" s="136"/>
      <c r="AF173" s="136"/>
      <c r="AG173" s="136"/>
      <c r="AH173" s="136"/>
      <c r="AI173" s="136"/>
      <c r="AJ173" s="137"/>
      <c r="AK173" s="135"/>
      <c r="AL173" s="136"/>
      <c r="AM173" s="136"/>
      <c r="AN173" s="136"/>
      <c r="AO173" s="136"/>
      <c r="AP173" s="136"/>
      <c r="AQ173" s="137"/>
      <c r="AR173" s="135"/>
      <c r="AS173" s="136"/>
      <c r="AT173" s="136"/>
      <c r="AU173" s="136"/>
      <c r="AV173" s="136"/>
      <c r="AW173" s="136"/>
      <c r="AX173" s="137"/>
      <c r="AY173" s="135"/>
      <c r="AZ173" s="136"/>
      <c r="BA173" s="138"/>
      <c r="BB173" s="809"/>
      <c r="BC173" s="810"/>
      <c r="BD173" s="781"/>
      <c r="BE173" s="782"/>
      <c r="BF173" s="783"/>
      <c r="BG173" s="784"/>
      <c r="BH173" s="784"/>
      <c r="BI173" s="784"/>
      <c r="BJ173" s="785"/>
    </row>
    <row r="174" spans="2:62" ht="20.25" customHeight="1">
      <c r="B174" s="793"/>
      <c r="C174" s="827"/>
      <c r="D174" s="828"/>
      <c r="E174" s="145"/>
      <c r="F174" s="146">
        <f>C173</f>
        <v>0</v>
      </c>
      <c r="G174" s="145"/>
      <c r="H174" s="146">
        <f>I173</f>
        <v>0</v>
      </c>
      <c r="I174" s="829"/>
      <c r="J174" s="830"/>
      <c r="K174" s="831"/>
      <c r="L174" s="832"/>
      <c r="M174" s="832"/>
      <c r="N174" s="828"/>
      <c r="O174" s="806"/>
      <c r="P174" s="807"/>
      <c r="Q174" s="807"/>
      <c r="R174" s="807"/>
      <c r="S174" s="808"/>
      <c r="T174" s="139" t="s">
        <v>203</v>
      </c>
      <c r="U174" s="140"/>
      <c r="V174" s="141"/>
      <c r="W174" s="127" t="str">
        <f>IF(W173="","",VLOOKUP(W173,シフト記号表!$C$6:$L$47,10,FALSE))</f>
        <v/>
      </c>
      <c r="X174" s="128" t="str">
        <f>IF(X173="","",VLOOKUP(X173,シフト記号表!$C$6:$L$47,10,FALSE))</f>
        <v/>
      </c>
      <c r="Y174" s="128" t="str">
        <f>IF(Y173="","",VLOOKUP(Y173,シフト記号表!$C$6:$L$47,10,FALSE))</f>
        <v/>
      </c>
      <c r="Z174" s="128" t="str">
        <f>IF(Z173="","",VLOOKUP(Z173,シフト記号表!$C$6:$L$47,10,FALSE))</f>
        <v/>
      </c>
      <c r="AA174" s="128" t="str">
        <f>IF(AA173="","",VLOOKUP(AA173,シフト記号表!$C$6:$L$47,10,FALSE))</f>
        <v/>
      </c>
      <c r="AB174" s="128" t="str">
        <f>IF(AB173="","",VLOOKUP(AB173,シフト記号表!$C$6:$L$47,10,FALSE))</f>
        <v/>
      </c>
      <c r="AC174" s="129" t="str">
        <f>IF(AC173="","",VLOOKUP(AC173,シフト記号表!$C$6:$L$47,10,FALSE))</f>
        <v/>
      </c>
      <c r="AD174" s="127" t="str">
        <f>IF(AD173="","",VLOOKUP(AD173,シフト記号表!$C$6:$L$47,10,FALSE))</f>
        <v/>
      </c>
      <c r="AE174" s="128" t="str">
        <f>IF(AE173="","",VLOOKUP(AE173,シフト記号表!$C$6:$L$47,10,FALSE))</f>
        <v/>
      </c>
      <c r="AF174" s="128" t="str">
        <f>IF(AF173="","",VLOOKUP(AF173,シフト記号表!$C$6:$L$47,10,FALSE))</f>
        <v/>
      </c>
      <c r="AG174" s="128" t="str">
        <f>IF(AG173="","",VLOOKUP(AG173,シフト記号表!$C$6:$L$47,10,FALSE))</f>
        <v/>
      </c>
      <c r="AH174" s="128" t="str">
        <f>IF(AH173="","",VLOOKUP(AH173,シフト記号表!$C$6:$L$47,10,FALSE))</f>
        <v/>
      </c>
      <c r="AI174" s="128" t="str">
        <f>IF(AI173="","",VLOOKUP(AI173,シフト記号表!$C$6:$L$47,10,FALSE))</f>
        <v/>
      </c>
      <c r="AJ174" s="129" t="str">
        <f>IF(AJ173="","",VLOOKUP(AJ173,シフト記号表!$C$6:$L$47,10,FALSE))</f>
        <v/>
      </c>
      <c r="AK174" s="127" t="str">
        <f>IF(AK173="","",VLOOKUP(AK173,シフト記号表!$C$6:$L$47,10,FALSE))</f>
        <v/>
      </c>
      <c r="AL174" s="128" t="str">
        <f>IF(AL173="","",VLOOKUP(AL173,シフト記号表!$C$6:$L$47,10,FALSE))</f>
        <v/>
      </c>
      <c r="AM174" s="128" t="str">
        <f>IF(AM173="","",VLOOKUP(AM173,シフト記号表!$C$6:$L$47,10,FALSE))</f>
        <v/>
      </c>
      <c r="AN174" s="128" t="str">
        <f>IF(AN173="","",VLOOKUP(AN173,シフト記号表!$C$6:$L$47,10,FALSE))</f>
        <v/>
      </c>
      <c r="AO174" s="128" t="str">
        <f>IF(AO173="","",VLOOKUP(AO173,シフト記号表!$C$6:$L$47,10,FALSE))</f>
        <v/>
      </c>
      <c r="AP174" s="128" t="str">
        <f>IF(AP173="","",VLOOKUP(AP173,シフト記号表!$C$6:$L$47,10,FALSE))</f>
        <v/>
      </c>
      <c r="AQ174" s="129" t="str">
        <f>IF(AQ173="","",VLOOKUP(AQ173,シフト記号表!$C$6:$L$47,10,FALSE))</f>
        <v/>
      </c>
      <c r="AR174" s="127" t="str">
        <f>IF(AR173="","",VLOOKUP(AR173,シフト記号表!$C$6:$L$47,10,FALSE))</f>
        <v/>
      </c>
      <c r="AS174" s="128" t="str">
        <f>IF(AS173="","",VLOOKUP(AS173,シフト記号表!$C$6:$L$47,10,FALSE))</f>
        <v/>
      </c>
      <c r="AT174" s="128" t="str">
        <f>IF(AT173="","",VLOOKUP(AT173,シフト記号表!$C$6:$L$47,10,FALSE))</f>
        <v/>
      </c>
      <c r="AU174" s="128" t="str">
        <f>IF(AU173="","",VLOOKUP(AU173,シフト記号表!$C$6:$L$47,10,FALSE))</f>
        <v/>
      </c>
      <c r="AV174" s="128" t="str">
        <f>IF(AV173="","",VLOOKUP(AV173,シフト記号表!$C$6:$L$47,10,FALSE))</f>
        <v/>
      </c>
      <c r="AW174" s="128" t="str">
        <f>IF(AW173="","",VLOOKUP(AW173,シフト記号表!$C$6:$L$47,10,FALSE))</f>
        <v/>
      </c>
      <c r="AX174" s="129" t="str">
        <f>IF(AX173="","",VLOOKUP(AX173,シフト記号表!$C$6:$L$47,10,FALSE))</f>
        <v/>
      </c>
      <c r="AY174" s="127" t="str">
        <f>IF(AY173="","",VLOOKUP(AY173,シフト記号表!$C$6:$L$47,10,FALSE))</f>
        <v/>
      </c>
      <c r="AZ174" s="128" t="str">
        <f>IF(AZ173="","",VLOOKUP(AZ173,シフト記号表!$C$6:$L$47,10,FALSE))</f>
        <v/>
      </c>
      <c r="BA174" s="128" t="str">
        <f>IF(BA173="","",VLOOKUP(BA173,シフト記号表!$C$6:$L$47,10,FALSE))</f>
        <v/>
      </c>
      <c r="BB174" s="836">
        <f>IF($BE$3="４週",SUM(W174:AX174),IF($BE$3="暦月",SUM(W174:BA174),""))</f>
        <v>0</v>
      </c>
      <c r="BC174" s="837"/>
      <c r="BD174" s="838">
        <f>IF($BE$3="４週",BB174/4,IF($BE$3="暦月",(BB174/($BE$8/7)),""))</f>
        <v>0</v>
      </c>
      <c r="BE174" s="837"/>
      <c r="BF174" s="833"/>
      <c r="BG174" s="834"/>
      <c r="BH174" s="834"/>
      <c r="BI174" s="834"/>
      <c r="BJ174" s="835"/>
    </row>
    <row r="175" spans="2:62" ht="20.25" customHeight="1">
      <c r="B175" s="792">
        <f>B173+1</f>
        <v>81</v>
      </c>
      <c r="C175" s="794"/>
      <c r="D175" s="795"/>
      <c r="E175" s="122"/>
      <c r="F175" s="123"/>
      <c r="G175" s="122"/>
      <c r="H175" s="123"/>
      <c r="I175" s="798"/>
      <c r="J175" s="799"/>
      <c r="K175" s="802"/>
      <c r="L175" s="803"/>
      <c r="M175" s="803"/>
      <c r="N175" s="795"/>
      <c r="O175" s="806"/>
      <c r="P175" s="807"/>
      <c r="Q175" s="807"/>
      <c r="R175" s="807"/>
      <c r="S175" s="808"/>
      <c r="T175" s="142" t="s">
        <v>456</v>
      </c>
      <c r="U175" s="143"/>
      <c r="V175" s="144"/>
      <c r="W175" s="135"/>
      <c r="X175" s="136"/>
      <c r="Y175" s="136"/>
      <c r="Z175" s="136"/>
      <c r="AA175" s="136"/>
      <c r="AB175" s="136"/>
      <c r="AC175" s="137"/>
      <c r="AD175" s="135"/>
      <c r="AE175" s="136"/>
      <c r="AF175" s="136"/>
      <c r="AG175" s="136"/>
      <c r="AH175" s="136"/>
      <c r="AI175" s="136"/>
      <c r="AJ175" s="137"/>
      <c r="AK175" s="135"/>
      <c r="AL175" s="136"/>
      <c r="AM175" s="136"/>
      <c r="AN175" s="136"/>
      <c r="AO175" s="136"/>
      <c r="AP175" s="136"/>
      <c r="AQ175" s="137"/>
      <c r="AR175" s="135"/>
      <c r="AS175" s="136"/>
      <c r="AT175" s="136"/>
      <c r="AU175" s="136"/>
      <c r="AV175" s="136"/>
      <c r="AW175" s="136"/>
      <c r="AX175" s="137"/>
      <c r="AY175" s="135"/>
      <c r="AZ175" s="136"/>
      <c r="BA175" s="138"/>
      <c r="BB175" s="809"/>
      <c r="BC175" s="810"/>
      <c r="BD175" s="781"/>
      <c r="BE175" s="782"/>
      <c r="BF175" s="783"/>
      <c r="BG175" s="784"/>
      <c r="BH175" s="784"/>
      <c r="BI175" s="784"/>
      <c r="BJ175" s="785"/>
    </row>
    <row r="176" spans="2:62" ht="20.25" customHeight="1">
      <c r="B176" s="793"/>
      <c r="C176" s="827"/>
      <c r="D176" s="828"/>
      <c r="E176" s="145"/>
      <c r="F176" s="146">
        <f>C175</f>
        <v>0</v>
      </c>
      <c r="G176" s="145"/>
      <c r="H176" s="146">
        <f>I175</f>
        <v>0</v>
      </c>
      <c r="I176" s="829"/>
      <c r="J176" s="830"/>
      <c r="K176" s="831"/>
      <c r="L176" s="832"/>
      <c r="M176" s="832"/>
      <c r="N176" s="828"/>
      <c r="O176" s="806"/>
      <c r="P176" s="807"/>
      <c r="Q176" s="807"/>
      <c r="R176" s="807"/>
      <c r="S176" s="808"/>
      <c r="T176" s="139" t="s">
        <v>203</v>
      </c>
      <c r="U176" s="140"/>
      <c r="V176" s="141"/>
      <c r="W176" s="127" t="str">
        <f>IF(W175="","",VLOOKUP(W175,シフト記号表!$C$6:$L$47,10,FALSE))</f>
        <v/>
      </c>
      <c r="X176" s="128" t="str">
        <f>IF(X175="","",VLOOKUP(X175,シフト記号表!$C$6:$L$47,10,FALSE))</f>
        <v/>
      </c>
      <c r="Y176" s="128" t="str">
        <f>IF(Y175="","",VLOOKUP(Y175,シフト記号表!$C$6:$L$47,10,FALSE))</f>
        <v/>
      </c>
      <c r="Z176" s="128" t="str">
        <f>IF(Z175="","",VLOOKUP(Z175,シフト記号表!$C$6:$L$47,10,FALSE))</f>
        <v/>
      </c>
      <c r="AA176" s="128" t="str">
        <f>IF(AA175="","",VLOOKUP(AA175,シフト記号表!$C$6:$L$47,10,FALSE))</f>
        <v/>
      </c>
      <c r="AB176" s="128" t="str">
        <f>IF(AB175="","",VLOOKUP(AB175,シフト記号表!$C$6:$L$47,10,FALSE))</f>
        <v/>
      </c>
      <c r="AC176" s="129" t="str">
        <f>IF(AC175="","",VLOOKUP(AC175,シフト記号表!$C$6:$L$47,10,FALSE))</f>
        <v/>
      </c>
      <c r="AD176" s="127" t="str">
        <f>IF(AD175="","",VLOOKUP(AD175,シフト記号表!$C$6:$L$47,10,FALSE))</f>
        <v/>
      </c>
      <c r="AE176" s="128" t="str">
        <f>IF(AE175="","",VLOOKUP(AE175,シフト記号表!$C$6:$L$47,10,FALSE))</f>
        <v/>
      </c>
      <c r="AF176" s="128" t="str">
        <f>IF(AF175="","",VLOOKUP(AF175,シフト記号表!$C$6:$L$47,10,FALSE))</f>
        <v/>
      </c>
      <c r="AG176" s="128" t="str">
        <f>IF(AG175="","",VLOOKUP(AG175,シフト記号表!$C$6:$L$47,10,FALSE))</f>
        <v/>
      </c>
      <c r="AH176" s="128" t="str">
        <f>IF(AH175="","",VLOOKUP(AH175,シフト記号表!$C$6:$L$47,10,FALSE))</f>
        <v/>
      </c>
      <c r="AI176" s="128" t="str">
        <f>IF(AI175="","",VLOOKUP(AI175,シフト記号表!$C$6:$L$47,10,FALSE))</f>
        <v/>
      </c>
      <c r="AJ176" s="129" t="str">
        <f>IF(AJ175="","",VLOOKUP(AJ175,シフト記号表!$C$6:$L$47,10,FALSE))</f>
        <v/>
      </c>
      <c r="AK176" s="127" t="str">
        <f>IF(AK175="","",VLOOKUP(AK175,シフト記号表!$C$6:$L$47,10,FALSE))</f>
        <v/>
      </c>
      <c r="AL176" s="128" t="str">
        <f>IF(AL175="","",VLOOKUP(AL175,シフト記号表!$C$6:$L$47,10,FALSE))</f>
        <v/>
      </c>
      <c r="AM176" s="128" t="str">
        <f>IF(AM175="","",VLOOKUP(AM175,シフト記号表!$C$6:$L$47,10,FALSE))</f>
        <v/>
      </c>
      <c r="AN176" s="128" t="str">
        <f>IF(AN175="","",VLOOKUP(AN175,シフト記号表!$C$6:$L$47,10,FALSE))</f>
        <v/>
      </c>
      <c r="AO176" s="128" t="str">
        <f>IF(AO175="","",VLOOKUP(AO175,シフト記号表!$C$6:$L$47,10,FALSE))</f>
        <v/>
      </c>
      <c r="AP176" s="128" t="str">
        <f>IF(AP175="","",VLOOKUP(AP175,シフト記号表!$C$6:$L$47,10,FALSE))</f>
        <v/>
      </c>
      <c r="AQ176" s="129" t="str">
        <f>IF(AQ175="","",VLOOKUP(AQ175,シフト記号表!$C$6:$L$47,10,FALSE))</f>
        <v/>
      </c>
      <c r="AR176" s="127" t="str">
        <f>IF(AR175="","",VLOOKUP(AR175,シフト記号表!$C$6:$L$47,10,FALSE))</f>
        <v/>
      </c>
      <c r="AS176" s="128" t="str">
        <f>IF(AS175="","",VLOOKUP(AS175,シフト記号表!$C$6:$L$47,10,FALSE))</f>
        <v/>
      </c>
      <c r="AT176" s="128" t="str">
        <f>IF(AT175="","",VLOOKUP(AT175,シフト記号表!$C$6:$L$47,10,FALSE))</f>
        <v/>
      </c>
      <c r="AU176" s="128" t="str">
        <f>IF(AU175="","",VLOOKUP(AU175,シフト記号表!$C$6:$L$47,10,FALSE))</f>
        <v/>
      </c>
      <c r="AV176" s="128" t="str">
        <f>IF(AV175="","",VLOOKUP(AV175,シフト記号表!$C$6:$L$47,10,FALSE))</f>
        <v/>
      </c>
      <c r="AW176" s="128" t="str">
        <f>IF(AW175="","",VLOOKUP(AW175,シフト記号表!$C$6:$L$47,10,FALSE))</f>
        <v/>
      </c>
      <c r="AX176" s="129" t="str">
        <f>IF(AX175="","",VLOOKUP(AX175,シフト記号表!$C$6:$L$47,10,FALSE))</f>
        <v/>
      </c>
      <c r="AY176" s="127" t="str">
        <f>IF(AY175="","",VLOOKUP(AY175,シフト記号表!$C$6:$L$47,10,FALSE))</f>
        <v/>
      </c>
      <c r="AZ176" s="128" t="str">
        <f>IF(AZ175="","",VLOOKUP(AZ175,シフト記号表!$C$6:$L$47,10,FALSE))</f>
        <v/>
      </c>
      <c r="BA176" s="128" t="str">
        <f>IF(BA175="","",VLOOKUP(BA175,シフト記号表!$C$6:$L$47,10,FALSE))</f>
        <v/>
      </c>
      <c r="BB176" s="836">
        <f>IF($BE$3="４週",SUM(W176:AX176),IF($BE$3="暦月",SUM(W176:BA176),""))</f>
        <v>0</v>
      </c>
      <c r="BC176" s="837"/>
      <c r="BD176" s="838">
        <f>IF($BE$3="４週",BB176/4,IF($BE$3="暦月",(BB176/($BE$8/7)),""))</f>
        <v>0</v>
      </c>
      <c r="BE176" s="837"/>
      <c r="BF176" s="833"/>
      <c r="BG176" s="834"/>
      <c r="BH176" s="834"/>
      <c r="BI176" s="834"/>
      <c r="BJ176" s="835"/>
    </row>
    <row r="177" spans="2:62" ht="20.25" customHeight="1">
      <c r="B177" s="792">
        <f>B175+1</f>
        <v>82</v>
      </c>
      <c r="C177" s="794"/>
      <c r="D177" s="795"/>
      <c r="E177" s="122"/>
      <c r="F177" s="123"/>
      <c r="G177" s="122"/>
      <c r="H177" s="123"/>
      <c r="I177" s="798"/>
      <c r="J177" s="799"/>
      <c r="K177" s="802"/>
      <c r="L177" s="803"/>
      <c r="M177" s="803"/>
      <c r="N177" s="795"/>
      <c r="O177" s="806"/>
      <c r="P177" s="807"/>
      <c r="Q177" s="807"/>
      <c r="R177" s="807"/>
      <c r="S177" s="808"/>
      <c r="T177" s="142" t="s">
        <v>456</v>
      </c>
      <c r="U177" s="143"/>
      <c r="V177" s="144"/>
      <c r="W177" s="135"/>
      <c r="X177" s="136"/>
      <c r="Y177" s="136"/>
      <c r="Z177" s="136"/>
      <c r="AA177" s="136"/>
      <c r="AB177" s="136"/>
      <c r="AC177" s="137"/>
      <c r="AD177" s="135"/>
      <c r="AE177" s="136"/>
      <c r="AF177" s="136"/>
      <c r="AG177" s="136"/>
      <c r="AH177" s="136"/>
      <c r="AI177" s="136"/>
      <c r="AJ177" s="137"/>
      <c r="AK177" s="135"/>
      <c r="AL177" s="136"/>
      <c r="AM177" s="136"/>
      <c r="AN177" s="136"/>
      <c r="AO177" s="136"/>
      <c r="AP177" s="136"/>
      <c r="AQ177" s="137"/>
      <c r="AR177" s="135"/>
      <c r="AS177" s="136"/>
      <c r="AT177" s="136"/>
      <c r="AU177" s="136"/>
      <c r="AV177" s="136"/>
      <c r="AW177" s="136"/>
      <c r="AX177" s="137"/>
      <c r="AY177" s="135"/>
      <c r="AZ177" s="136"/>
      <c r="BA177" s="138"/>
      <c r="BB177" s="809"/>
      <c r="BC177" s="810"/>
      <c r="BD177" s="781"/>
      <c r="BE177" s="782"/>
      <c r="BF177" s="783"/>
      <c r="BG177" s="784"/>
      <c r="BH177" s="784"/>
      <c r="BI177" s="784"/>
      <c r="BJ177" s="785"/>
    </row>
    <row r="178" spans="2:62" ht="20.25" customHeight="1">
      <c r="B178" s="793"/>
      <c r="C178" s="827"/>
      <c r="D178" s="828"/>
      <c r="E178" s="145"/>
      <c r="F178" s="146">
        <f>C177</f>
        <v>0</v>
      </c>
      <c r="G178" s="145"/>
      <c r="H178" s="146">
        <f>I177</f>
        <v>0</v>
      </c>
      <c r="I178" s="829"/>
      <c r="J178" s="830"/>
      <c r="K178" s="831"/>
      <c r="L178" s="832"/>
      <c r="M178" s="832"/>
      <c r="N178" s="828"/>
      <c r="O178" s="806"/>
      <c r="P178" s="807"/>
      <c r="Q178" s="807"/>
      <c r="R178" s="807"/>
      <c r="S178" s="808"/>
      <c r="T178" s="139" t="s">
        <v>203</v>
      </c>
      <c r="U178" s="140"/>
      <c r="V178" s="141"/>
      <c r="W178" s="127" t="str">
        <f>IF(W177="","",VLOOKUP(W177,シフト記号表!$C$6:$L$47,10,FALSE))</f>
        <v/>
      </c>
      <c r="X178" s="128" t="str">
        <f>IF(X177="","",VLOOKUP(X177,シフト記号表!$C$6:$L$47,10,FALSE))</f>
        <v/>
      </c>
      <c r="Y178" s="128" t="str">
        <f>IF(Y177="","",VLOOKUP(Y177,シフト記号表!$C$6:$L$47,10,FALSE))</f>
        <v/>
      </c>
      <c r="Z178" s="128" t="str">
        <f>IF(Z177="","",VLOOKUP(Z177,シフト記号表!$C$6:$L$47,10,FALSE))</f>
        <v/>
      </c>
      <c r="AA178" s="128" t="str">
        <f>IF(AA177="","",VLOOKUP(AA177,シフト記号表!$C$6:$L$47,10,FALSE))</f>
        <v/>
      </c>
      <c r="AB178" s="128" t="str">
        <f>IF(AB177="","",VLOOKUP(AB177,シフト記号表!$C$6:$L$47,10,FALSE))</f>
        <v/>
      </c>
      <c r="AC178" s="129" t="str">
        <f>IF(AC177="","",VLOOKUP(AC177,シフト記号表!$C$6:$L$47,10,FALSE))</f>
        <v/>
      </c>
      <c r="AD178" s="127" t="str">
        <f>IF(AD177="","",VLOOKUP(AD177,シフト記号表!$C$6:$L$47,10,FALSE))</f>
        <v/>
      </c>
      <c r="AE178" s="128" t="str">
        <f>IF(AE177="","",VLOOKUP(AE177,シフト記号表!$C$6:$L$47,10,FALSE))</f>
        <v/>
      </c>
      <c r="AF178" s="128" t="str">
        <f>IF(AF177="","",VLOOKUP(AF177,シフト記号表!$C$6:$L$47,10,FALSE))</f>
        <v/>
      </c>
      <c r="AG178" s="128" t="str">
        <f>IF(AG177="","",VLOOKUP(AG177,シフト記号表!$C$6:$L$47,10,FALSE))</f>
        <v/>
      </c>
      <c r="AH178" s="128" t="str">
        <f>IF(AH177="","",VLOOKUP(AH177,シフト記号表!$C$6:$L$47,10,FALSE))</f>
        <v/>
      </c>
      <c r="AI178" s="128" t="str">
        <f>IF(AI177="","",VLOOKUP(AI177,シフト記号表!$C$6:$L$47,10,FALSE))</f>
        <v/>
      </c>
      <c r="AJ178" s="129" t="str">
        <f>IF(AJ177="","",VLOOKUP(AJ177,シフト記号表!$C$6:$L$47,10,FALSE))</f>
        <v/>
      </c>
      <c r="AK178" s="127" t="str">
        <f>IF(AK177="","",VLOOKUP(AK177,シフト記号表!$C$6:$L$47,10,FALSE))</f>
        <v/>
      </c>
      <c r="AL178" s="128" t="str">
        <f>IF(AL177="","",VLOOKUP(AL177,シフト記号表!$C$6:$L$47,10,FALSE))</f>
        <v/>
      </c>
      <c r="AM178" s="128" t="str">
        <f>IF(AM177="","",VLOOKUP(AM177,シフト記号表!$C$6:$L$47,10,FALSE))</f>
        <v/>
      </c>
      <c r="AN178" s="128" t="str">
        <f>IF(AN177="","",VLOOKUP(AN177,シフト記号表!$C$6:$L$47,10,FALSE))</f>
        <v/>
      </c>
      <c r="AO178" s="128" t="str">
        <f>IF(AO177="","",VLOOKUP(AO177,シフト記号表!$C$6:$L$47,10,FALSE))</f>
        <v/>
      </c>
      <c r="AP178" s="128" t="str">
        <f>IF(AP177="","",VLOOKUP(AP177,シフト記号表!$C$6:$L$47,10,FALSE))</f>
        <v/>
      </c>
      <c r="AQ178" s="129" t="str">
        <f>IF(AQ177="","",VLOOKUP(AQ177,シフト記号表!$C$6:$L$47,10,FALSE))</f>
        <v/>
      </c>
      <c r="AR178" s="127" t="str">
        <f>IF(AR177="","",VLOOKUP(AR177,シフト記号表!$C$6:$L$47,10,FALSE))</f>
        <v/>
      </c>
      <c r="AS178" s="128" t="str">
        <f>IF(AS177="","",VLOOKUP(AS177,シフト記号表!$C$6:$L$47,10,FALSE))</f>
        <v/>
      </c>
      <c r="AT178" s="128" t="str">
        <f>IF(AT177="","",VLOOKUP(AT177,シフト記号表!$C$6:$L$47,10,FALSE))</f>
        <v/>
      </c>
      <c r="AU178" s="128" t="str">
        <f>IF(AU177="","",VLOOKUP(AU177,シフト記号表!$C$6:$L$47,10,FALSE))</f>
        <v/>
      </c>
      <c r="AV178" s="128" t="str">
        <f>IF(AV177="","",VLOOKUP(AV177,シフト記号表!$C$6:$L$47,10,FALSE))</f>
        <v/>
      </c>
      <c r="AW178" s="128" t="str">
        <f>IF(AW177="","",VLOOKUP(AW177,シフト記号表!$C$6:$L$47,10,FALSE))</f>
        <v/>
      </c>
      <c r="AX178" s="129" t="str">
        <f>IF(AX177="","",VLOOKUP(AX177,シフト記号表!$C$6:$L$47,10,FALSE))</f>
        <v/>
      </c>
      <c r="AY178" s="127" t="str">
        <f>IF(AY177="","",VLOOKUP(AY177,シフト記号表!$C$6:$L$47,10,FALSE))</f>
        <v/>
      </c>
      <c r="AZ178" s="128" t="str">
        <f>IF(AZ177="","",VLOOKUP(AZ177,シフト記号表!$C$6:$L$47,10,FALSE))</f>
        <v/>
      </c>
      <c r="BA178" s="128" t="str">
        <f>IF(BA177="","",VLOOKUP(BA177,シフト記号表!$C$6:$L$47,10,FALSE))</f>
        <v/>
      </c>
      <c r="BB178" s="836">
        <f>IF($BE$3="４週",SUM(W178:AX178),IF($BE$3="暦月",SUM(W178:BA178),""))</f>
        <v>0</v>
      </c>
      <c r="BC178" s="837"/>
      <c r="BD178" s="838">
        <f>IF($BE$3="４週",BB178/4,IF($BE$3="暦月",(BB178/($BE$8/7)),""))</f>
        <v>0</v>
      </c>
      <c r="BE178" s="837"/>
      <c r="BF178" s="833"/>
      <c r="BG178" s="834"/>
      <c r="BH178" s="834"/>
      <c r="BI178" s="834"/>
      <c r="BJ178" s="835"/>
    </row>
    <row r="179" spans="2:62" ht="20.25" customHeight="1">
      <c r="B179" s="792">
        <f>B177+1</f>
        <v>83</v>
      </c>
      <c r="C179" s="794"/>
      <c r="D179" s="795"/>
      <c r="E179" s="122"/>
      <c r="F179" s="123"/>
      <c r="G179" s="122"/>
      <c r="H179" s="123"/>
      <c r="I179" s="798"/>
      <c r="J179" s="799"/>
      <c r="K179" s="802"/>
      <c r="L179" s="803"/>
      <c r="M179" s="803"/>
      <c r="N179" s="795"/>
      <c r="O179" s="806"/>
      <c r="P179" s="807"/>
      <c r="Q179" s="807"/>
      <c r="R179" s="807"/>
      <c r="S179" s="808"/>
      <c r="T179" s="142" t="s">
        <v>456</v>
      </c>
      <c r="U179" s="143"/>
      <c r="V179" s="144"/>
      <c r="W179" s="135"/>
      <c r="X179" s="136"/>
      <c r="Y179" s="136"/>
      <c r="Z179" s="136"/>
      <c r="AA179" s="136"/>
      <c r="AB179" s="136"/>
      <c r="AC179" s="137"/>
      <c r="AD179" s="135"/>
      <c r="AE179" s="136"/>
      <c r="AF179" s="136"/>
      <c r="AG179" s="136"/>
      <c r="AH179" s="136"/>
      <c r="AI179" s="136"/>
      <c r="AJ179" s="137"/>
      <c r="AK179" s="135"/>
      <c r="AL179" s="136"/>
      <c r="AM179" s="136"/>
      <c r="AN179" s="136"/>
      <c r="AO179" s="136"/>
      <c r="AP179" s="136"/>
      <c r="AQ179" s="137"/>
      <c r="AR179" s="135"/>
      <c r="AS179" s="136"/>
      <c r="AT179" s="136"/>
      <c r="AU179" s="136"/>
      <c r="AV179" s="136"/>
      <c r="AW179" s="136"/>
      <c r="AX179" s="137"/>
      <c r="AY179" s="135"/>
      <c r="AZ179" s="136"/>
      <c r="BA179" s="138"/>
      <c r="BB179" s="809"/>
      <c r="BC179" s="810"/>
      <c r="BD179" s="781"/>
      <c r="BE179" s="782"/>
      <c r="BF179" s="783"/>
      <c r="BG179" s="784"/>
      <c r="BH179" s="784"/>
      <c r="BI179" s="784"/>
      <c r="BJ179" s="785"/>
    </row>
    <row r="180" spans="2:62" ht="20.25" customHeight="1">
      <c r="B180" s="793"/>
      <c r="C180" s="827"/>
      <c r="D180" s="828"/>
      <c r="E180" s="145"/>
      <c r="F180" s="146">
        <f>C179</f>
        <v>0</v>
      </c>
      <c r="G180" s="145"/>
      <c r="H180" s="146">
        <f>I179</f>
        <v>0</v>
      </c>
      <c r="I180" s="829"/>
      <c r="J180" s="830"/>
      <c r="K180" s="831"/>
      <c r="L180" s="832"/>
      <c r="M180" s="832"/>
      <c r="N180" s="828"/>
      <c r="O180" s="806"/>
      <c r="P180" s="807"/>
      <c r="Q180" s="807"/>
      <c r="R180" s="807"/>
      <c r="S180" s="808"/>
      <c r="T180" s="139" t="s">
        <v>203</v>
      </c>
      <c r="U180" s="140"/>
      <c r="V180" s="141"/>
      <c r="W180" s="127" t="str">
        <f>IF(W179="","",VLOOKUP(W179,シフト記号表!$C$6:$L$47,10,FALSE))</f>
        <v/>
      </c>
      <c r="X180" s="128" t="str">
        <f>IF(X179="","",VLOOKUP(X179,シフト記号表!$C$6:$L$47,10,FALSE))</f>
        <v/>
      </c>
      <c r="Y180" s="128" t="str">
        <f>IF(Y179="","",VLOOKUP(Y179,シフト記号表!$C$6:$L$47,10,FALSE))</f>
        <v/>
      </c>
      <c r="Z180" s="128" t="str">
        <f>IF(Z179="","",VLOOKUP(Z179,シフト記号表!$C$6:$L$47,10,FALSE))</f>
        <v/>
      </c>
      <c r="AA180" s="128" t="str">
        <f>IF(AA179="","",VLOOKUP(AA179,シフト記号表!$C$6:$L$47,10,FALSE))</f>
        <v/>
      </c>
      <c r="AB180" s="128" t="str">
        <f>IF(AB179="","",VLOOKUP(AB179,シフト記号表!$C$6:$L$47,10,FALSE))</f>
        <v/>
      </c>
      <c r="AC180" s="129" t="str">
        <f>IF(AC179="","",VLOOKUP(AC179,シフト記号表!$C$6:$L$47,10,FALSE))</f>
        <v/>
      </c>
      <c r="AD180" s="127" t="str">
        <f>IF(AD179="","",VLOOKUP(AD179,シフト記号表!$C$6:$L$47,10,FALSE))</f>
        <v/>
      </c>
      <c r="AE180" s="128" t="str">
        <f>IF(AE179="","",VLOOKUP(AE179,シフト記号表!$C$6:$L$47,10,FALSE))</f>
        <v/>
      </c>
      <c r="AF180" s="128" t="str">
        <f>IF(AF179="","",VLOOKUP(AF179,シフト記号表!$C$6:$L$47,10,FALSE))</f>
        <v/>
      </c>
      <c r="AG180" s="128" t="str">
        <f>IF(AG179="","",VLOOKUP(AG179,シフト記号表!$C$6:$L$47,10,FALSE))</f>
        <v/>
      </c>
      <c r="AH180" s="128" t="str">
        <f>IF(AH179="","",VLOOKUP(AH179,シフト記号表!$C$6:$L$47,10,FALSE))</f>
        <v/>
      </c>
      <c r="AI180" s="128" t="str">
        <f>IF(AI179="","",VLOOKUP(AI179,シフト記号表!$C$6:$L$47,10,FALSE))</f>
        <v/>
      </c>
      <c r="AJ180" s="129" t="str">
        <f>IF(AJ179="","",VLOOKUP(AJ179,シフト記号表!$C$6:$L$47,10,FALSE))</f>
        <v/>
      </c>
      <c r="AK180" s="127" t="str">
        <f>IF(AK179="","",VLOOKUP(AK179,シフト記号表!$C$6:$L$47,10,FALSE))</f>
        <v/>
      </c>
      <c r="AL180" s="128" t="str">
        <f>IF(AL179="","",VLOOKUP(AL179,シフト記号表!$C$6:$L$47,10,FALSE))</f>
        <v/>
      </c>
      <c r="AM180" s="128" t="str">
        <f>IF(AM179="","",VLOOKUP(AM179,シフト記号表!$C$6:$L$47,10,FALSE))</f>
        <v/>
      </c>
      <c r="AN180" s="128" t="str">
        <f>IF(AN179="","",VLOOKUP(AN179,シフト記号表!$C$6:$L$47,10,FALSE))</f>
        <v/>
      </c>
      <c r="AO180" s="128" t="str">
        <f>IF(AO179="","",VLOOKUP(AO179,シフト記号表!$C$6:$L$47,10,FALSE))</f>
        <v/>
      </c>
      <c r="AP180" s="128" t="str">
        <f>IF(AP179="","",VLOOKUP(AP179,シフト記号表!$C$6:$L$47,10,FALSE))</f>
        <v/>
      </c>
      <c r="AQ180" s="129" t="str">
        <f>IF(AQ179="","",VLOOKUP(AQ179,シフト記号表!$C$6:$L$47,10,FALSE))</f>
        <v/>
      </c>
      <c r="AR180" s="127" t="str">
        <f>IF(AR179="","",VLOOKUP(AR179,シフト記号表!$C$6:$L$47,10,FALSE))</f>
        <v/>
      </c>
      <c r="AS180" s="128" t="str">
        <f>IF(AS179="","",VLOOKUP(AS179,シフト記号表!$C$6:$L$47,10,FALSE))</f>
        <v/>
      </c>
      <c r="AT180" s="128" t="str">
        <f>IF(AT179="","",VLOOKUP(AT179,シフト記号表!$C$6:$L$47,10,FALSE))</f>
        <v/>
      </c>
      <c r="AU180" s="128" t="str">
        <f>IF(AU179="","",VLOOKUP(AU179,シフト記号表!$C$6:$L$47,10,FALSE))</f>
        <v/>
      </c>
      <c r="AV180" s="128" t="str">
        <f>IF(AV179="","",VLOOKUP(AV179,シフト記号表!$C$6:$L$47,10,FALSE))</f>
        <v/>
      </c>
      <c r="AW180" s="128" t="str">
        <f>IF(AW179="","",VLOOKUP(AW179,シフト記号表!$C$6:$L$47,10,FALSE))</f>
        <v/>
      </c>
      <c r="AX180" s="129" t="str">
        <f>IF(AX179="","",VLOOKUP(AX179,シフト記号表!$C$6:$L$47,10,FALSE))</f>
        <v/>
      </c>
      <c r="AY180" s="127" t="str">
        <f>IF(AY179="","",VLOOKUP(AY179,シフト記号表!$C$6:$L$47,10,FALSE))</f>
        <v/>
      </c>
      <c r="AZ180" s="128" t="str">
        <f>IF(AZ179="","",VLOOKUP(AZ179,シフト記号表!$C$6:$L$47,10,FALSE))</f>
        <v/>
      </c>
      <c r="BA180" s="128" t="str">
        <f>IF(BA179="","",VLOOKUP(BA179,シフト記号表!$C$6:$L$47,10,FALSE))</f>
        <v/>
      </c>
      <c r="BB180" s="836">
        <f>IF($BE$3="４週",SUM(W180:AX180),IF($BE$3="暦月",SUM(W180:BA180),""))</f>
        <v>0</v>
      </c>
      <c r="BC180" s="837"/>
      <c r="BD180" s="838">
        <f>IF($BE$3="４週",BB180/4,IF($BE$3="暦月",(BB180/($BE$8/7)),""))</f>
        <v>0</v>
      </c>
      <c r="BE180" s="837"/>
      <c r="BF180" s="833"/>
      <c r="BG180" s="834"/>
      <c r="BH180" s="834"/>
      <c r="BI180" s="834"/>
      <c r="BJ180" s="835"/>
    </row>
    <row r="181" spans="2:62" ht="20.25" customHeight="1">
      <c r="B181" s="792">
        <f>B179+1</f>
        <v>84</v>
      </c>
      <c r="C181" s="794"/>
      <c r="D181" s="795"/>
      <c r="E181" s="122"/>
      <c r="F181" s="123"/>
      <c r="G181" s="122"/>
      <c r="H181" s="123"/>
      <c r="I181" s="798"/>
      <c r="J181" s="799"/>
      <c r="K181" s="802"/>
      <c r="L181" s="803"/>
      <c r="M181" s="803"/>
      <c r="N181" s="795"/>
      <c r="O181" s="806"/>
      <c r="P181" s="807"/>
      <c r="Q181" s="807"/>
      <c r="R181" s="807"/>
      <c r="S181" s="808"/>
      <c r="T181" s="142" t="s">
        <v>456</v>
      </c>
      <c r="U181" s="143"/>
      <c r="V181" s="144"/>
      <c r="W181" s="135"/>
      <c r="X181" s="136"/>
      <c r="Y181" s="136"/>
      <c r="Z181" s="136"/>
      <c r="AA181" s="136"/>
      <c r="AB181" s="136"/>
      <c r="AC181" s="137"/>
      <c r="AD181" s="135"/>
      <c r="AE181" s="136"/>
      <c r="AF181" s="136"/>
      <c r="AG181" s="136"/>
      <c r="AH181" s="136"/>
      <c r="AI181" s="136"/>
      <c r="AJ181" s="137"/>
      <c r="AK181" s="135"/>
      <c r="AL181" s="136"/>
      <c r="AM181" s="136"/>
      <c r="AN181" s="136"/>
      <c r="AO181" s="136"/>
      <c r="AP181" s="136"/>
      <c r="AQ181" s="137"/>
      <c r="AR181" s="135"/>
      <c r="AS181" s="136"/>
      <c r="AT181" s="136"/>
      <c r="AU181" s="136"/>
      <c r="AV181" s="136"/>
      <c r="AW181" s="136"/>
      <c r="AX181" s="137"/>
      <c r="AY181" s="135"/>
      <c r="AZ181" s="136"/>
      <c r="BA181" s="138"/>
      <c r="BB181" s="809"/>
      <c r="BC181" s="810"/>
      <c r="BD181" s="781"/>
      <c r="BE181" s="782"/>
      <c r="BF181" s="783"/>
      <c r="BG181" s="784"/>
      <c r="BH181" s="784"/>
      <c r="BI181" s="784"/>
      <c r="BJ181" s="785"/>
    </row>
    <row r="182" spans="2:62" ht="20.25" customHeight="1">
      <c r="B182" s="793"/>
      <c r="C182" s="827"/>
      <c r="D182" s="828"/>
      <c r="E182" s="145"/>
      <c r="F182" s="146">
        <f>C181</f>
        <v>0</v>
      </c>
      <c r="G182" s="145"/>
      <c r="H182" s="146">
        <f>I181</f>
        <v>0</v>
      </c>
      <c r="I182" s="829"/>
      <c r="J182" s="830"/>
      <c r="K182" s="831"/>
      <c r="L182" s="832"/>
      <c r="M182" s="832"/>
      <c r="N182" s="828"/>
      <c r="O182" s="806"/>
      <c r="P182" s="807"/>
      <c r="Q182" s="807"/>
      <c r="R182" s="807"/>
      <c r="S182" s="808"/>
      <c r="T182" s="139" t="s">
        <v>203</v>
      </c>
      <c r="U182" s="140"/>
      <c r="V182" s="141"/>
      <c r="W182" s="127" t="str">
        <f>IF(W181="","",VLOOKUP(W181,シフト記号表!$C$6:$L$47,10,FALSE))</f>
        <v/>
      </c>
      <c r="X182" s="128" t="str">
        <f>IF(X181="","",VLOOKUP(X181,シフト記号表!$C$6:$L$47,10,FALSE))</f>
        <v/>
      </c>
      <c r="Y182" s="128" t="str">
        <f>IF(Y181="","",VLOOKUP(Y181,シフト記号表!$C$6:$L$47,10,FALSE))</f>
        <v/>
      </c>
      <c r="Z182" s="128" t="str">
        <f>IF(Z181="","",VLOOKUP(Z181,シフト記号表!$C$6:$L$47,10,FALSE))</f>
        <v/>
      </c>
      <c r="AA182" s="128" t="str">
        <f>IF(AA181="","",VLOOKUP(AA181,シフト記号表!$C$6:$L$47,10,FALSE))</f>
        <v/>
      </c>
      <c r="AB182" s="128" t="str">
        <f>IF(AB181="","",VLOOKUP(AB181,シフト記号表!$C$6:$L$47,10,FALSE))</f>
        <v/>
      </c>
      <c r="AC182" s="129" t="str">
        <f>IF(AC181="","",VLOOKUP(AC181,シフト記号表!$C$6:$L$47,10,FALSE))</f>
        <v/>
      </c>
      <c r="AD182" s="127" t="str">
        <f>IF(AD181="","",VLOOKUP(AD181,シフト記号表!$C$6:$L$47,10,FALSE))</f>
        <v/>
      </c>
      <c r="AE182" s="128" t="str">
        <f>IF(AE181="","",VLOOKUP(AE181,シフト記号表!$C$6:$L$47,10,FALSE))</f>
        <v/>
      </c>
      <c r="AF182" s="128" t="str">
        <f>IF(AF181="","",VLOOKUP(AF181,シフト記号表!$C$6:$L$47,10,FALSE))</f>
        <v/>
      </c>
      <c r="AG182" s="128" t="str">
        <f>IF(AG181="","",VLOOKUP(AG181,シフト記号表!$C$6:$L$47,10,FALSE))</f>
        <v/>
      </c>
      <c r="AH182" s="128" t="str">
        <f>IF(AH181="","",VLOOKUP(AH181,シフト記号表!$C$6:$L$47,10,FALSE))</f>
        <v/>
      </c>
      <c r="AI182" s="128" t="str">
        <f>IF(AI181="","",VLOOKUP(AI181,シフト記号表!$C$6:$L$47,10,FALSE))</f>
        <v/>
      </c>
      <c r="AJ182" s="129" t="str">
        <f>IF(AJ181="","",VLOOKUP(AJ181,シフト記号表!$C$6:$L$47,10,FALSE))</f>
        <v/>
      </c>
      <c r="AK182" s="127" t="str">
        <f>IF(AK181="","",VLOOKUP(AK181,シフト記号表!$C$6:$L$47,10,FALSE))</f>
        <v/>
      </c>
      <c r="AL182" s="128" t="str">
        <f>IF(AL181="","",VLOOKUP(AL181,シフト記号表!$C$6:$L$47,10,FALSE))</f>
        <v/>
      </c>
      <c r="AM182" s="128" t="str">
        <f>IF(AM181="","",VLOOKUP(AM181,シフト記号表!$C$6:$L$47,10,FALSE))</f>
        <v/>
      </c>
      <c r="AN182" s="128" t="str">
        <f>IF(AN181="","",VLOOKUP(AN181,シフト記号表!$C$6:$L$47,10,FALSE))</f>
        <v/>
      </c>
      <c r="AO182" s="128" t="str">
        <f>IF(AO181="","",VLOOKUP(AO181,シフト記号表!$C$6:$L$47,10,FALSE))</f>
        <v/>
      </c>
      <c r="AP182" s="128" t="str">
        <f>IF(AP181="","",VLOOKUP(AP181,シフト記号表!$C$6:$L$47,10,FALSE))</f>
        <v/>
      </c>
      <c r="AQ182" s="129" t="str">
        <f>IF(AQ181="","",VLOOKUP(AQ181,シフト記号表!$C$6:$L$47,10,FALSE))</f>
        <v/>
      </c>
      <c r="AR182" s="127" t="str">
        <f>IF(AR181="","",VLOOKUP(AR181,シフト記号表!$C$6:$L$47,10,FALSE))</f>
        <v/>
      </c>
      <c r="AS182" s="128" t="str">
        <f>IF(AS181="","",VLOOKUP(AS181,シフト記号表!$C$6:$L$47,10,FALSE))</f>
        <v/>
      </c>
      <c r="AT182" s="128" t="str">
        <f>IF(AT181="","",VLOOKUP(AT181,シフト記号表!$C$6:$L$47,10,FALSE))</f>
        <v/>
      </c>
      <c r="AU182" s="128" t="str">
        <f>IF(AU181="","",VLOOKUP(AU181,シフト記号表!$C$6:$L$47,10,FALSE))</f>
        <v/>
      </c>
      <c r="AV182" s="128" t="str">
        <f>IF(AV181="","",VLOOKUP(AV181,シフト記号表!$C$6:$L$47,10,FALSE))</f>
        <v/>
      </c>
      <c r="AW182" s="128" t="str">
        <f>IF(AW181="","",VLOOKUP(AW181,シフト記号表!$C$6:$L$47,10,FALSE))</f>
        <v/>
      </c>
      <c r="AX182" s="129" t="str">
        <f>IF(AX181="","",VLOOKUP(AX181,シフト記号表!$C$6:$L$47,10,FALSE))</f>
        <v/>
      </c>
      <c r="AY182" s="127" t="str">
        <f>IF(AY181="","",VLOOKUP(AY181,シフト記号表!$C$6:$L$47,10,FALSE))</f>
        <v/>
      </c>
      <c r="AZ182" s="128" t="str">
        <f>IF(AZ181="","",VLOOKUP(AZ181,シフト記号表!$C$6:$L$47,10,FALSE))</f>
        <v/>
      </c>
      <c r="BA182" s="128" t="str">
        <f>IF(BA181="","",VLOOKUP(BA181,シフト記号表!$C$6:$L$47,10,FALSE))</f>
        <v/>
      </c>
      <c r="BB182" s="836">
        <f>IF($BE$3="４週",SUM(W182:AX182),IF($BE$3="暦月",SUM(W182:BA182),""))</f>
        <v>0</v>
      </c>
      <c r="BC182" s="837"/>
      <c r="BD182" s="838">
        <f>IF($BE$3="４週",BB182/4,IF($BE$3="暦月",(BB182/($BE$8/7)),""))</f>
        <v>0</v>
      </c>
      <c r="BE182" s="837"/>
      <c r="BF182" s="833"/>
      <c r="BG182" s="834"/>
      <c r="BH182" s="834"/>
      <c r="BI182" s="834"/>
      <c r="BJ182" s="835"/>
    </row>
    <row r="183" spans="2:62" ht="20.25" customHeight="1">
      <c r="B183" s="792">
        <f>B181+1</f>
        <v>85</v>
      </c>
      <c r="C183" s="794"/>
      <c r="D183" s="795"/>
      <c r="E183" s="122"/>
      <c r="F183" s="123"/>
      <c r="G183" s="122"/>
      <c r="H183" s="123"/>
      <c r="I183" s="798"/>
      <c r="J183" s="799"/>
      <c r="K183" s="802"/>
      <c r="L183" s="803"/>
      <c r="M183" s="803"/>
      <c r="N183" s="795"/>
      <c r="O183" s="806"/>
      <c r="P183" s="807"/>
      <c r="Q183" s="807"/>
      <c r="R183" s="807"/>
      <c r="S183" s="808"/>
      <c r="T183" s="142" t="s">
        <v>456</v>
      </c>
      <c r="U183" s="143"/>
      <c r="V183" s="144"/>
      <c r="W183" s="135"/>
      <c r="X183" s="136"/>
      <c r="Y183" s="136"/>
      <c r="Z183" s="136"/>
      <c r="AA183" s="136"/>
      <c r="AB183" s="136"/>
      <c r="AC183" s="137"/>
      <c r="AD183" s="135"/>
      <c r="AE183" s="136"/>
      <c r="AF183" s="136"/>
      <c r="AG183" s="136"/>
      <c r="AH183" s="136"/>
      <c r="AI183" s="136"/>
      <c r="AJ183" s="137"/>
      <c r="AK183" s="135"/>
      <c r="AL183" s="136"/>
      <c r="AM183" s="136"/>
      <c r="AN183" s="136"/>
      <c r="AO183" s="136"/>
      <c r="AP183" s="136"/>
      <c r="AQ183" s="137"/>
      <c r="AR183" s="135"/>
      <c r="AS183" s="136"/>
      <c r="AT183" s="136"/>
      <c r="AU183" s="136"/>
      <c r="AV183" s="136"/>
      <c r="AW183" s="136"/>
      <c r="AX183" s="137"/>
      <c r="AY183" s="135"/>
      <c r="AZ183" s="136"/>
      <c r="BA183" s="138"/>
      <c r="BB183" s="809"/>
      <c r="BC183" s="810"/>
      <c r="BD183" s="781"/>
      <c r="BE183" s="782"/>
      <c r="BF183" s="783"/>
      <c r="BG183" s="784"/>
      <c r="BH183" s="784"/>
      <c r="BI183" s="784"/>
      <c r="BJ183" s="785"/>
    </row>
    <row r="184" spans="2:62" ht="20.25" customHeight="1">
      <c r="B184" s="793"/>
      <c r="C184" s="827"/>
      <c r="D184" s="828"/>
      <c r="E184" s="145"/>
      <c r="F184" s="146">
        <f>C183</f>
        <v>0</v>
      </c>
      <c r="G184" s="145"/>
      <c r="H184" s="146">
        <f>I183</f>
        <v>0</v>
      </c>
      <c r="I184" s="829"/>
      <c r="J184" s="830"/>
      <c r="K184" s="831"/>
      <c r="L184" s="832"/>
      <c r="M184" s="832"/>
      <c r="N184" s="828"/>
      <c r="O184" s="806"/>
      <c r="P184" s="807"/>
      <c r="Q184" s="807"/>
      <c r="R184" s="807"/>
      <c r="S184" s="808"/>
      <c r="T184" s="139" t="s">
        <v>203</v>
      </c>
      <c r="U184" s="140"/>
      <c r="V184" s="141"/>
      <c r="W184" s="127" t="str">
        <f>IF(W183="","",VLOOKUP(W183,シフト記号表!$C$6:$L$47,10,FALSE))</f>
        <v/>
      </c>
      <c r="X184" s="128" t="str">
        <f>IF(X183="","",VLOOKUP(X183,シフト記号表!$C$6:$L$47,10,FALSE))</f>
        <v/>
      </c>
      <c r="Y184" s="128" t="str">
        <f>IF(Y183="","",VLOOKUP(Y183,シフト記号表!$C$6:$L$47,10,FALSE))</f>
        <v/>
      </c>
      <c r="Z184" s="128" t="str">
        <f>IF(Z183="","",VLOOKUP(Z183,シフト記号表!$C$6:$L$47,10,FALSE))</f>
        <v/>
      </c>
      <c r="AA184" s="128" t="str">
        <f>IF(AA183="","",VLOOKUP(AA183,シフト記号表!$C$6:$L$47,10,FALSE))</f>
        <v/>
      </c>
      <c r="AB184" s="128" t="str">
        <f>IF(AB183="","",VLOOKUP(AB183,シフト記号表!$C$6:$L$47,10,FALSE))</f>
        <v/>
      </c>
      <c r="AC184" s="129" t="str">
        <f>IF(AC183="","",VLOOKUP(AC183,シフト記号表!$C$6:$L$47,10,FALSE))</f>
        <v/>
      </c>
      <c r="AD184" s="127" t="str">
        <f>IF(AD183="","",VLOOKUP(AD183,シフト記号表!$C$6:$L$47,10,FALSE))</f>
        <v/>
      </c>
      <c r="AE184" s="128" t="str">
        <f>IF(AE183="","",VLOOKUP(AE183,シフト記号表!$C$6:$L$47,10,FALSE))</f>
        <v/>
      </c>
      <c r="AF184" s="128" t="str">
        <f>IF(AF183="","",VLOOKUP(AF183,シフト記号表!$C$6:$L$47,10,FALSE))</f>
        <v/>
      </c>
      <c r="AG184" s="128" t="str">
        <f>IF(AG183="","",VLOOKUP(AG183,シフト記号表!$C$6:$L$47,10,FALSE))</f>
        <v/>
      </c>
      <c r="AH184" s="128" t="str">
        <f>IF(AH183="","",VLOOKUP(AH183,シフト記号表!$C$6:$L$47,10,FALSE))</f>
        <v/>
      </c>
      <c r="AI184" s="128" t="str">
        <f>IF(AI183="","",VLOOKUP(AI183,シフト記号表!$C$6:$L$47,10,FALSE))</f>
        <v/>
      </c>
      <c r="AJ184" s="129" t="str">
        <f>IF(AJ183="","",VLOOKUP(AJ183,シフト記号表!$C$6:$L$47,10,FALSE))</f>
        <v/>
      </c>
      <c r="AK184" s="127" t="str">
        <f>IF(AK183="","",VLOOKUP(AK183,シフト記号表!$C$6:$L$47,10,FALSE))</f>
        <v/>
      </c>
      <c r="AL184" s="128" t="str">
        <f>IF(AL183="","",VLOOKUP(AL183,シフト記号表!$C$6:$L$47,10,FALSE))</f>
        <v/>
      </c>
      <c r="AM184" s="128" t="str">
        <f>IF(AM183="","",VLOOKUP(AM183,シフト記号表!$C$6:$L$47,10,FALSE))</f>
        <v/>
      </c>
      <c r="AN184" s="128" t="str">
        <f>IF(AN183="","",VLOOKUP(AN183,シフト記号表!$C$6:$L$47,10,FALSE))</f>
        <v/>
      </c>
      <c r="AO184" s="128" t="str">
        <f>IF(AO183="","",VLOOKUP(AO183,シフト記号表!$C$6:$L$47,10,FALSE))</f>
        <v/>
      </c>
      <c r="AP184" s="128" t="str">
        <f>IF(AP183="","",VLOOKUP(AP183,シフト記号表!$C$6:$L$47,10,FALSE))</f>
        <v/>
      </c>
      <c r="AQ184" s="129" t="str">
        <f>IF(AQ183="","",VLOOKUP(AQ183,シフト記号表!$C$6:$L$47,10,FALSE))</f>
        <v/>
      </c>
      <c r="AR184" s="127" t="str">
        <f>IF(AR183="","",VLOOKUP(AR183,シフト記号表!$C$6:$L$47,10,FALSE))</f>
        <v/>
      </c>
      <c r="AS184" s="128" t="str">
        <f>IF(AS183="","",VLOOKUP(AS183,シフト記号表!$C$6:$L$47,10,FALSE))</f>
        <v/>
      </c>
      <c r="AT184" s="128" t="str">
        <f>IF(AT183="","",VLOOKUP(AT183,シフト記号表!$C$6:$L$47,10,FALSE))</f>
        <v/>
      </c>
      <c r="AU184" s="128" t="str">
        <f>IF(AU183="","",VLOOKUP(AU183,シフト記号表!$C$6:$L$47,10,FALSE))</f>
        <v/>
      </c>
      <c r="AV184" s="128" t="str">
        <f>IF(AV183="","",VLOOKUP(AV183,シフト記号表!$C$6:$L$47,10,FALSE))</f>
        <v/>
      </c>
      <c r="AW184" s="128" t="str">
        <f>IF(AW183="","",VLOOKUP(AW183,シフト記号表!$C$6:$L$47,10,FALSE))</f>
        <v/>
      </c>
      <c r="AX184" s="129" t="str">
        <f>IF(AX183="","",VLOOKUP(AX183,シフト記号表!$C$6:$L$47,10,FALSE))</f>
        <v/>
      </c>
      <c r="AY184" s="127" t="str">
        <f>IF(AY183="","",VLOOKUP(AY183,シフト記号表!$C$6:$L$47,10,FALSE))</f>
        <v/>
      </c>
      <c r="AZ184" s="128" t="str">
        <f>IF(AZ183="","",VLOOKUP(AZ183,シフト記号表!$C$6:$L$47,10,FALSE))</f>
        <v/>
      </c>
      <c r="BA184" s="128" t="str">
        <f>IF(BA183="","",VLOOKUP(BA183,シフト記号表!$C$6:$L$47,10,FALSE))</f>
        <v/>
      </c>
      <c r="BB184" s="836">
        <f>IF($BE$3="４週",SUM(W184:AX184),IF($BE$3="暦月",SUM(W184:BA184),""))</f>
        <v>0</v>
      </c>
      <c r="BC184" s="837"/>
      <c r="BD184" s="838">
        <f>IF($BE$3="４週",BB184/4,IF($BE$3="暦月",(BB184/($BE$8/7)),""))</f>
        <v>0</v>
      </c>
      <c r="BE184" s="837"/>
      <c r="BF184" s="833"/>
      <c r="BG184" s="834"/>
      <c r="BH184" s="834"/>
      <c r="BI184" s="834"/>
      <c r="BJ184" s="835"/>
    </row>
    <row r="185" spans="2:62" ht="20.25" customHeight="1">
      <c r="B185" s="792">
        <f>B183+1</f>
        <v>86</v>
      </c>
      <c r="C185" s="794"/>
      <c r="D185" s="795"/>
      <c r="E185" s="122"/>
      <c r="F185" s="123"/>
      <c r="G185" s="122"/>
      <c r="H185" s="123"/>
      <c r="I185" s="798"/>
      <c r="J185" s="799"/>
      <c r="K185" s="802"/>
      <c r="L185" s="803"/>
      <c r="M185" s="803"/>
      <c r="N185" s="795"/>
      <c r="O185" s="806"/>
      <c r="P185" s="807"/>
      <c r="Q185" s="807"/>
      <c r="R185" s="807"/>
      <c r="S185" s="808"/>
      <c r="T185" s="142" t="s">
        <v>456</v>
      </c>
      <c r="U185" s="143"/>
      <c r="V185" s="144"/>
      <c r="W185" s="135"/>
      <c r="X185" s="136"/>
      <c r="Y185" s="136"/>
      <c r="Z185" s="136"/>
      <c r="AA185" s="136"/>
      <c r="AB185" s="136"/>
      <c r="AC185" s="137"/>
      <c r="AD185" s="135"/>
      <c r="AE185" s="136"/>
      <c r="AF185" s="136"/>
      <c r="AG185" s="136"/>
      <c r="AH185" s="136"/>
      <c r="AI185" s="136"/>
      <c r="AJ185" s="137"/>
      <c r="AK185" s="135"/>
      <c r="AL185" s="136"/>
      <c r="AM185" s="136"/>
      <c r="AN185" s="136"/>
      <c r="AO185" s="136"/>
      <c r="AP185" s="136"/>
      <c r="AQ185" s="137"/>
      <c r="AR185" s="135"/>
      <c r="AS185" s="136"/>
      <c r="AT185" s="136"/>
      <c r="AU185" s="136"/>
      <c r="AV185" s="136"/>
      <c r="AW185" s="136"/>
      <c r="AX185" s="137"/>
      <c r="AY185" s="135"/>
      <c r="AZ185" s="136"/>
      <c r="BA185" s="138"/>
      <c r="BB185" s="809"/>
      <c r="BC185" s="810"/>
      <c r="BD185" s="781"/>
      <c r="BE185" s="782"/>
      <c r="BF185" s="783"/>
      <c r="BG185" s="784"/>
      <c r="BH185" s="784"/>
      <c r="BI185" s="784"/>
      <c r="BJ185" s="785"/>
    </row>
    <row r="186" spans="2:62" ht="20.25" customHeight="1">
      <c r="B186" s="793"/>
      <c r="C186" s="827"/>
      <c r="D186" s="828"/>
      <c r="E186" s="145"/>
      <c r="F186" s="146">
        <f>C185</f>
        <v>0</v>
      </c>
      <c r="G186" s="145"/>
      <c r="H186" s="146">
        <f>I185</f>
        <v>0</v>
      </c>
      <c r="I186" s="829"/>
      <c r="J186" s="830"/>
      <c r="K186" s="831"/>
      <c r="L186" s="832"/>
      <c r="M186" s="832"/>
      <c r="N186" s="828"/>
      <c r="O186" s="806"/>
      <c r="P186" s="807"/>
      <c r="Q186" s="807"/>
      <c r="R186" s="807"/>
      <c r="S186" s="808"/>
      <c r="T186" s="139" t="s">
        <v>203</v>
      </c>
      <c r="U186" s="140"/>
      <c r="V186" s="141"/>
      <c r="W186" s="127" t="str">
        <f>IF(W185="","",VLOOKUP(W185,シフト記号表!$C$6:$L$47,10,FALSE))</f>
        <v/>
      </c>
      <c r="X186" s="128" t="str">
        <f>IF(X185="","",VLOOKUP(X185,シフト記号表!$C$6:$L$47,10,FALSE))</f>
        <v/>
      </c>
      <c r="Y186" s="128" t="str">
        <f>IF(Y185="","",VLOOKUP(Y185,シフト記号表!$C$6:$L$47,10,FALSE))</f>
        <v/>
      </c>
      <c r="Z186" s="128" t="str">
        <f>IF(Z185="","",VLOOKUP(Z185,シフト記号表!$C$6:$L$47,10,FALSE))</f>
        <v/>
      </c>
      <c r="AA186" s="128" t="str">
        <f>IF(AA185="","",VLOOKUP(AA185,シフト記号表!$C$6:$L$47,10,FALSE))</f>
        <v/>
      </c>
      <c r="AB186" s="128" t="str">
        <f>IF(AB185="","",VLOOKUP(AB185,シフト記号表!$C$6:$L$47,10,FALSE))</f>
        <v/>
      </c>
      <c r="AC186" s="129" t="str">
        <f>IF(AC185="","",VLOOKUP(AC185,シフト記号表!$C$6:$L$47,10,FALSE))</f>
        <v/>
      </c>
      <c r="AD186" s="127" t="str">
        <f>IF(AD185="","",VLOOKUP(AD185,シフト記号表!$C$6:$L$47,10,FALSE))</f>
        <v/>
      </c>
      <c r="AE186" s="128" t="str">
        <f>IF(AE185="","",VLOOKUP(AE185,シフト記号表!$C$6:$L$47,10,FALSE))</f>
        <v/>
      </c>
      <c r="AF186" s="128" t="str">
        <f>IF(AF185="","",VLOOKUP(AF185,シフト記号表!$C$6:$L$47,10,FALSE))</f>
        <v/>
      </c>
      <c r="AG186" s="128" t="str">
        <f>IF(AG185="","",VLOOKUP(AG185,シフト記号表!$C$6:$L$47,10,FALSE))</f>
        <v/>
      </c>
      <c r="AH186" s="128" t="str">
        <f>IF(AH185="","",VLOOKUP(AH185,シフト記号表!$C$6:$L$47,10,FALSE))</f>
        <v/>
      </c>
      <c r="AI186" s="128" t="str">
        <f>IF(AI185="","",VLOOKUP(AI185,シフト記号表!$C$6:$L$47,10,FALSE))</f>
        <v/>
      </c>
      <c r="AJ186" s="129" t="str">
        <f>IF(AJ185="","",VLOOKUP(AJ185,シフト記号表!$C$6:$L$47,10,FALSE))</f>
        <v/>
      </c>
      <c r="AK186" s="127" t="str">
        <f>IF(AK185="","",VLOOKUP(AK185,シフト記号表!$C$6:$L$47,10,FALSE))</f>
        <v/>
      </c>
      <c r="AL186" s="128" t="str">
        <f>IF(AL185="","",VLOOKUP(AL185,シフト記号表!$C$6:$L$47,10,FALSE))</f>
        <v/>
      </c>
      <c r="AM186" s="128" t="str">
        <f>IF(AM185="","",VLOOKUP(AM185,シフト記号表!$C$6:$L$47,10,FALSE))</f>
        <v/>
      </c>
      <c r="AN186" s="128" t="str">
        <f>IF(AN185="","",VLOOKUP(AN185,シフト記号表!$C$6:$L$47,10,FALSE))</f>
        <v/>
      </c>
      <c r="AO186" s="128" t="str">
        <f>IF(AO185="","",VLOOKUP(AO185,シフト記号表!$C$6:$L$47,10,FALSE))</f>
        <v/>
      </c>
      <c r="AP186" s="128" t="str">
        <f>IF(AP185="","",VLOOKUP(AP185,シフト記号表!$C$6:$L$47,10,FALSE))</f>
        <v/>
      </c>
      <c r="AQ186" s="129" t="str">
        <f>IF(AQ185="","",VLOOKUP(AQ185,シフト記号表!$C$6:$L$47,10,FALSE))</f>
        <v/>
      </c>
      <c r="AR186" s="127" t="str">
        <f>IF(AR185="","",VLOOKUP(AR185,シフト記号表!$C$6:$L$47,10,FALSE))</f>
        <v/>
      </c>
      <c r="AS186" s="128" t="str">
        <f>IF(AS185="","",VLOOKUP(AS185,シフト記号表!$C$6:$L$47,10,FALSE))</f>
        <v/>
      </c>
      <c r="AT186" s="128" t="str">
        <f>IF(AT185="","",VLOOKUP(AT185,シフト記号表!$C$6:$L$47,10,FALSE))</f>
        <v/>
      </c>
      <c r="AU186" s="128" t="str">
        <f>IF(AU185="","",VLOOKUP(AU185,シフト記号表!$C$6:$L$47,10,FALSE))</f>
        <v/>
      </c>
      <c r="AV186" s="128" t="str">
        <f>IF(AV185="","",VLOOKUP(AV185,シフト記号表!$C$6:$L$47,10,FALSE))</f>
        <v/>
      </c>
      <c r="AW186" s="128" t="str">
        <f>IF(AW185="","",VLOOKUP(AW185,シフト記号表!$C$6:$L$47,10,FALSE))</f>
        <v/>
      </c>
      <c r="AX186" s="129" t="str">
        <f>IF(AX185="","",VLOOKUP(AX185,シフト記号表!$C$6:$L$47,10,FALSE))</f>
        <v/>
      </c>
      <c r="AY186" s="127" t="str">
        <f>IF(AY185="","",VLOOKUP(AY185,シフト記号表!$C$6:$L$47,10,FALSE))</f>
        <v/>
      </c>
      <c r="AZ186" s="128" t="str">
        <f>IF(AZ185="","",VLOOKUP(AZ185,シフト記号表!$C$6:$L$47,10,FALSE))</f>
        <v/>
      </c>
      <c r="BA186" s="128" t="str">
        <f>IF(BA185="","",VLOOKUP(BA185,シフト記号表!$C$6:$L$47,10,FALSE))</f>
        <v/>
      </c>
      <c r="BB186" s="836">
        <f>IF($BE$3="４週",SUM(W186:AX186),IF($BE$3="暦月",SUM(W186:BA186),""))</f>
        <v>0</v>
      </c>
      <c r="BC186" s="837"/>
      <c r="BD186" s="838">
        <f>IF($BE$3="４週",BB186/4,IF($BE$3="暦月",(BB186/($BE$8/7)),""))</f>
        <v>0</v>
      </c>
      <c r="BE186" s="837"/>
      <c r="BF186" s="833"/>
      <c r="BG186" s="834"/>
      <c r="BH186" s="834"/>
      <c r="BI186" s="834"/>
      <c r="BJ186" s="835"/>
    </row>
    <row r="187" spans="2:62" ht="20.25" customHeight="1">
      <c r="B187" s="792">
        <f>B185+1</f>
        <v>87</v>
      </c>
      <c r="C187" s="794"/>
      <c r="D187" s="795"/>
      <c r="E187" s="122"/>
      <c r="F187" s="123"/>
      <c r="G187" s="122"/>
      <c r="H187" s="123"/>
      <c r="I187" s="798"/>
      <c r="J187" s="799"/>
      <c r="K187" s="802"/>
      <c r="L187" s="803"/>
      <c r="M187" s="803"/>
      <c r="N187" s="795"/>
      <c r="O187" s="806"/>
      <c r="P187" s="807"/>
      <c r="Q187" s="807"/>
      <c r="R187" s="807"/>
      <c r="S187" s="808"/>
      <c r="T187" s="142" t="s">
        <v>456</v>
      </c>
      <c r="U187" s="143"/>
      <c r="V187" s="144"/>
      <c r="W187" s="135"/>
      <c r="X187" s="136"/>
      <c r="Y187" s="136"/>
      <c r="Z187" s="136"/>
      <c r="AA187" s="136"/>
      <c r="AB187" s="136"/>
      <c r="AC187" s="137"/>
      <c r="AD187" s="135"/>
      <c r="AE187" s="136"/>
      <c r="AF187" s="136"/>
      <c r="AG187" s="136"/>
      <c r="AH187" s="136"/>
      <c r="AI187" s="136"/>
      <c r="AJ187" s="137"/>
      <c r="AK187" s="135"/>
      <c r="AL187" s="136"/>
      <c r="AM187" s="136"/>
      <c r="AN187" s="136"/>
      <c r="AO187" s="136"/>
      <c r="AP187" s="136"/>
      <c r="AQ187" s="137"/>
      <c r="AR187" s="135"/>
      <c r="AS187" s="136"/>
      <c r="AT187" s="136"/>
      <c r="AU187" s="136"/>
      <c r="AV187" s="136"/>
      <c r="AW187" s="136"/>
      <c r="AX187" s="137"/>
      <c r="AY187" s="135"/>
      <c r="AZ187" s="136"/>
      <c r="BA187" s="138"/>
      <c r="BB187" s="809"/>
      <c r="BC187" s="810"/>
      <c r="BD187" s="781"/>
      <c r="BE187" s="782"/>
      <c r="BF187" s="783"/>
      <c r="BG187" s="784"/>
      <c r="BH187" s="784"/>
      <c r="BI187" s="784"/>
      <c r="BJ187" s="785"/>
    </row>
    <row r="188" spans="2:62" ht="20.25" customHeight="1">
      <c r="B188" s="793"/>
      <c r="C188" s="827"/>
      <c r="D188" s="828"/>
      <c r="E188" s="145"/>
      <c r="F188" s="146">
        <f>C187</f>
        <v>0</v>
      </c>
      <c r="G188" s="145"/>
      <c r="H188" s="146">
        <f>I187</f>
        <v>0</v>
      </c>
      <c r="I188" s="829"/>
      <c r="J188" s="830"/>
      <c r="K188" s="831"/>
      <c r="L188" s="832"/>
      <c r="M188" s="832"/>
      <c r="N188" s="828"/>
      <c r="O188" s="806"/>
      <c r="P188" s="807"/>
      <c r="Q188" s="807"/>
      <c r="R188" s="807"/>
      <c r="S188" s="808"/>
      <c r="T188" s="139" t="s">
        <v>203</v>
      </c>
      <c r="U188" s="140"/>
      <c r="V188" s="141"/>
      <c r="W188" s="127" t="str">
        <f>IF(W187="","",VLOOKUP(W187,シフト記号表!$C$6:$L$47,10,FALSE))</f>
        <v/>
      </c>
      <c r="X188" s="128" t="str">
        <f>IF(X187="","",VLOOKUP(X187,シフト記号表!$C$6:$L$47,10,FALSE))</f>
        <v/>
      </c>
      <c r="Y188" s="128" t="str">
        <f>IF(Y187="","",VLOOKUP(Y187,シフト記号表!$C$6:$L$47,10,FALSE))</f>
        <v/>
      </c>
      <c r="Z188" s="128" t="str">
        <f>IF(Z187="","",VLOOKUP(Z187,シフト記号表!$C$6:$L$47,10,FALSE))</f>
        <v/>
      </c>
      <c r="AA188" s="128" t="str">
        <f>IF(AA187="","",VLOOKUP(AA187,シフト記号表!$C$6:$L$47,10,FALSE))</f>
        <v/>
      </c>
      <c r="AB188" s="128" t="str">
        <f>IF(AB187="","",VLOOKUP(AB187,シフト記号表!$C$6:$L$47,10,FALSE))</f>
        <v/>
      </c>
      <c r="AC188" s="129" t="str">
        <f>IF(AC187="","",VLOOKUP(AC187,シフト記号表!$C$6:$L$47,10,FALSE))</f>
        <v/>
      </c>
      <c r="AD188" s="127" t="str">
        <f>IF(AD187="","",VLOOKUP(AD187,シフト記号表!$C$6:$L$47,10,FALSE))</f>
        <v/>
      </c>
      <c r="AE188" s="128" t="str">
        <f>IF(AE187="","",VLOOKUP(AE187,シフト記号表!$C$6:$L$47,10,FALSE))</f>
        <v/>
      </c>
      <c r="AF188" s="128" t="str">
        <f>IF(AF187="","",VLOOKUP(AF187,シフト記号表!$C$6:$L$47,10,FALSE))</f>
        <v/>
      </c>
      <c r="AG188" s="128" t="str">
        <f>IF(AG187="","",VLOOKUP(AG187,シフト記号表!$C$6:$L$47,10,FALSE))</f>
        <v/>
      </c>
      <c r="AH188" s="128" t="str">
        <f>IF(AH187="","",VLOOKUP(AH187,シフト記号表!$C$6:$L$47,10,FALSE))</f>
        <v/>
      </c>
      <c r="AI188" s="128" t="str">
        <f>IF(AI187="","",VLOOKUP(AI187,シフト記号表!$C$6:$L$47,10,FALSE))</f>
        <v/>
      </c>
      <c r="AJ188" s="129" t="str">
        <f>IF(AJ187="","",VLOOKUP(AJ187,シフト記号表!$C$6:$L$47,10,FALSE))</f>
        <v/>
      </c>
      <c r="AK188" s="127" t="str">
        <f>IF(AK187="","",VLOOKUP(AK187,シフト記号表!$C$6:$L$47,10,FALSE))</f>
        <v/>
      </c>
      <c r="AL188" s="128" t="str">
        <f>IF(AL187="","",VLOOKUP(AL187,シフト記号表!$C$6:$L$47,10,FALSE))</f>
        <v/>
      </c>
      <c r="AM188" s="128" t="str">
        <f>IF(AM187="","",VLOOKUP(AM187,シフト記号表!$C$6:$L$47,10,FALSE))</f>
        <v/>
      </c>
      <c r="AN188" s="128" t="str">
        <f>IF(AN187="","",VLOOKUP(AN187,シフト記号表!$C$6:$L$47,10,FALSE))</f>
        <v/>
      </c>
      <c r="AO188" s="128" t="str">
        <f>IF(AO187="","",VLOOKUP(AO187,シフト記号表!$C$6:$L$47,10,FALSE))</f>
        <v/>
      </c>
      <c r="AP188" s="128" t="str">
        <f>IF(AP187="","",VLOOKUP(AP187,シフト記号表!$C$6:$L$47,10,FALSE))</f>
        <v/>
      </c>
      <c r="AQ188" s="129" t="str">
        <f>IF(AQ187="","",VLOOKUP(AQ187,シフト記号表!$C$6:$L$47,10,FALSE))</f>
        <v/>
      </c>
      <c r="AR188" s="127" t="str">
        <f>IF(AR187="","",VLOOKUP(AR187,シフト記号表!$C$6:$L$47,10,FALSE))</f>
        <v/>
      </c>
      <c r="AS188" s="128" t="str">
        <f>IF(AS187="","",VLOOKUP(AS187,シフト記号表!$C$6:$L$47,10,FALSE))</f>
        <v/>
      </c>
      <c r="AT188" s="128" t="str">
        <f>IF(AT187="","",VLOOKUP(AT187,シフト記号表!$C$6:$L$47,10,FALSE))</f>
        <v/>
      </c>
      <c r="AU188" s="128" t="str">
        <f>IF(AU187="","",VLOOKUP(AU187,シフト記号表!$C$6:$L$47,10,FALSE))</f>
        <v/>
      </c>
      <c r="AV188" s="128" t="str">
        <f>IF(AV187="","",VLOOKUP(AV187,シフト記号表!$C$6:$L$47,10,FALSE))</f>
        <v/>
      </c>
      <c r="AW188" s="128" t="str">
        <f>IF(AW187="","",VLOOKUP(AW187,シフト記号表!$C$6:$L$47,10,FALSE))</f>
        <v/>
      </c>
      <c r="AX188" s="129" t="str">
        <f>IF(AX187="","",VLOOKUP(AX187,シフト記号表!$C$6:$L$47,10,FALSE))</f>
        <v/>
      </c>
      <c r="AY188" s="127" t="str">
        <f>IF(AY187="","",VLOOKUP(AY187,シフト記号表!$C$6:$L$47,10,FALSE))</f>
        <v/>
      </c>
      <c r="AZ188" s="128" t="str">
        <f>IF(AZ187="","",VLOOKUP(AZ187,シフト記号表!$C$6:$L$47,10,FALSE))</f>
        <v/>
      </c>
      <c r="BA188" s="128" t="str">
        <f>IF(BA187="","",VLOOKUP(BA187,シフト記号表!$C$6:$L$47,10,FALSE))</f>
        <v/>
      </c>
      <c r="BB188" s="836">
        <f>IF($BE$3="４週",SUM(W188:AX188),IF($BE$3="暦月",SUM(W188:BA188),""))</f>
        <v>0</v>
      </c>
      <c r="BC188" s="837"/>
      <c r="BD188" s="838">
        <f>IF($BE$3="４週",BB188/4,IF($BE$3="暦月",(BB188/($BE$8/7)),""))</f>
        <v>0</v>
      </c>
      <c r="BE188" s="837"/>
      <c r="BF188" s="833"/>
      <c r="BG188" s="834"/>
      <c r="BH188" s="834"/>
      <c r="BI188" s="834"/>
      <c r="BJ188" s="835"/>
    </row>
    <row r="189" spans="2:62" ht="20.25" customHeight="1">
      <c r="B189" s="792">
        <f>B187+1</f>
        <v>88</v>
      </c>
      <c r="C189" s="794"/>
      <c r="D189" s="795"/>
      <c r="E189" s="122"/>
      <c r="F189" s="123"/>
      <c r="G189" s="122"/>
      <c r="H189" s="123"/>
      <c r="I189" s="798"/>
      <c r="J189" s="799"/>
      <c r="K189" s="802"/>
      <c r="L189" s="803"/>
      <c r="M189" s="803"/>
      <c r="N189" s="795"/>
      <c r="O189" s="806"/>
      <c r="P189" s="807"/>
      <c r="Q189" s="807"/>
      <c r="R189" s="807"/>
      <c r="S189" s="808"/>
      <c r="T189" s="142" t="s">
        <v>456</v>
      </c>
      <c r="U189" s="143"/>
      <c r="V189" s="144"/>
      <c r="W189" s="135"/>
      <c r="X189" s="136"/>
      <c r="Y189" s="136"/>
      <c r="Z189" s="136"/>
      <c r="AA189" s="136"/>
      <c r="AB189" s="136"/>
      <c r="AC189" s="137"/>
      <c r="AD189" s="135"/>
      <c r="AE189" s="136"/>
      <c r="AF189" s="136"/>
      <c r="AG189" s="136"/>
      <c r="AH189" s="136"/>
      <c r="AI189" s="136"/>
      <c r="AJ189" s="137"/>
      <c r="AK189" s="135"/>
      <c r="AL189" s="136"/>
      <c r="AM189" s="136"/>
      <c r="AN189" s="136"/>
      <c r="AO189" s="136"/>
      <c r="AP189" s="136"/>
      <c r="AQ189" s="137"/>
      <c r="AR189" s="135"/>
      <c r="AS189" s="136"/>
      <c r="AT189" s="136"/>
      <c r="AU189" s="136"/>
      <c r="AV189" s="136"/>
      <c r="AW189" s="136"/>
      <c r="AX189" s="137"/>
      <c r="AY189" s="135"/>
      <c r="AZ189" s="136"/>
      <c r="BA189" s="138"/>
      <c r="BB189" s="809"/>
      <c r="BC189" s="810"/>
      <c r="BD189" s="781"/>
      <c r="BE189" s="782"/>
      <c r="BF189" s="783"/>
      <c r="BG189" s="784"/>
      <c r="BH189" s="784"/>
      <c r="BI189" s="784"/>
      <c r="BJ189" s="785"/>
    </row>
    <row r="190" spans="2:62" ht="20.25" customHeight="1">
      <c r="B190" s="793"/>
      <c r="C190" s="827"/>
      <c r="D190" s="828"/>
      <c r="E190" s="145"/>
      <c r="F190" s="146">
        <f>C189</f>
        <v>0</v>
      </c>
      <c r="G190" s="145"/>
      <c r="H190" s="146">
        <f>I189</f>
        <v>0</v>
      </c>
      <c r="I190" s="829"/>
      <c r="J190" s="830"/>
      <c r="K190" s="831"/>
      <c r="L190" s="832"/>
      <c r="M190" s="832"/>
      <c r="N190" s="828"/>
      <c r="O190" s="806"/>
      <c r="P190" s="807"/>
      <c r="Q190" s="807"/>
      <c r="R190" s="807"/>
      <c r="S190" s="808"/>
      <c r="T190" s="139" t="s">
        <v>203</v>
      </c>
      <c r="U190" s="140"/>
      <c r="V190" s="141"/>
      <c r="W190" s="127" t="str">
        <f>IF(W189="","",VLOOKUP(W189,シフト記号表!$C$6:$L$47,10,FALSE))</f>
        <v/>
      </c>
      <c r="X190" s="128" t="str">
        <f>IF(X189="","",VLOOKUP(X189,シフト記号表!$C$6:$L$47,10,FALSE))</f>
        <v/>
      </c>
      <c r="Y190" s="128" t="str">
        <f>IF(Y189="","",VLOOKUP(Y189,シフト記号表!$C$6:$L$47,10,FALSE))</f>
        <v/>
      </c>
      <c r="Z190" s="128" t="str">
        <f>IF(Z189="","",VLOOKUP(Z189,シフト記号表!$C$6:$L$47,10,FALSE))</f>
        <v/>
      </c>
      <c r="AA190" s="128" t="str">
        <f>IF(AA189="","",VLOOKUP(AA189,シフト記号表!$C$6:$L$47,10,FALSE))</f>
        <v/>
      </c>
      <c r="AB190" s="128" t="str">
        <f>IF(AB189="","",VLOOKUP(AB189,シフト記号表!$C$6:$L$47,10,FALSE))</f>
        <v/>
      </c>
      <c r="AC190" s="129" t="str">
        <f>IF(AC189="","",VLOOKUP(AC189,シフト記号表!$C$6:$L$47,10,FALSE))</f>
        <v/>
      </c>
      <c r="AD190" s="127" t="str">
        <f>IF(AD189="","",VLOOKUP(AD189,シフト記号表!$C$6:$L$47,10,FALSE))</f>
        <v/>
      </c>
      <c r="AE190" s="128" t="str">
        <f>IF(AE189="","",VLOOKUP(AE189,シフト記号表!$C$6:$L$47,10,FALSE))</f>
        <v/>
      </c>
      <c r="AF190" s="128" t="str">
        <f>IF(AF189="","",VLOOKUP(AF189,シフト記号表!$C$6:$L$47,10,FALSE))</f>
        <v/>
      </c>
      <c r="AG190" s="128" t="str">
        <f>IF(AG189="","",VLOOKUP(AG189,シフト記号表!$C$6:$L$47,10,FALSE))</f>
        <v/>
      </c>
      <c r="AH190" s="128" t="str">
        <f>IF(AH189="","",VLOOKUP(AH189,シフト記号表!$C$6:$L$47,10,FALSE))</f>
        <v/>
      </c>
      <c r="AI190" s="128" t="str">
        <f>IF(AI189="","",VLOOKUP(AI189,シフト記号表!$C$6:$L$47,10,FALSE))</f>
        <v/>
      </c>
      <c r="AJ190" s="129" t="str">
        <f>IF(AJ189="","",VLOOKUP(AJ189,シフト記号表!$C$6:$L$47,10,FALSE))</f>
        <v/>
      </c>
      <c r="AK190" s="127" t="str">
        <f>IF(AK189="","",VLOOKUP(AK189,シフト記号表!$C$6:$L$47,10,FALSE))</f>
        <v/>
      </c>
      <c r="AL190" s="128" t="str">
        <f>IF(AL189="","",VLOOKUP(AL189,シフト記号表!$C$6:$L$47,10,FALSE))</f>
        <v/>
      </c>
      <c r="AM190" s="128" t="str">
        <f>IF(AM189="","",VLOOKUP(AM189,シフト記号表!$C$6:$L$47,10,FALSE))</f>
        <v/>
      </c>
      <c r="AN190" s="128" t="str">
        <f>IF(AN189="","",VLOOKUP(AN189,シフト記号表!$C$6:$L$47,10,FALSE))</f>
        <v/>
      </c>
      <c r="AO190" s="128" t="str">
        <f>IF(AO189="","",VLOOKUP(AO189,シフト記号表!$C$6:$L$47,10,FALSE))</f>
        <v/>
      </c>
      <c r="AP190" s="128" t="str">
        <f>IF(AP189="","",VLOOKUP(AP189,シフト記号表!$C$6:$L$47,10,FALSE))</f>
        <v/>
      </c>
      <c r="AQ190" s="129" t="str">
        <f>IF(AQ189="","",VLOOKUP(AQ189,シフト記号表!$C$6:$L$47,10,FALSE))</f>
        <v/>
      </c>
      <c r="AR190" s="127" t="str">
        <f>IF(AR189="","",VLOOKUP(AR189,シフト記号表!$C$6:$L$47,10,FALSE))</f>
        <v/>
      </c>
      <c r="AS190" s="128" t="str">
        <f>IF(AS189="","",VLOOKUP(AS189,シフト記号表!$C$6:$L$47,10,FALSE))</f>
        <v/>
      </c>
      <c r="AT190" s="128" t="str">
        <f>IF(AT189="","",VLOOKUP(AT189,シフト記号表!$C$6:$L$47,10,FALSE))</f>
        <v/>
      </c>
      <c r="AU190" s="128" t="str">
        <f>IF(AU189="","",VLOOKUP(AU189,シフト記号表!$C$6:$L$47,10,FALSE))</f>
        <v/>
      </c>
      <c r="AV190" s="128" t="str">
        <f>IF(AV189="","",VLOOKUP(AV189,シフト記号表!$C$6:$L$47,10,FALSE))</f>
        <v/>
      </c>
      <c r="AW190" s="128" t="str">
        <f>IF(AW189="","",VLOOKUP(AW189,シフト記号表!$C$6:$L$47,10,FALSE))</f>
        <v/>
      </c>
      <c r="AX190" s="129" t="str">
        <f>IF(AX189="","",VLOOKUP(AX189,シフト記号表!$C$6:$L$47,10,FALSE))</f>
        <v/>
      </c>
      <c r="AY190" s="127" t="str">
        <f>IF(AY189="","",VLOOKUP(AY189,シフト記号表!$C$6:$L$47,10,FALSE))</f>
        <v/>
      </c>
      <c r="AZ190" s="128" t="str">
        <f>IF(AZ189="","",VLOOKUP(AZ189,シフト記号表!$C$6:$L$47,10,FALSE))</f>
        <v/>
      </c>
      <c r="BA190" s="128" t="str">
        <f>IF(BA189="","",VLOOKUP(BA189,シフト記号表!$C$6:$L$47,10,FALSE))</f>
        <v/>
      </c>
      <c r="BB190" s="836">
        <f>IF($BE$3="４週",SUM(W190:AX190),IF($BE$3="暦月",SUM(W190:BA190),""))</f>
        <v>0</v>
      </c>
      <c r="BC190" s="837"/>
      <c r="BD190" s="838">
        <f>IF($BE$3="４週",BB190/4,IF($BE$3="暦月",(BB190/($BE$8/7)),""))</f>
        <v>0</v>
      </c>
      <c r="BE190" s="837"/>
      <c r="BF190" s="833"/>
      <c r="BG190" s="834"/>
      <c r="BH190" s="834"/>
      <c r="BI190" s="834"/>
      <c r="BJ190" s="835"/>
    </row>
    <row r="191" spans="2:62" ht="20.25" customHeight="1">
      <c r="B191" s="792">
        <f>B189+1</f>
        <v>89</v>
      </c>
      <c r="C191" s="794"/>
      <c r="D191" s="795"/>
      <c r="E191" s="122"/>
      <c r="F191" s="123"/>
      <c r="G191" s="122"/>
      <c r="H191" s="123"/>
      <c r="I191" s="798"/>
      <c r="J191" s="799"/>
      <c r="K191" s="802"/>
      <c r="L191" s="803"/>
      <c r="M191" s="803"/>
      <c r="N191" s="795"/>
      <c r="O191" s="806"/>
      <c r="P191" s="807"/>
      <c r="Q191" s="807"/>
      <c r="R191" s="807"/>
      <c r="S191" s="808"/>
      <c r="T191" s="142" t="s">
        <v>456</v>
      </c>
      <c r="U191" s="143"/>
      <c r="V191" s="144"/>
      <c r="W191" s="135"/>
      <c r="X191" s="136"/>
      <c r="Y191" s="136"/>
      <c r="Z191" s="136"/>
      <c r="AA191" s="136"/>
      <c r="AB191" s="136"/>
      <c r="AC191" s="137"/>
      <c r="AD191" s="135"/>
      <c r="AE191" s="136"/>
      <c r="AF191" s="136"/>
      <c r="AG191" s="136"/>
      <c r="AH191" s="136"/>
      <c r="AI191" s="136"/>
      <c r="AJ191" s="137"/>
      <c r="AK191" s="135"/>
      <c r="AL191" s="136"/>
      <c r="AM191" s="136"/>
      <c r="AN191" s="136"/>
      <c r="AO191" s="136"/>
      <c r="AP191" s="136"/>
      <c r="AQ191" s="137"/>
      <c r="AR191" s="135"/>
      <c r="AS191" s="136"/>
      <c r="AT191" s="136"/>
      <c r="AU191" s="136"/>
      <c r="AV191" s="136"/>
      <c r="AW191" s="136"/>
      <c r="AX191" s="137"/>
      <c r="AY191" s="135"/>
      <c r="AZ191" s="136"/>
      <c r="BA191" s="138"/>
      <c r="BB191" s="809"/>
      <c r="BC191" s="810"/>
      <c r="BD191" s="781"/>
      <c r="BE191" s="782"/>
      <c r="BF191" s="783"/>
      <c r="BG191" s="784"/>
      <c r="BH191" s="784"/>
      <c r="BI191" s="784"/>
      <c r="BJ191" s="785"/>
    </row>
    <row r="192" spans="2:62" ht="20.25" customHeight="1">
      <c r="B192" s="793"/>
      <c r="C192" s="827"/>
      <c r="D192" s="828"/>
      <c r="E192" s="145"/>
      <c r="F192" s="146">
        <f>C191</f>
        <v>0</v>
      </c>
      <c r="G192" s="145"/>
      <c r="H192" s="146">
        <f>I191</f>
        <v>0</v>
      </c>
      <c r="I192" s="829"/>
      <c r="J192" s="830"/>
      <c r="K192" s="831"/>
      <c r="L192" s="832"/>
      <c r="M192" s="832"/>
      <c r="N192" s="828"/>
      <c r="O192" s="806"/>
      <c r="P192" s="807"/>
      <c r="Q192" s="807"/>
      <c r="R192" s="807"/>
      <c r="S192" s="808"/>
      <c r="T192" s="139" t="s">
        <v>203</v>
      </c>
      <c r="U192" s="140"/>
      <c r="V192" s="141"/>
      <c r="W192" s="127" t="str">
        <f>IF(W191="","",VLOOKUP(W191,シフト記号表!$C$6:$L$47,10,FALSE))</f>
        <v/>
      </c>
      <c r="X192" s="128" t="str">
        <f>IF(X191="","",VLOOKUP(X191,シフト記号表!$C$6:$L$47,10,FALSE))</f>
        <v/>
      </c>
      <c r="Y192" s="128" t="str">
        <f>IF(Y191="","",VLOOKUP(Y191,シフト記号表!$C$6:$L$47,10,FALSE))</f>
        <v/>
      </c>
      <c r="Z192" s="128" t="str">
        <f>IF(Z191="","",VLOOKUP(Z191,シフト記号表!$C$6:$L$47,10,FALSE))</f>
        <v/>
      </c>
      <c r="AA192" s="128" t="str">
        <f>IF(AA191="","",VLOOKUP(AA191,シフト記号表!$C$6:$L$47,10,FALSE))</f>
        <v/>
      </c>
      <c r="AB192" s="128" t="str">
        <f>IF(AB191="","",VLOOKUP(AB191,シフト記号表!$C$6:$L$47,10,FALSE))</f>
        <v/>
      </c>
      <c r="AC192" s="129" t="str">
        <f>IF(AC191="","",VLOOKUP(AC191,シフト記号表!$C$6:$L$47,10,FALSE))</f>
        <v/>
      </c>
      <c r="AD192" s="127" t="str">
        <f>IF(AD191="","",VLOOKUP(AD191,シフト記号表!$C$6:$L$47,10,FALSE))</f>
        <v/>
      </c>
      <c r="AE192" s="128" t="str">
        <f>IF(AE191="","",VLOOKUP(AE191,シフト記号表!$C$6:$L$47,10,FALSE))</f>
        <v/>
      </c>
      <c r="AF192" s="128" t="str">
        <f>IF(AF191="","",VLOOKUP(AF191,シフト記号表!$C$6:$L$47,10,FALSE))</f>
        <v/>
      </c>
      <c r="AG192" s="128" t="str">
        <f>IF(AG191="","",VLOOKUP(AG191,シフト記号表!$C$6:$L$47,10,FALSE))</f>
        <v/>
      </c>
      <c r="AH192" s="128" t="str">
        <f>IF(AH191="","",VLOOKUP(AH191,シフト記号表!$C$6:$L$47,10,FALSE))</f>
        <v/>
      </c>
      <c r="AI192" s="128" t="str">
        <f>IF(AI191="","",VLOOKUP(AI191,シフト記号表!$C$6:$L$47,10,FALSE))</f>
        <v/>
      </c>
      <c r="AJ192" s="129" t="str">
        <f>IF(AJ191="","",VLOOKUP(AJ191,シフト記号表!$C$6:$L$47,10,FALSE))</f>
        <v/>
      </c>
      <c r="AK192" s="127" t="str">
        <f>IF(AK191="","",VLOOKUP(AK191,シフト記号表!$C$6:$L$47,10,FALSE))</f>
        <v/>
      </c>
      <c r="AL192" s="128" t="str">
        <f>IF(AL191="","",VLOOKUP(AL191,シフト記号表!$C$6:$L$47,10,FALSE))</f>
        <v/>
      </c>
      <c r="AM192" s="128" t="str">
        <f>IF(AM191="","",VLOOKUP(AM191,シフト記号表!$C$6:$L$47,10,FALSE))</f>
        <v/>
      </c>
      <c r="AN192" s="128" t="str">
        <f>IF(AN191="","",VLOOKUP(AN191,シフト記号表!$C$6:$L$47,10,FALSE))</f>
        <v/>
      </c>
      <c r="AO192" s="128" t="str">
        <f>IF(AO191="","",VLOOKUP(AO191,シフト記号表!$C$6:$L$47,10,FALSE))</f>
        <v/>
      </c>
      <c r="AP192" s="128" t="str">
        <f>IF(AP191="","",VLOOKUP(AP191,シフト記号表!$C$6:$L$47,10,FALSE))</f>
        <v/>
      </c>
      <c r="AQ192" s="129" t="str">
        <f>IF(AQ191="","",VLOOKUP(AQ191,シフト記号表!$C$6:$L$47,10,FALSE))</f>
        <v/>
      </c>
      <c r="AR192" s="127" t="str">
        <f>IF(AR191="","",VLOOKUP(AR191,シフト記号表!$C$6:$L$47,10,FALSE))</f>
        <v/>
      </c>
      <c r="AS192" s="128" t="str">
        <f>IF(AS191="","",VLOOKUP(AS191,シフト記号表!$C$6:$L$47,10,FALSE))</f>
        <v/>
      </c>
      <c r="AT192" s="128" t="str">
        <f>IF(AT191="","",VLOOKUP(AT191,シフト記号表!$C$6:$L$47,10,FALSE))</f>
        <v/>
      </c>
      <c r="AU192" s="128" t="str">
        <f>IF(AU191="","",VLOOKUP(AU191,シフト記号表!$C$6:$L$47,10,FALSE))</f>
        <v/>
      </c>
      <c r="AV192" s="128" t="str">
        <f>IF(AV191="","",VLOOKUP(AV191,シフト記号表!$C$6:$L$47,10,FALSE))</f>
        <v/>
      </c>
      <c r="AW192" s="128" t="str">
        <f>IF(AW191="","",VLOOKUP(AW191,シフト記号表!$C$6:$L$47,10,FALSE))</f>
        <v/>
      </c>
      <c r="AX192" s="129" t="str">
        <f>IF(AX191="","",VLOOKUP(AX191,シフト記号表!$C$6:$L$47,10,FALSE))</f>
        <v/>
      </c>
      <c r="AY192" s="127" t="str">
        <f>IF(AY191="","",VLOOKUP(AY191,シフト記号表!$C$6:$L$47,10,FALSE))</f>
        <v/>
      </c>
      <c r="AZ192" s="128" t="str">
        <f>IF(AZ191="","",VLOOKUP(AZ191,シフト記号表!$C$6:$L$47,10,FALSE))</f>
        <v/>
      </c>
      <c r="BA192" s="128" t="str">
        <f>IF(BA191="","",VLOOKUP(BA191,シフト記号表!$C$6:$L$47,10,FALSE))</f>
        <v/>
      </c>
      <c r="BB192" s="836">
        <f>IF($BE$3="４週",SUM(W192:AX192),IF($BE$3="暦月",SUM(W192:BA192),""))</f>
        <v>0</v>
      </c>
      <c r="BC192" s="837"/>
      <c r="BD192" s="838">
        <f>IF($BE$3="４週",BB192/4,IF($BE$3="暦月",(BB192/($BE$8/7)),""))</f>
        <v>0</v>
      </c>
      <c r="BE192" s="837"/>
      <c r="BF192" s="833"/>
      <c r="BG192" s="834"/>
      <c r="BH192" s="834"/>
      <c r="BI192" s="834"/>
      <c r="BJ192" s="835"/>
    </row>
    <row r="193" spans="2:62" ht="20.25" customHeight="1">
      <c r="B193" s="792">
        <f>B191+1</f>
        <v>90</v>
      </c>
      <c r="C193" s="794"/>
      <c r="D193" s="795"/>
      <c r="E193" s="122"/>
      <c r="F193" s="123"/>
      <c r="G193" s="122"/>
      <c r="H193" s="123"/>
      <c r="I193" s="798"/>
      <c r="J193" s="799"/>
      <c r="K193" s="802"/>
      <c r="L193" s="803"/>
      <c r="M193" s="803"/>
      <c r="N193" s="795"/>
      <c r="O193" s="806"/>
      <c r="P193" s="807"/>
      <c r="Q193" s="807"/>
      <c r="R193" s="807"/>
      <c r="S193" s="808"/>
      <c r="T193" s="142" t="s">
        <v>456</v>
      </c>
      <c r="U193" s="143"/>
      <c r="V193" s="144"/>
      <c r="W193" s="135"/>
      <c r="X193" s="136"/>
      <c r="Y193" s="136"/>
      <c r="Z193" s="136"/>
      <c r="AA193" s="136"/>
      <c r="AB193" s="136"/>
      <c r="AC193" s="137"/>
      <c r="AD193" s="135"/>
      <c r="AE193" s="136"/>
      <c r="AF193" s="136"/>
      <c r="AG193" s="136"/>
      <c r="AH193" s="136"/>
      <c r="AI193" s="136"/>
      <c r="AJ193" s="137"/>
      <c r="AK193" s="135"/>
      <c r="AL193" s="136"/>
      <c r="AM193" s="136"/>
      <c r="AN193" s="136"/>
      <c r="AO193" s="136"/>
      <c r="AP193" s="136"/>
      <c r="AQ193" s="137"/>
      <c r="AR193" s="135"/>
      <c r="AS193" s="136"/>
      <c r="AT193" s="136"/>
      <c r="AU193" s="136"/>
      <c r="AV193" s="136"/>
      <c r="AW193" s="136"/>
      <c r="AX193" s="137"/>
      <c r="AY193" s="135"/>
      <c r="AZ193" s="136"/>
      <c r="BA193" s="138"/>
      <c r="BB193" s="809"/>
      <c r="BC193" s="810"/>
      <c r="BD193" s="781"/>
      <c r="BE193" s="782"/>
      <c r="BF193" s="783"/>
      <c r="BG193" s="784"/>
      <c r="BH193" s="784"/>
      <c r="BI193" s="784"/>
      <c r="BJ193" s="785"/>
    </row>
    <row r="194" spans="2:62" ht="20.25" customHeight="1">
      <c r="B194" s="793"/>
      <c r="C194" s="827"/>
      <c r="D194" s="828"/>
      <c r="E194" s="145"/>
      <c r="F194" s="146">
        <f>C193</f>
        <v>0</v>
      </c>
      <c r="G194" s="145"/>
      <c r="H194" s="146">
        <f>I193</f>
        <v>0</v>
      </c>
      <c r="I194" s="829"/>
      <c r="J194" s="830"/>
      <c r="K194" s="831"/>
      <c r="L194" s="832"/>
      <c r="M194" s="832"/>
      <c r="N194" s="828"/>
      <c r="O194" s="806"/>
      <c r="P194" s="807"/>
      <c r="Q194" s="807"/>
      <c r="R194" s="807"/>
      <c r="S194" s="808"/>
      <c r="T194" s="139" t="s">
        <v>203</v>
      </c>
      <c r="U194" s="140"/>
      <c r="V194" s="141"/>
      <c r="W194" s="127" t="str">
        <f>IF(W193="","",VLOOKUP(W193,シフト記号表!$C$6:$L$47,10,FALSE))</f>
        <v/>
      </c>
      <c r="X194" s="128" t="str">
        <f>IF(X193="","",VLOOKUP(X193,シフト記号表!$C$6:$L$47,10,FALSE))</f>
        <v/>
      </c>
      <c r="Y194" s="128" t="str">
        <f>IF(Y193="","",VLOOKUP(Y193,シフト記号表!$C$6:$L$47,10,FALSE))</f>
        <v/>
      </c>
      <c r="Z194" s="128" t="str">
        <f>IF(Z193="","",VLOOKUP(Z193,シフト記号表!$C$6:$L$47,10,FALSE))</f>
        <v/>
      </c>
      <c r="AA194" s="128" t="str">
        <f>IF(AA193="","",VLOOKUP(AA193,シフト記号表!$C$6:$L$47,10,FALSE))</f>
        <v/>
      </c>
      <c r="AB194" s="128" t="str">
        <f>IF(AB193="","",VLOOKUP(AB193,シフト記号表!$C$6:$L$47,10,FALSE))</f>
        <v/>
      </c>
      <c r="AC194" s="129" t="str">
        <f>IF(AC193="","",VLOOKUP(AC193,シフト記号表!$C$6:$L$47,10,FALSE))</f>
        <v/>
      </c>
      <c r="AD194" s="127" t="str">
        <f>IF(AD193="","",VLOOKUP(AD193,シフト記号表!$C$6:$L$47,10,FALSE))</f>
        <v/>
      </c>
      <c r="AE194" s="128" t="str">
        <f>IF(AE193="","",VLOOKUP(AE193,シフト記号表!$C$6:$L$47,10,FALSE))</f>
        <v/>
      </c>
      <c r="AF194" s="128" t="str">
        <f>IF(AF193="","",VLOOKUP(AF193,シフト記号表!$C$6:$L$47,10,FALSE))</f>
        <v/>
      </c>
      <c r="AG194" s="128" t="str">
        <f>IF(AG193="","",VLOOKUP(AG193,シフト記号表!$C$6:$L$47,10,FALSE))</f>
        <v/>
      </c>
      <c r="AH194" s="128" t="str">
        <f>IF(AH193="","",VLOOKUP(AH193,シフト記号表!$C$6:$L$47,10,FALSE))</f>
        <v/>
      </c>
      <c r="AI194" s="128" t="str">
        <f>IF(AI193="","",VLOOKUP(AI193,シフト記号表!$C$6:$L$47,10,FALSE))</f>
        <v/>
      </c>
      <c r="AJ194" s="129" t="str">
        <f>IF(AJ193="","",VLOOKUP(AJ193,シフト記号表!$C$6:$L$47,10,FALSE))</f>
        <v/>
      </c>
      <c r="AK194" s="127" t="str">
        <f>IF(AK193="","",VLOOKUP(AK193,シフト記号表!$C$6:$L$47,10,FALSE))</f>
        <v/>
      </c>
      <c r="AL194" s="128" t="str">
        <f>IF(AL193="","",VLOOKUP(AL193,シフト記号表!$C$6:$L$47,10,FALSE))</f>
        <v/>
      </c>
      <c r="AM194" s="128" t="str">
        <f>IF(AM193="","",VLOOKUP(AM193,シフト記号表!$C$6:$L$47,10,FALSE))</f>
        <v/>
      </c>
      <c r="AN194" s="128" t="str">
        <f>IF(AN193="","",VLOOKUP(AN193,シフト記号表!$C$6:$L$47,10,FALSE))</f>
        <v/>
      </c>
      <c r="AO194" s="128" t="str">
        <f>IF(AO193="","",VLOOKUP(AO193,シフト記号表!$C$6:$L$47,10,FALSE))</f>
        <v/>
      </c>
      <c r="AP194" s="128" t="str">
        <f>IF(AP193="","",VLOOKUP(AP193,シフト記号表!$C$6:$L$47,10,FALSE))</f>
        <v/>
      </c>
      <c r="AQ194" s="129" t="str">
        <f>IF(AQ193="","",VLOOKUP(AQ193,シフト記号表!$C$6:$L$47,10,FALSE))</f>
        <v/>
      </c>
      <c r="AR194" s="127" t="str">
        <f>IF(AR193="","",VLOOKUP(AR193,シフト記号表!$C$6:$L$47,10,FALSE))</f>
        <v/>
      </c>
      <c r="AS194" s="128" t="str">
        <f>IF(AS193="","",VLOOKUP(AS193,シフト記号表!$C$6:$L$47,10,FALSE))</f>
        <v/>
      </c>
      <c r="AT194" s="128" t="str">
        <f>IF(AT193="","",VLOOKUP(AT193,シフト記号表!$C$6:$L$47,10,FALSE))</f>
        <v/>
      </c>
      <c r="AU194" s="128" t="str">
        <f>IF(AU193="","",VLOOKUP(AU193,シフト記号表!$C$6:$L$47,10,FALSE))</f>
        <v/>
      </c>
      <c r="AV194" s="128" t="str">
        <f>IF(AV193="","",VLOOKUP(AV193,シフト記号表!$C$6:$L$47,10,FALSE))</f>
        <v/>
      </c>
      <c r="AW194" s="128" t="str">
        <f>IF(AW193="","",VLOOKUP(AW193,シフト記号表!$C$6:$L$47,10,FALSE))</f>
        <v/>
      </c>
      <c r="AX194" s="129" t="str">
        <f>IF(AX193="","",VLOOKUP(AX193,シフト記号表!$C$6:$L$47,10,FALSE))</f>
        <v/>
      </c>
      <c r="AY194" s="127" t="str">
        <f>IF(AY193="","",VLOOKUP(AY193,シフト記号表!$C$6:$L$47,10,FALSE))</f>
        <v/>
      </c>
      <c r="AZ194" s="128" t="str">
        <f>IF(AZ193="","",VLOOKUP(AZ193,シフト記号表!$C$6:$L$47,10,FALSE))</f>
        <v/>
      </c>
      <c r="BA194" s="128" t="str">
        <f>IF(BA193="","",VLOOKUP(BA193,シフト記号表!$C$6:$L$47,10,FALSE))</f>
        <v/>
      </c>
      <c r="BB194" s="836">
        <f>IF($BE$3="４週",SUM(W194:AX194),IF($BE$3="暦月",SUM(W194:BA194),""))</f>
        <v>0</v>
      </c>
      <c r="BC194" s="837"/>
      <c r="BD194" s="838">
        <f>IF($BE$3="４週",BB194/4,IF($BE$3="暦月",(BB194/($BE$8/7)),""))</f>
        <v>0</v>
      </c>
      <c r="BE194" s="837"/>
      <c r="BF194" s="833"/>
      <c r="BG194" s="834"/>
      <c r="BH194" s="834"/>
      <c r="BI194" s="834"/>
      <c r="BJ194" s="835"/>
    </row>
    <row r="195" spans="2:62" ht="20.25" customHeight="1">
      <c r="B195" s="792">
        <f>B193+1</f>
        <v>91</v>
      </c>
      <c r="C195" s="794"/>
      <c r="D195" s="795"/>
      <c r="E195" s="122"/>
      <c r="F195" s="123"/>
      <c r="G195" s="122"/>
      <c r="H195" s="123"/>
      <c r="I195" s="798"/>
      <c r="J195" s="799"/>
      <c r="K195" s="802"/>
      <c r="L195" s="803"/>
      <c r="M195" s="803"/>
      <c r="N195" s="795"/>
      <c r="O195" s="806"/>
      <c r="P195" s="807"/>
      <c r="Q195" s="807"/>
      <c r="R195" s="807"/>
      <c r="S195" s="808"/>
      <c r="T195" s="142" t="s">
        <v>456</v>
      </c>
      <c r="U195" s="143"/>
      <c r="V195" s="144"/>
      <c r="W195" s="135"/>
      <c r="X195" s="136"/>
      <c r="Y195" s="136"/>
      <c r="Z195" s="136"/>
      <c r="AA195" s="136"/>
      <c r="AB195" s="136"/>
      <c r="AC195" s="137"/>
      <c r="AD195" s="135"/>
      <c r="AE195" s="136"/>
      <c r="AF195" s="136"/>
      <c r="AG195" s="136"/>
      <c r="AH195" s="136"/>
      <c r="AI195" s="136"/>
      <c r="AJ195" s="137"/>
      <c r="AK195" s="135"/>
      <c r="AL195" s="136"/>
      <c r="AM195" s="136"/>
      <c r="AN195" s="136"/>
      <c r="AO195" s="136"/>
      <c r="AP195" s="136"/>
      <c r="AQ195" s="137"/>
      <c r="AR195" s="135"/>
      <c r="AS195" s="136"/>
      <c r="AT195" s="136"/>
      <c r="AU195" s="136"/>
      <c r="AV195" s="136"/>
      <c r="AW195" s="136"/>
      <c r="AX195" s="137"/>
      <c r="AY195" s="135"/>
      <c r="AZ195" s="136"/>
      <c r="BA195" s="138"/>
      <c r="BB195" s="809"/>
      <c r="BC195" s="810"/>
      <c r="BD195" s="781"/>
      <c r="BE195" s="782"/>
      <c r="BF195" s="783"/>
      <c r="BG195" s="784"/>
      <c r="BH195" s="784"/>
      <c r="BI195" s="784"/>
      <c r="BJ195" s="785"/>
    </row>
    <row r="196" spans="2:62" ht="20.25" customHeight="1">
      <c r="B196" s="793"/>
      <c r="C196" s="827"/>
      <c r="D196" s="828"/>
      <c r="E196" s="145"/>
      <c r="F196" s="146">
        <f>C195</f>
        <v>0</v>
      </c>
      <c r="G196" s="145"/>
      <c r="H196" s="146">
        <f>I195</f>
        <v>0</v>
      </c>
      <c r="I196" s="829"/>
      <c r="J196" s="830"/>
      <c r="K196" s="831"/>
      <c r="L196" s="832"/>
      <c r="M196" s="832"/>
      <c r="N196" s="828"/>
      <c r="O196" s="806"/>
      <c r="P196" s="807"/>
      <c r="Q196" s="807"/>
      <c r="R196" s="807"/>
      <c r="S196" s="808"/>
      <c r="T196" s="139" t="s">
        <v>203</v>
      </c>
      <c r="U196" s="140"/>
      <c r="V196" s="141"/>
      <c r="W196" s="127" t="str">
        <f>IF(W195="","",VLOOKUP(W195,シフト記号表!$C$6:$L$47,10,FALSE))</f>
        <v/>
      </c>
      <c r="X196" s="128" t="str">
        <f>IF(X195="","",VLOOKUP(X195,シフト記号表!$C$6:$L$47,10,FALSE))</f>
        <v/>
      </c>
      <c r="Y196" s="128" t="str">
        <f>IF(Y195="","",VLOOKUP(Y195,シフト記号表!$C$6:$L$47,10,FALSE))</f>
        <v/>
      </c>
      <c r="Z196" s="128" t="str">
        <f>IF(Z195="","",VLOOKUP(Z195,シフト記号表!$C$6:$L$47,10,FALSE))</f>
        <v/>
      </c>
      <c r="AA196" s="128" t="str">
        <f>IF(AA195="","",VLOOKUP(AA195,シフト記号表!$C$6:$L$47,10,FALSE))</f>
        <v/>
      </c>
      <c r="AB196" s="128" t="str">
        <f>IF(AB195="","",VLOOKUP(AB195,シフト記号表!$C$6:$L$47,10,FALSE))</f>
        <v/>
      </c>
      <c r="AC196" s="129" t="str">
        <f>IF(AC195="","",VLOOKUP(AC195,シフト記号表!$C$6:$L$47,10,FALSE))</f>
        <v/>
      </c>
      <c r="AD196" s="127" t="str">
        <f>IF(AD195="","",VLOOKUP(AD195,シフト記号表!$C$6:$L$47,10,FALSE))</f>
        <v/>
      </c>
      <c r="AE196" s="128" t="str">
        <f>IF(AE195="","",VLOOKUP(AE195,シフト記号表!$C$6:$L$47,10,FALSE))</f>
        <v/>
      </c>
      <c r="AF196" s="128" t="str">
        <f>IF(AF195="","",VLOOKUP(AF195,シフト記号表!$C$6:$L$47,10,FALSE))</f>
        <v/>
      </c>
      <c r="AG196" s="128" t="str">
        <f>IF(AG195="","",VLOOKUP(AG195,シフト記号表!$C$6:$L$47,10,FALSE))</f>
        <v/>
      </c>
      <c r="AH196" s="128" t="str">
        <f>IF(AH195="","",VLOOKUP(AH195,シフト記号表!$C$6:$L$47,10,FALSE))</f>
        <v/>
      </c>
      <c r="AI196" s="128" t="str">
        <f>IF(AI195="","",VLOOKUP(AI195,シフト記号表!$C$6:$L$47,10,FALSE))</f>
        <v/>
      </c>
      <c r="AJ196" s="129" t="str">
        <f>IF(AJ195="","",VLOOKUP(AJ195,シフト記号表!$C$6:$L$47,10,FALSE))</f>
        <v/>
      </c>
      <c r="AK196" s="127" t="str">
        <f>IF(AK195="","",VLOOKUP(AK195,シフト記号表!$C$6:$L$47,10,FALSE))</f>
        <v/>
      </c>
      <c r="AL196" s="128" t="str">
        <f>IF(AL195="","",VLOOKUP(AL195,シフト記号表!$C$6:$L$47,10,FALSE))</f>
        <v/>
      </c>
      <c r="AM196" s="128" t="str">
        <f>IF(AM195="","",VLOOKUP(AM195,シフト記号表!$C$6:$L$47,10,FALSE))</f>
        <v/>
      </c>
      <c r="AN196" s="128" t="str">
        <f>IF(AN195="","",VLOOKUP(AN195,シフト記号表!$C$6:$L$47,10,FALSE))</f>
        <v/>
      </c>
      <c r="AO196" s="128" t="str">
        <f>IF(AO195="","",VLOOKUP(AO195,シフト記号表!$C$6:$L$47,10,FALSE))</f>
        <v/>
      </c>
      <c r="AP196" s="128" t="str">
        <f>IF(AP195="","",VLOOKUP(AP195,シフト記号表!$C$6:$L$47,10,FALSE))</f>
        <v/>
      </c>
      <c r="AQ196" s="129" t="str">
        <f>IF(AQ195="","",VLOOKUP(AQ195,シフト記号表!$C$6:$L$47,10,FALSE))</f>
        <v/>
      </c>
      <c r="AR196" s="127" t="str">
        <f>IF(AR195="","",VLOOKUP(AR195,シフト記号表!$C$6:$L$47,10,FALSE))</f>
        <v/>
      </c>
      <c r="AS196" s="128" t="str">
        <f>IF(AS195="","",VLOOKUP(AS195,シフト記号表!$C$6:$L$47,10,FALSE))</f>
        <v/>
      </c>
      <c r="AT196" s="128" t="str">
        <f>IF(AT195="","",VLOOKUP(AT195,シフト記号表!$C$6:$L$47,10,FALSE))</f>
        <v/>
      </c>
      <c r="AU196" s="128" t="str">
        <f>IF(AU195="","",VLOOKUP(AU195,シフト記号表!$C$6:$L$47,10,FALSE))</f>
        <v/>
      </c>
      <c r="AV196" s="128" t="str">
        <f>IF(AV195="","",VLOOKUP(AV195,シフト記号表!$C$6:$L$47,10,FALSE))</f>
        <v/>
      </c>
      <c r="AW196" s="128" t="str">
        <f>IF(AW195="","",VLOOKUP(AW195,シフト記号表!$C$6:$L$47,10,FALSE))</f>
        <v/>
      </c>
      <c r="AX196" s="129" t="str">
        <f>IF(AX195="","",VLOOKUP(AX195,シフト記号表!$C$6:$L$47,10,FALSE))</f>
        <v/>
      </c>
      <c r="AY196" s="127" t="str">
        <f>IF(AY195="","",VLOOKUP(AY195,シフト記号表!$C$6:$L$47,10,FALSE))</f>
        <v/>
      </c>
      <c r="AZ196" s="128" t="str">
        <f>IF(AZ195="","",VLOOKUP(AZ195,シフト記号表!$C$6:$L$47,10,FALSE))</f>
        <v/>
      </c>
      <c r="BA196" s="128" t="str">
        <f>IF(BA195="","",VLOOKUP(BA195,シフト記号表!$C$6:$L$47,10,FALSE))</f>
        <v/>
      </c>
      <c r="BB196" s="836">
        <f>IF($BE$3="４週",SUM(W196:AX196),IF($BE$3="暦月",SUM(W196:BA196),""))</f>
        <v>0</v>
      </c>
      <c r="BC196" s="837"/>
      <c r="BD196" s="838">
        <f>IF($BE$3="４週",BB196/4,IF($BE$3="暦月",(BB196/($BE$8/7)),""))</f>
        <v>0</v>
      </c>
      <c r="BE196" s="837"/>
      <c r="BF196" s="833"/>
      <c r="BG196" s="834"/>
      <c r="BH196" s="834"/>
      <c r="BI196" s="834"/>
      <c r="BJ196" s="835"/>
    </row>
    <row r="197" spans="2:62" ht="20.25" customHeight="1">
      <c r="B197" s="792">
        <f>B195+1</f>
        <v>92</v>
      </c>
      <c r="C197" s="794"/>
      <c r="D197" s="795"/>
      <c r="E197" s="122"/>
      <c r="F197" s="123"/>
      <c r="G197" s="122"/>
      <c r="H197" s="123"/>
      <c r="I197" s="798"/>
      <c r="J197" s="799"/>
      <c r="K197" s="802"/>
      <c r="L197" s="803"/>
      <c r="M197" s="803"/>
      <c r="N197" s="795"/>
      <c r="O197" s="806"/>
      <c r="P197" s="807"/>
      <c r="Q197" s="807"/>
      <c r="R197" s="807"/>
      <c r="S197" s="808"/>
      <c r="T197" s="142" t="s">
        <v>456</v>
      </c>
      <c r="U197" s="143"/>
      <c r="V197" s="144"/>
      <c r="W197" s="135"/>
      <c r="X197" s="136"/>
      <c r="Y197" s="136"/>
      <c r="Z197" s="136"/>
      <c r="AA197" s="136"/>
      <c r="AB197" s="136"/>
      <c r="AC197" s="137"/>
      <c r="AD197" s="135"/>
      <c r="AE197" s="136"/>
      <c r="AF197" s="136"/>
      <c r="AG197" s="136"/>
      <c r="AH197" s="136"/>
      <c r="AI197" s="136"/>
      <c r="AJ197" s="137"/>
      <c r="AK197" s="135"/>
      <c r="AL197" s="136"/>
      <c r="AM197" s="136"/>
      <c r="AN197" s="136"/>
      <c r="AO197" s="136"/>
      <c r="AP197" s="136"/>
      <c r="AQ197" s="137"/>
      <c r="AR197" s="135"/>
      <c r="AS197" s="136"/>
      <c r="AT197" s="136"/>
      <c r="AU197" s="136"/>
      <c r="AV197" s="136"/>
      <c r="AW197" s="136"/>
      <c r="AX197" s="137"/>
      <c r="AY197" s="135"/>
      <c r="AZ197" s="136"/>
      <c r="BA197" s="138"/>
      <c r="BB197" s="809"/>
      <c r="BC197" s="810"/>
      <c r="BD197" s="781"/>
      <c r="BE197" s="782"/>
      <c r="BF197" s="783"/>
      <c r="BG197" s="784"/>
      <c r="BH197" s="784"/>
      <c r="BI197" s="784"/>
      <c r="BJ197" s="785"/>
    </row>
    <row r="198" spans="2:62" ht="20.25" customHeight="1">
      <c r="B198" s="793"/>
      <c r="C198" s="827"/>
      <c r="D198" s="828"/>
      <c r="E198" s="145"/>
      <c r="F198" s="146">
        <f>C197</f>
        <v>0</v>
      </c>
      <c r="G198" s="145"/>
      <c r="H198" s="146">
        <f>I197</f>
        <v>0</v>
      </c>
      <c r="I198" s="829"/>
      <c r="J198" s="830"/>
      <c r="K198" s="831"/>
      <c r="L198" s="832"/>
      <c r="M198" s="832"/>
      <c r="N198" s="828"/>
      <c r="O198" s="806"/>
      <c r="P198" s="807"/>
      <c r="Q198" s="807"/>
      <c r="R198" s="807"/>
      <c r="S198" s="808"/>
      <c r="T198" s="139" t="s">
        <v>203</v>
      </c>
      <c r="U198" s="140"/>
      <c r="V198" s="141"/>
      <c r="W198" s="127" t="str">
        <f>IF(W197="","",VLOOKUP(W197,シフト記号表!$C$6:$L$47,10,FALSE))</f>
        <v/>
      </c>
      <c r="X198" s="128" t="str">
        <f>IF(X197="","",VLOOKUP(X197,シフト記号表!$C$6:$L$47,10,FALSE))</f>
        <v/>
      </c>
      <c r="Y198" s="128" t="str">
        <f>IF(Y197="","",VLOOKUP(Y197,シフト記号表!$C$6:$L$47,10,FALSE))</f>
        <v/>
      </c>
      <c r="Z198" s="128" t="str">
        <f>IF(Z197="","",VLOOKUP(Z197,シフト記号表!$C$6:$L$47,10,FALSE))</f>
        <v/>
      </c>
      <c r="AA198" s="128" t="str">
        <f>IF(AA197="","",VLOOKUP(AA197,シフト記号表!$C$6:$L$47,10,FALSE))</f>
        <v/>
      </c>
      <c r="AB198" s="128" t="str">
        <f>IF(AB197="","",VLOOKUP(AB197,シフト記号表!$C$6:$L$47,10,FALSE))</f>
        <v/>
      </c>
      <c r="AC198" s="129" t="str">
        <f>IF(AC197="","",VLOOKUP(AC197,シフト記号表!$C$6:$L$47,10,FALSE))</f>
        <v/>
      </c>
      <c r="AD198" s="127" t="str">
        <f>IF(AD197="","",VLOOKUP(AD197,シフト記号表!$C$6:$L$47,10,FALSE))</f>
        <v/>
      </c>
      <c r="AE198" s="128" t="str">
        <f>IF(AE197="","",VLOOKUP(AE197,シフト記号表!$C$6:$L$47,10,FALSE))</f>
        <v/>
      </c>
      <c r="AF198" s="128" t="str">
        <f>IF(AF197="","",VLOOKUP(AF197,シフト記号表!$C$6:$L$47,10,FALSE))</f>
        <v/>
      </c>
      <c r="AG198" s="128" t="str">
        <f>IF(AG197="","",VLOOKUP(AG197,シフト記号表!$C$6:$L$47,10,FALSE))</f>
        <v/>
      </c>
      <c r="AH198" s="128" t="str">
        <f>IF(AH197="","",VLOOKUP(AH197,シフト記号表!$C$6:$L$47,10,FALSE))</f>
        <v/>
      </c>
      <c r="AI198" s="128" t="str">
        <f>IF(AI197="","",VLOOKUP(AI197,シフト記号表!$C$6:$L$47,10,FALSE))</f>
        <v/>
      </c>
      <c r="AJ198" s="129" t="str">
        <f>IF(AJ197="","",VLOOKUP(AJ197,シフト記号表!$C$6:$L$47,10,FALSE))</f>
        <v/>
      </c>
      <c r="AK198" s="127" t="str">
        <f>IF(AK197="","",VLOOKUP(AK197,シフト記号表!$C$6:$L$47,10,FALSE))</f>
        <v/>
      </c>
      <c r="AL198" s="128" t="str">
        <f>IF(AL197="","",VLOOKUP(AL197,シフト記号表!$C$6:$L$47,10,FALSE))</f>
        <v/>
      </c>
      <c r="AM198" s="128" t="str">
        <f>IF(AM197="","",VLOOKUP(AM197,シフト記号表!$C$6:$L$47,10,FALSE))</f>
        <v/>
      </c>
      <c r="AN198" s="128" t="str">
        <f>IF(AN197="","",VLOOKUP(AN197,シフト記号表!$C$6:$L$47,10,FALSE))</f>
        <v/>
      </c>
      <c r="AO198" s="128" t="str">
        <f>IF(AO197="","",VLOOKUP(AO197,シフト記号表!$C$6:$L$47,10,FALSE))</f>
        <v/>
      </c>
      <c r="AP198" s="128" t="str">
        <f>IF(AP197="","",VLOOKUP(AP197,シフト記号表!$C$6:$L$47,10,FALSE))</f>
        <v/>
      </c>
      <c r="AQ198" s="129" t="str">
        <f>IF(AQ197="","",VLOOKUP(AQ197,シフト記号表!$C$6:$L$47,10,FALSE))</f>
        <v/>
      </c>
      <c r="AR198" s="127" t="str">
        <f>IF(AR197="","",VLOOKUP(AR197,シフト記号表!$C$6:$L$47,10,FALSE))</f>
        <v/>
      </c>
      <c r="AS198" s="128" t="str">
        <f>IF(AS197="","",VLOOKUP(AS197,シフト記号表!$C$6:$L$47,10,FALSE))</f>
        <v/>
      </c>
      <c r="AT198" s="128" t="str">
        <f>IF(AT197="","",VLOOKUP(AT197,シフト記号表!$C$6:$L$47,10,FALSE))</f>
        <v/>
      </c>
      <c r="AU198" s="128" t="str">
        <f>IF(AU197="","",VLOOKUP(AU197,シフト記号表!$C$6:$L$47,10,FALSE))</f>
        <v/>
      </c>
      <c r="AV198" s="128" t="str">
        <f>IF(AV197="","",VLOOKUP(AV197,シフト記号表!$C$6:$L$47,10,FALSE))</f>
        <v/>
      </c>
      <c r="AW198" s="128" t="str">
        <f>IF(AW197="","",VLOOKUP(AW197,シフト記号表!$C$6:$L$47,10,FALSE))</f>
        <v/>
      </c>
      <c r="AX198" s="129" t="str">
        <f>IF(AX197="","",VLOOKUP(AX197,シフト記号表!$C$6:$L$47,10,FALSE))</f>
        <v/>
      </c>
      <c r="AY198" s="127" t="str">
        <f>IF(AY197="","",VLOOKUP(AY197,シフト記号表!$C$6:$L$47,10,FALSE))</f>
        <v/>
      </c>
      <c r="AZ198" s="128" t="str">
        <f>IF(AZ197="","",VLOOKUP(AZ197,シフト記号表!$C$6:$L$47,10,FALSE))</f>
        <v/>
      </c>
      <c r="BA198" s="128" t="str">
        <f>IF(BA197="","",VLOOKUP(BA197,シフト記号表!$C$6:$L$47,10,FALSE))</f>
        <v/>
      </c>
      <c r="BB198" s="836">
        <f>IF($BE$3="４週",SUM(W198:AX198),IF($BE$3="暦月",SUM(W198:BA198),""))</f>
        <v>0</v>
      </c>
      <c r="BC198" s="837"/>
      <c r="BD198" s="838">
        <f>IF($BE$3="４週",BB198/4,IF($BE$3="暦月",(BB198/($BE$8/7)),""))</f>
        <v>0</v>
      </c>
      <c r="BE198" s="837"/>
      <c r="BF198" s="833"/>
      <c r="BG198" s="834"/>
      <c r="BH198" s="834"/>
      <c r="BI198" s="834"/>
      <c r="BJ198" s="835"/>
    </row>
    <row r="199" spans="2:62" ht="20.25" customHeight="1">
      <c r="B199" s="792">
        <f>B197+1</f>
        <v>93</v>
      </c>
      <c r="C199" s="794"/>
      <c r="D199" s="795"/>
      <c r="E199" s="122"/>
      <c r="F199" s="123"/>
      <c r="G199" s="122"/>
      <c r="H199" s="123"/>
      <c r="I199" s="798"/>
      <c r="J199" s="799"/>
      <c r="K199" s="802"/>
      <c r="L199" s="803"/>
      <c r="M199" s="803"/>
      <c r="N199" s="795"/>
      <c r="O199" s="806"/>
      <c r="P199" s="807"/>
      <c r="Q199" s="807"/>
      <c r="R199" s="807"/>
      <c r="S199" s="808"/>
      <c r="T199" s="142" t="s">
        <v>456</v>
      </c>
      <c r="U199" s="143"/>
      <c r="V199" s="144"/>
      <c r="W199" s="135"/>
      <c r="X199" s="136"/>
      <c r="Y199" s="136"/>
      <c r="Z199" s="136"/>
      <c r="AA199" s="136"/>
      <c r="AB199" s="136"/>
      <c r="AC199" s="137"/>
      <c r="AD199" s="135"/>
      <c r="AE199" s="136"/>
      <c r="AF199" s="136"/>
      <c r="AG199" s="136"/>
      <c r="AH199" s="136"/>
      <c r="AI199" s="136"/>
      <c r="AJ199" s="137"/>
      <c r="AK199" s="135"/>
      <c r="AL199" s="136"/>
      <c r="AM199" s="136"/>
      <c r="AN199" s="136"/>
      <c r="AO199" s="136"/>
      <c r="AP199" s="136"/>
      <c r="AQ199" s="137"/>
      <c r="AR199" s="135"/>
      <c r="AS199" s="136"/>
      <c r="AT199" s="136"/>
      <c r="AU199" s="136"/>
      <c r="AV199" s="136"/>
      <c r="AW199" s="136"/>
      <c r="AX199" s="137"/>
      <c r="AY199" s="135"/>
      <c r="AZ199" s="136"/>
      <c r="BA199" s="138"/>
      <c r="BB199" s="809"/>
      <c r="BC199" s="810"/>
      <c r="BD199" s="781"/>
      <c r="BE199" s="782"/>
      <c r="BF199" s="783"/>
      <c r="BG199" s="784"/>
      <c r="BH199" s="784"/>
      <c r="BI199" s="784"/>
      <c r="BJ199" s="785"/>
    </row>
    <row r="200" spans="2:62" ht="20.25" customHeight="1">
      <c r="B200" s="793"/>
      <c r="C200" s="827"/>
      <c r="D200" s="828"/>
      <c r="E200" s="145"/>
      <c r="F200" s="146">
        <f>C199</f>
        <v>0</v>
      </c>
      <c r="G200" s="145"/>
      <c r="H200" s="146">
        <f>I199</f>
        <v>0</v>
      </c>
      <c r="I200" s="829"/>
      <c r="J200" s="830"/>
      <c r="K200" s="831"/>
      <c r="L200" s="832"/>
      <c r="M200" s="832"/>
      <c r="N200" s="828"/>
      <c r="O200" s="806"/>
      <c r="P200" s="807"/>
      <c r="Q200" s="807"/>
      <c r="R200" s="807"/>
      <c r="S200" s="808"/>
      <c r="T200" s="139" t="s">
        <v>203</v>
      </c>
      <c r="U200" s="140"/>
      <c r="V200" s="141"/>
      <c r="W200" s="127" t="str">
        <f>IF(W199="","",VLOOKUP(W199,シフト記号表!$C$6:$L$47,10,FALSE))</f>
        <v/>
      </c>
      <c r="X200" s="128" t="str">
        <f>IF(X199="","",VLOOKUP(X199,シフト記号表!$C$6:$L$47,10,FALSE))</f>
        <v/>
      </c>
      <c r="Y200" s="128" t="str">
        <f>IF(Y199="","",VLOOKUP(Y199,シフト記号表!$C$6:$L$47,10,FALSE))</f>
        <v/>
      </c>
      <c r="Z200" s="128" t="str">
        <f>IF(Z199="","",VLOOKUP(Z199,シフト記号表!$C$6:$L$47,10,FALSE))</f>
        <v/>
      </c>
      <c r="AA200" s="128" t="str">
        <f>IF(AA199="","",VLOOKUP(AA199,シフト記号表!$C$6:$L$47,10,FALSE))</f>
        <v/>
      </c>
      <c r="AB200" s="128" t="str">
        <f>IF(AB199="","",VLOOKUP(AB199,シフト記号表!$C$6:$L$47,10,FALSE))</f>
        <v/>
      </c>
      <c r="AC200" s="129" t="str">
        <f>IF(AC199="","",VLOOKUP(AC199,シフト記号表!$C$6:$L$47,10,FALSE))</f>
        <v/>
      </c>
      <c r="AD200" s="127" t="str">
        <f>IF(AD199="","",VLOOKUP(AD199,シフト記号表!$C$6:$L$47,10,FALSE))</f>
        <v/>
      </c>
      <c r="AE200" s="128" t="str">
        <f>IF(AE199="","",VLOOKUP(AE199,シフト記号表!$C$6:$L$47,10,FALSE))</f>
        <v/>
      </c>
      <c r="AF200" s="128" t="str">
        <f>IF(AF199="","",VLOOKUP(AF199,シフト記号表!$C$6:$L$47,10,FALSE))</f>
        <v/>
      </c>
      <c r="AG200" s="128" t="str">
        <f>IF(AG199="","",VLOOKUP(AG199,シフト記号表!$C$6:$L$47,10,FALSE))</f>
        <v/>
      </c>
      <c r="AH200" s="128" t="str">
        <f>IF(AH199="","",VLOOKUP(AH199,シフト記号表!$C$6:$L$47,10,FALSE))</f>
        <v/>
      </c>
      <c r="AI200" s="128" t="str">
        <f>IF(AI199="","",VLOOKUP(AI199,シフト記号表!$C$6:$L$47,10,FALSE))</f>
        <v/>
      </c>
      <c r="AJ200" s="129" t="str">
        <f>IF(AJ199="","",VLOOKUP(AJ199,シフト記号表!$C$6:$L$47,10,FALSE))</f>
        <v/>
      </c>
      <c r="AK200" s="127" t="str">
        <f>IF(AK199="","",VLOOKUP(AK199,シフト記号表!$C$6:$L$47,10,FALSE))</f>
        <v/>
      </c>
      <c r="AL200" s="128" t="str">
        <f>IF(AL199="","",VLOOKUP(AL199,シフト記号表!$C$6:$L$47,10,FALSE))</f>
        <v/>
      </c>
      <c r="AM200" s="128" t="str">
        <f>IF(AM199="","",VLOOKUP(AM199,シフト記号表!$C$6:$L$47,10,FALSE))</f>
        <v/>
      </c>
      <c r="AN200" s="128" t="str">
        <f>IF(AN199="","",VLOOKUP(AN199,シフト記号表!$C$6:$L$47,10,FALSE))</f>
        <v/>
      </c>
      <c r="AO200" s="128" t="str">
        <f>IF(AO199="","",VLOOKUP(AO199,シフト記号表!$C$6:$L$47,10,FALSE))</f>
        <v/>
      </c>
      <c r="AP200" s="128" t="str">
        <f>IF(AP199="","",VLOOKUP(AP199,シフト記号表!$C$6:$L$47,10,FALSE))</f>
        <v/>
      </c>
      <c r="AQ200" s="129" t="str">
        <f>IF(AQ199="","",VLOOKUP(AQ199,シフト記号表!$C$6:$L$47,10,FALSE))</f>
        <v/>
      </c>
      <c r="AR200" s="127" t="str">
        <f>IF(AR199="","",VLOOKUP(AR199,シフト記号表!$C$6:$L$47,10,FALSE))</f>
        <v/>
      </c>
      <c r="AS200" s="128" t="str">
        <f>IF(AS199="","",VLOOKUP(AS199,シフト記号表!$C$6:$L$47,10,FALSE))</f>
        <v/>
      </c>
      <c r="AT200" s="128" t="str">
        <f>IF(AT199="","",VLOOKUP(AT199,シフト記号表!$C$6:$L$47,10,FALSE))</f>
        <v/>
      </c>
      <c r="AU200" s="128" t="str">
        <f>IF(AU199="","",VLOOKUP(AU199,シフト記号表!$C$6:$L$47,10,FALSE))</f>
        <v/>
      </c>
      <c r="AV200" s="128" t="str">
        <f>IF(AV199="","",VLOOKUP(AV199,シフト記号表!$C$6:$L$47,10,FALSE))</f>
        <v/>
      </c>
      <c r="AW200" s="128" t="str">
        <f>IF(AW199="","",VLOOKUP(AW199,シフト記号表!$C$6:$L$47,10,FALSE))</f>
        <v/>
      </c>
      <c r="AX200" s="129" t="str">
        <f>IF(AX199="","",VLOOKUP(AX199,シフト記号表!$C$6:$L$47,10,FALSE))</f>
        <v/>
      </c>
      <c r="AY200" s="127" t="str">
        <f>IF(AY199="","",VLOOKUP(AY199,シフト記号表!$C$6:$L$47,10,FALSE))</f>
        <v/>
      </c>
      <c r="AZ200" s="128" t="str">
        <f>IF(AZ199="","",VLOOKUP(AZ199,シフト記号表!$C$6:$L$47,10,FALSE))</f>
        <v/>
      </c>
      <c r="BA200" s="128" t="str">
        <f>IF(BA199="","",VLOOKUP(BA199,シフト記号表!$C$6:$L$47,10,FALSE))</f>
        <v/>
      </c>
      <c r="BB200" s="836">
        <f>IF($BE$3="４週",SUM(W200:AX200),IF($BE$3="暦月",SUM(W200:BA200),""))</f>
        <v>0</v>
      </c>
      <c r="BC200" s="837"/>
      <c r="BD200" s="838">
        <f>IF($BE$3="４週",BB200/4,IF($BE$3="暦月",(BB200/($BE$8/7)),""))</f>
        <v>0</v>
      </c>
      <c r="BE200" s="837"/>
      <c r="BF200" s="833"/>
      <c r="BG200" s="834"/>
      <c r="BH200" s="834"/>
      <c r="BI200" s="834"/>
      <c r="BJ200" s="835"/>
    </row>
    <row r="201" spans="2:62" ht="20.25" customHeight="1">
      <c r="B201" s="792">
        <f>B199+1</f>
        <v>94</v>
      </c>
      <c r="C201" s="794"/>
      <c r="D201" s="795"/>
      <c r="E201" s="122"/>
      <c r="F201" s="123"/>
      <c r="G201" s="122"/>
      <c r="H201" s="123"/>
      <c r="I201" s="798"/>
      <c r="J201" s="799"/>
      <c r="K201" s="802"/>
      <c r="L201" s="803"/>
      <c r="M201" s="803"/>
      <c r="N201" s="795"/>
      <c r="O201" s="806"/>
      <c r="P201" s="807"/>
      <c r="Q201" s="807"/>
      <c r="R201" s="807"/>
      <c r="S201" s="808"/>
      <c r="T201" s="142" t="s">
        <v>456</v>
      </c>
      <c r="U201" s="143"/>
      <c r="V201" s="144"/>
      <c r="W201" s="135"/>
      <c r="X201" s="136"/>
      <c r="Y201" s="136"/>
      <c r="Z201" s="136"/>
      <c r="AA201" s="136"/>
      <c r="AB201" s="136"/>
      <c r="AC201" s="137"/>
      <c r="AD201" s="135"/>
      <c r="AE201" s="136"/>
      <c r="AF201" s="136"/>
      <c r="AG201" s="136"/>
      <c r="AH201" s="136"/>
      <c r="AI201" s="136"/>
      <c r="AJ201" s="137"/>
      <c r="AK201" s="135"/>
      <c r="AL201" s="136"/>
      <c r="AM201" s="136"/>
      <c r="AN201" s="136"/>
      <c r="AO201" s="136"/>
      <c r="AP201" s="136"/>
      <c r="AQ201" s="137"/>
      <c r="AR201" s="135"/>
      <c r="AS201" s="136"/>
      <c r="AT201" s="136"/>
      <c r="AU201" s="136"/>
      <c r="AV201" s="136"/>
      <c r="AW201" s="136"/>
      <c r="AX201" s="137"/>
      <c r="AY201" s="135"/>
      <c r="AZ201" s="136"/>
      <c r="BA201" s="138"/>
      <c r="BB201" s="809"/>
      <c r="BC201" s="810"/>
      <c r="BD201" s="781"/>
      <c r="BE201" s="782"/>
      <c r="BF201" s="783"/>
      <c r="BG201" s="784"/>
      <c r="BH201" s="784"/>
      <c r="BI201" s="784"/>
      <c r="BJ201" s="785"/>
    </row>
    <row r="202" spans="2:62" ht="20.25" customHeight="1">
      <c r="B202" s="793"/>
      <c r="C202" s="827"/>
      <c r="D202" s="828"/>
      <c r="E202" s="145"/>
      <c r="F202" s="146">
        <f>C201</f>
        <v>0</v>
      </c>
      <c r="G202" s="145"/>
      <c r="H202" s="146">
        <f>I201</f>
        <v>0</v>
      </c>
      <c r="I202" s="829"/>
      <c r="J202" s="830"/>
      <c r="K202" s="831"/>
      <c r="L202" s="832"/>
      <c r="M202" s="832"/>
      <c r="N202" s="828"/>
      <c r="O202" s="806"/>
      <c r="P202" s="807"/>
      <c r="Q202" s="807"/>
      <c r="R202" s="807"/>
      <c r="S202" s="808"/>
      <c r="T202" s="139" t="s">
        <v>203</v>
      </c>
      <c r="U202" s="140"/>
      <c r="V202" s="141"/>
      <c r="W202" s="127" t="str">
        <f>IF(W201="","",VLOOKUP(W201,シフト記号表!$C$6:$L$47,10,FALSE))</f>
        <v/>
      </c>
      <c r="X202" s="128" t="str">
        <f>IF(X201="","",VLOOKUP(X201,シフト記号表!$C$6:$L$47,10,FALSE))</f>
        <v/>
      </c>
      <c r="Y202" s="128" t="str">
        <f>IF(Y201="","",VLOOKUP(Y201,シフト記号表!$C$6:$L$47,10,FALSE))</f>
        <v/>
      </c>
      <c r="Z202" s="128" t="str">
        <f>IF(Z201="","",VLOOKUP(Z201,シフト記号表!$C$6:$L$47,10,FALSE))</f>
        <v/>
      </c>
      <c r="AA202" s="128" t="str">
        <f>IF(AA201="","",VLOOKUP(AA201,シフト記号表!$C$6:$L$47,10,FALSE))</f>
        <v/>
      </c>
      <c r="AB202" s="128" t="str">
        <f>IF(AB201="","",VLOOKUP(AB201,シフト記号表!$C$6:$L$47,10,FALSE))</f>
        <v/>
      </c>
      <c r="AC202" s="129" t="str">
        <f>IF(AC201="","",VLOOKUP(AC201,シフト記号表!$C$6:$L$47,10,FALSE))</f>
        <v/>
      </c>
      <c r="AD202" s="127" t="str">
        <f>IF(AD201="","",VLOOKUP(AD201,シフト記号表!$C$6:$L$47,10,FALSE))</f>
        <v/>
      </c>
      <c r="AE202" s="128" t="str">
        <f>IF(AE201="","",VLOOKUP(AE201,シフト記号表!$C$6:$L$47,10,FALSE))</f>
        <v/>
      </c>
      <c r="AF202" s="128" t="str">
        <f>IF(AF201="","",VLOOKUP(AF201,シフト記号表!$C$6:$L$47,10,FALSE))</f>
        <v/>
      </c>
      <c r="AG202" s="128" t="str">
        <f>IF(AG201="","",VLOOKUP(AG201,シフト記号表!$C$6:$L$47,10,FALSE))</f>
        <v/>
      </c>
      <c r="AH202" s="128" t="str">
        <f>IF(AH201="","",VLOOKUP(AH201,シフト記号表!$C$6:$L$47,10,FALSE))</f>
        <v/>
      </c>
      <c r="AI202" s="128" t="str">
        <f>IF(AI201="","",VLOOKUP(AI201,シフト記号表!$C$6:$L$47,10,FALSE))</f>
        <v/>
      </c>
      <c r="AJ202" s="129" t="str">
        <f>IF(AJ201="","",VLOOKUP(AJ201,シフト記号表!$C$6:$L$47,10,FALSE))</f>
        <v/>
      </c>
      <c r="AK202" s="127" t="str">
        <f>IF(AK201="","",VLOOKUP(AK201,シフト記号表!$C$6:$L$47,10,FALSE))</f>
        <v/>
      </c>
      <c r="AL202" s="128" t="str">
        <f>IF(AL201="","",VLOOKUP(AL201,シフト記号表!$C$6:$L$47,10,FALSE))</f>
        <v/>
      </c>
      <c r="AM202" s="128" t="str">
        <f>IF(AM201="","",VLOOKUP(AM201,シフト記号表!$C$6:$L$47,10,FALSE))</f>
        <v/>
      </c>
      <c r="AN202" s="128" t="str">
        <f>IF(AN201="","",VLOOKUP(AN201,シフト記号表!$C$6:$L$47,10,FALSE))</f>
        <v/>
      </c>
      <c r="AO202" s="128" t="str">
        <f>IF(AO201="","",VLOOKUP(AO201,シフト記号表!$C$6:$L$47,10,FALSE))</f>
        <v/>
      </c>
      <c r="AP202" s="128" t="str">
        <f>IF(AP201="","",VLOOKUP(AP201,シフト記号表!$C$6:$L$47,10,FALSE))</f>
        <v/>
      </c>
      <c r="AQ202" s="129" t="str">
        <f>IF(AQ201="","",VLOOKUP(AQ201,シフト記号表!$C$6:$L$47,10,FALSE))</f>
        <v/>
      </c>
      <c r="AR202" s="127" t="str">
        <f>IF(AR201="","",VLOOKUP(AR201,シフト記号表!$C$6:$L$47,10,FALSE))</f>
        <v/>
      </c>
      <c r="AS202" s="128" t="str">
        <f>IF(AS201="","",VLOOKUP(AS201,シフト記号表!$C$6:$L$47,10,FALSE))</f>
        <v/>
      </c>
      <c r="AT202" s="128" t="str">
        <f>IF(AT201="","",VLOOKUP(AT201,シフト記号表!$C$6:$L$47,10,FALSE))</f>
        <v/>
      </c>
      <c r="AU202" s="128" t="str">
        <f>IF(AU201="","",VLOOKUP(AU201,シフト記号表!$C$6:$L$47,10,FALSE))</f>
        <v/>
      </c>
      <c r="AV202" s="128" t="str">
        <f>IF(AV201="","",VLOOKUP(AV201,シフト記号表!$C$6:$L$47,10,FALSE))</f>
        <v/>
      </c>
      <c r="AW202" s="128" t="str">
        <f>IF(AW201="","",VLOOKUP(AW201,シフト記号表!$C$6:$L$47,10,FALSE))</f>
        <v/>
      </c>
      <c r="AX202" s="129" t="str">
        <f>IF(AX201="","",VLOOKUP(AX201,シフト記号表!$C$6:$L$47,10,FALSE))</f>
        <v/>
      </c>
      <c r="AY202" s="127" t="str">
        <f>IF(AY201="","",VLOOKUP(AY201,シフト記号表!$C$6:$L$47,10,FALSE))</f>
        <v/>
      </c>
      <c r="AZ202" s="128" t="str">
        <f>IF(AZ201="","",VLOOKUP(AZ201,シフト記号表!$C$6:$L$47,10,FALSE))</f>
        <v/>
      </c>
      <c r="BA202" s="128" t="str">
        <f>IF(BA201="","",VLOOKUP(BA201,シフト記号表!$C$6:$L$47,10,FALSE))</f>
        <v/>
      </c>
      <c r="BB202" s="836">
        <f>IF($BE$3="４週",SUM(W202:AX202),IF($BE$3="暦月",SUM(W202:BA202),""))</f>
        <v>0</v>
      </c>
      <c r="BC202" s="837"/>
      <c r="BD202" s="838">
        <f>IF($BE$3="４週",BB202/4,IF($BE$3="暦月",(BB202/($BE$8/7)),""))</f>
        <v>0</v>
      </c>
      <c r="BE202" s="837"/>
      <c r="BF202" s="833"/>
      <c r="BG202" s="834"/>
      <c r="BH202" s="834"/>
      <c r="BI202" s="834"/>
      <c r="BJ202" s="835"/>
    </row>
    <row r="203" spans="2:62" ht="20.25" customHeight="1">
      <c r="B203" s="792">
        <f>B201+1</f>
        <v>95</v>
      </c>
      <c r="C203" s="794"/>
      <c r="D203" s="795"/>
      <c r="E203" s="122"/>
      <c r="F203" s="123"/>
      <c r="G203" s="122"/>
      <c r="H203" s="123"/>
      <c r="I203" s="798"/>
      <c r="J203" s="799"/>
      <c r="K203" s="802"/>
      <c r="L203" s="803"/>
      <c r="M203" s="803"/>
      <c r="N203" s="795"/>
      <c r="O203" s="806"/>
      <c r="P203" s="807"/>
      <c r="Q203" s="807"/>
      <c r="R203" s="807"/>
      <c r="S203" s="808"/>
      <c r="T203" s="142" t="s">
        <v>456</v>
      </c>
      <c r="U203" s="143"/>
      <c r="V203" s="144"/>
      <c r="W203" s="135"/>
      <c r="X203" s="136"/>
      <c r="Y203" s="136"/>
      <c r="Z203" s="136"/>
      <c r="AA203" s="136"/>
      <c r="AB203" s="136"/>
      <c r="AC203" s="137"/>
      <c r="AD203" s="135"/>
      <c r="AE203" s="136"/>
      <c r="AF203" s="136"/>
      <c r="AG203" s="136"/>
      <c r="AH203" s="136"/>
      <c r="AI203" s="136"/>
      <c r="AJ203" s="137"/>
      <c r="AK203" s="135"/>
      <c r="AL203" s="136"/>
      <c r="AM203" s="136"/>
      <c r="AN203" s="136"/>
      <c r="AO203" s="136"/>
      <c r="AP203" s="136"/>
      <c r="AQ203" s="137"/>
      <c r="AR203" s="135"/>
      <c r="AS203" s="136"/>
      <c r="AT203" s="136"/>
      <c r="AU203" s="136"/>
      <c r="AV203" s="136"/>
      <c r="AW203" s="136"/>
      <c r="AX203" s="137"/>
      <c r="AY203" s="135"/>
      <c r="AZ203" s="136"/>
      <c r="BA203" s="138"/>
      <c r="BB203" s="809"/>
      <c r="BC203" s="810"/>
      <c r="BD203" s="781"/>
      <c r="BE203" s="782"/>
      <c r="BF203" s="783"/>
      <c r="BG203" s="784"/>
      <c r="BH203" s="784"/>
      <c r="BI203" s="784"/>
      <c r="BJ203" s="785"/>
    </row>
    <row r="204" spans="2:62" ht="20.25" customHeight="1">
      <c r="B204" s="793"/>
      <c r="C204" s="827"/>
      <c r="D204" s="828"/>
      <c r="E204" s="145"/>
      <c r="F204" s="146">
        <f>C203</f>
        <v>0</v>
      </c>
      <c r="G204" s="145"/>
      <c r="H204" s="146">
        <f>I203</f>
        <v>0</v>
      </c>
      <c r="I204" s="829"/>
      <c r="J204" s="830"/>
      <c r="K204" s="831"/>
      <c r="L204" s="832"/>
      <c r="M204" s="832"/>
      <c r="N204" s="828"/>
      <c r="O204" s="806"/>
      <c r="P204" s="807"/>
      <c r="Q204" s="807"/>
      <c r="R204" s="807"/>
      <c r="S204" s="808"/>
      <c r="T204" s="139" t="s">
        <v>203</v>
      </c>
      <c r="U204" s="140"/>
      <c r="V204" s="141"/>
      <c r="W204" s="127" t="str">
        <f>IF(W203="","",VLOOKUP(W203,シフト記号表!$C$6:$L$47,10,FALSE))</f>
        <v/>
      </c>
      <c r="X204" s="128" t="str">
        <f>IF(X203="","",VLOOKUP(X203,シフト記号表!$C$6:$L$47,10,FALSE))</f>
        <v/>
      </c>
      <c r="Y204" s="128" t="str">
        <f>IF(Y203="","",VLOOKUP(Y203,シフト記号表!$C$6:$L$47,10,FALSE))</f>
        <v/>
      </c>
      <c r="Z204" s="128" t="str">
        <f>IF(Z203="","",VLOOKUP(Z203,シフト記号表!$C$6:$L$47,10,FALSE))</f>
        <v/>
      </c>
      <c r="AA204" s="128" t="str">
        <f>IF(AA203="","",VLOOKUP(AA203,シフト記号表!$C$6:$L$47,10,FALSE))</f>
        <v/>
      </c>
      <c r="AB204" s="128" t="str">
        <f>IF(AB203="","",VLOOKUP(AB203,シフト記号表!$C$6:$L$47,10,FALSE))</f>
        <v/>
      </c>
      <c r="AC204" s="129" t="str">
        <f>IF(AC203="","",VLOOKUP(AC203,シフト記号表!$C$6:$L$47,10,FALSE))</f>
        <v/>
      </c>
      <c r="AD204" s="127" t="str">
        <f>IF(AD203="","",VLOOKUP(AD203,シフト記号表!$C$6:$L$47,10,FALSE))</f>
        <v/>
      </c>
      <c r="AE204" s="128" t="str">
        <f>IF(AE203="","",VLOOKUP(AE203,シフト記号表!$C$6:$L$47,10,FALSE))</f>
        <v/>
      </c>
      <c r="AF204" s="128" t="str">
        <f>IF(AF203="","",VLOOKUP(AF203,シフト記号表!$C$6:$L$47,10,FALSE))</f>
        <v/>
      </c>
      <c r="AG204" s="128" t="str">
        <f>IF(AG203="","",VLOOKUP(AG203,シフト記号表!$C$6:$L$47,10,FALSE))</f>
        <v/>
      </c>
      <c r="AH204" s="128" t="str">
        <f>IF(AH203="","",VLOOKUP(AH203,シフト記号表!$C$6:$L$47,10,FALSE))</f>
        <v/>
      </c>
      <c r="AI204" s="128" t="str">
        <f>IF(AI203="","",VLOOKUP(AI203,シフト記号表!$C$6:$L$47,10,FALSE))</f>
        <v/>
      </c>
      <c r="AJ204" s="129" t="str">
        <f>IF(AJ203="","",VLOOKUP(AJ203,シフト記号表!$C$6:$L$47,10,FALSE))</f>
        <v/>
      </c>
      <c r="AK204" s="127" t="str">
        <f>IF(AK203="","",VLOOKUP(AK203,シフト記号表!$C$6:$L$47,10,FALSE))</f>
        <v/>
      </c>
      <c r="AL204" s="128" t="str">
        <f>IF(AL203="","",VLOOKUP(AL203,シフト記号表!$C$6:$L$47,10,FALSE))</f>
        <v/>
      </c>
      <c r="AM204" s="128" t="str">
        <f>IF(AM203="","",VLOOKUP(AM203,シフト記号表!$C$6:$L$47,10,FALSE))</f>
        <v/>
      </c>
      <c r="AN204" s="128" t="str">
        <f>IF(AN203="","",VLOOKUP(AN203,シフト記号表!$C$6:$L$47,10,FALSE))</f>
        <v/>
      </c>
      <c r="AO204" s="128" t="str">
        <f>IF(AO203="","",VLOOKUP(AO203,シフト記号表!$C$6:$L$47,10,FALSE))</f>
        <v/>
      </c>
      <c r="AP204" s="128" t="str">
        <f>IF(AP203="","",VLOOKUP(AP203,シフト記号表!$C$6:$L$47,10,FALSE))</f>
        <v/>
      </c>
      <c r="AQ204" s="129" t="str">
        <f>IF(AQ203="","",VLOOKUP(AQ203,シフト記号表!$C$6:$L$47,10,FALSE))</f>
        <v/>
      </c>
      <c r="AR204" s="127" t="str">
        <f>IF(AR203="","",VLOOKUP(AR203,シフト記号表!$C$6:$L$47,10,FALSE))</f>
        <v/>
      </c>
      <c r="AS204" s="128" t="str">
        <f>IF(AS203="","",VLOOKUP(AS203,シフト記号表!$C$6:$L$47,10,FALSE))</f>
        <v/>
      </c>
      <c r="AT204" s="128" t="str">
        <f>IF(AT203="","",VLOOKUP(AT203,シフト記号表!$C$6:$L$47,10,FALSE))</f>
        <v/>
      </c>
      <c r="AU204" s="128" t="str">
        <f>IF(AU203="","",VLOOKUP(AU203,シフト記号表!$C$6:$L$47,10,FALSE))</f>
        <v/>
      </c>
      <c r="AV204" s="128" t="str">
        <f>IF(AV203="","",VLOOKUP(AV203,シフト記号表!$C$6:$L$47,10,FALSE))</f>
        <v/>
      </c>
      <c r="AW204" s="128" t="str">
        <f>IF(AW203="","",VLOOKUP(AW203,シフト記号表!$C$6:$L$47,10,FALSE))</f>
        <v/>
      </c>
      <c r="AX204" s="129" t="str">
        <f>IF(AX203="","",VLOOKUP(AX203,シフト記号表!$C$6:$L$47,10,FALSE))</f>
        <v/>
      </c>
      <c r="AY204" s="127" t="str">
        <f>IF(AY203="","",VLOOKUP(AY203,シフト記号表!$C$6:$L$47,10,FALSE))</f>
        <v/>
      </c>
      <c r="AZ204" s="128" t="str">
        <f>IF(AZ203="","",VLOOKUP(AZ203,シフト記号表!$C$6:$L$47,10,FALSE))</f>
        <v/>
      </c>
      <c r="BA204" s="128" t="str">
        <f>IF(BA203="","",VLOOKUP(BA203,シフト記号表!$C$6:$L$47,10,FALSE))</f>
        <v/>
      </c>
      <c r="BB204" s="836">
        <f>IF($BE$3="４週",SUM(W204:AX204),IF($BE$3="暦月",SUM(W204:BA204),""))</f>
        <v>0</v>
      </c>
      <c r="BC204" s="837"/>
      <c r="BD204" s="838">
        <f>IF($BE$3="４週",BB204/4,IF($BE$3="暦月",(BB204/($BE$8/7)),""))</f>
        <v>0</v>
      </c>
      <c r="BE204" s="837"/>
      <c r="BF204" s="833"/>
      <c r="BG204" s="834"/>
      <c r="BH204" s="834"/>
      <c r="BI204" s="834"/>
      <c r="BJ204" s="835"/>
    </row>
    <row r="205" spans="2:62" ht="20.25" customHeight="1">
      <c r="B205" s="792">
        <f>B203+1</f>
        <v>96</v>
      </c>
      <c r="C205" s="794"/>
      <c r="D205" s="795"/>
      <c r="E205" s="122"/>
      <c r="F205" s="123"/>
      <c r="G205" s="122"/>
      <c r="H205" s="123"/>
      <c r="I205" s="798"/>
      <c r="J205" s="799"/>
      <c r="K205" s="802"/>
      <c r="L205" s="803"/>
      <c r="M205" s="803"/>
      <c r="N205" s="795"/>
      <c r="O205" s="806"/>
      <c r="P205" s="807"/>
      <c r="Q205" s="807"/>
      <c r="R205" s="807"/>
      <c r="S205" s="808"/>
      <c r="T205" s="142" t="s">
        <v>456</v>
      </c>
      <c r="U205" s="143"/>
      <c r="V205" s="144"/>
      <c r="W205" s="135"/>
      <c r="X205" s="136"/>
      <c r="Y205" s="136"/>
      <c r="Z205" s="136"/>
      <c r="AA205" s="136"/>
      <c r="AB205" s="136"/>
      <c r="AC205" s="137"/>
      <c r="AD205" s="135"/>
      <c r="AE205" s="136"/>
      <c r="AF205" s="136"/>
      <c r="AG205" s="136"/>
      <c r="AH205" s="136"/>
      <c r="AI205" s="136"/>
      <c r="AJ205" s="137"/>
      <c r="AK205" s="135"/>
      <c r="AL205" s="136"/>
      <c r="AM205" s="136"/>
      <c r="AN205" s="136"/>
      <c r="AO205" s="136"/>
      <c r="AP205" s="136"/>
      <c r="AQ205" s="137"/>
      <c r="AR205" s="135"/>
      <c r="AS205" s="136"/>
      <c r="AT205" s="136"/>
      <c r="AU205" s="136"/>
      <c r="AV205" s="136"/>
      <c r="AW205" s="136"/>
      <c r="AX205" s="137"/>
      <c r="AY205" s="135"/>
      <c r="AZ205" s="136"/>
      <c r="BA205" s="138"/>
      <c r="BB205" s="809"/>
      <c r="BC205" s="810"/>
      <c r="BD205" s="781"/>
      <c r="BE205" s="782"/>
      <c r="BF205" s="783"/>
      <c r="BG205" s="784"/>
      <c r="BH205" s="784"/>
      <c r="BI205" s="784"/>
      <c r="BJ205" s="785"/>
    </row>
    <row r="206" spans="2:62" ht="20.25" customHeight="1">
      <c r="B206" s="793"/>
      <c r="C206" s="827"/>
      <c r="D206" s="828"/>
      <c r="E206" s="145"/>
      <c r="F206" s="146">
        <f>C205</f>
        <v>0</v>
      </c>
      <c r="G206" s="145"/>
      <c r="H206" s="146">
        <f>I205</f>
        <v>0</v>
      </c>
      <c r="I206" s="829"/>
      <c r="J206" s="830"/>
      <c r="K206" s="831"/>
      <c r="L206" s="832"/>
      <c r="M206" s="832"/>
      <c r="N206" s="828"/>
      <c r="O206" s="806"/>
      <c r="P206" s="807"/>
      <c r="Q206" s="807"/>
      <c r="R206" s="807"/>
      <c r="S206" s="808"/>
      <c r="T206" s="139" t="s">
        <v>203</v>
      </c>
      <c r="U206" s="140"/>
      <c r="V206" s="141"/>
      <c r="W206" s="127" t="str">
        <f>IF(W205="","",VLOOKUP(W205,シフト記号表!$C$6:$L$47,10,FALSE))</f>
        <v/>
      </c>
      <c r="X206" s="128" t="str">
        <f>IF(X205="","",VLOOKUP(X205,シフト記号表!$C$6:$L$47,10,FALSE))</f>
        <v/>
      </c>
      <c r="Y206" s="128" t="str">
        <f>IF(Y205="","",VLOOKUP(Y205,シフト記号表!$C$6:$L$47,10,FALSE))</f>
        <v/>
      </c>
      <c r="Z206" s="128" t="str">
        <f>IF(Z205="","",VLOOKUP(Z205,シフト記号表!$C$6:$L$47,10,FALSE))</f>
        <v/>
      </c>
      <c r="AA206" s="128" t="str">
        <f>IF(AA205="","",VLOOKUP(AA205,シフト記号表!$C$6:$L$47,10,FALSE))</f>
        <v/>
      </c>
      <c r="AB206" s="128" t="str">
        <f>IF(AB205="","",VLOOKUP(AB205,シフト記号表!$C$6:$L$47,10,FALSE))</f>
        <v/>
      </c>
      <c r="AC206" s="129" t="str">
        <f>IF(AC205="","",VLOOKUP(AC205,シフト記号表!$C$6:$L$47,10,FALSE))</f>
        <v/>
      </c>
      <c r="AD206" s="127" t="str">
        <f>IF(AD205="","",VLOOKUP(AD205,シフト記号表!$C$6:$L$47,10,FALSE))</f>
        <v/>
      </c>
      <c r="AE206" s="128" t="str">
        <f>IF(AE205="","",VLOOKUP(AE205,シフト記号表!$C$6:$L$47,10,FALSE))</f>
        <v/>
      </c>
      <c r="AF206" s="128" t="str">
        <f>IF(AF205="","",VLOOKUP(AF205,シフト記号表!$C$6:$L$47,10,FALSE))</f>
        <v/>
      </c>
      <c r="AG206" s="128" t="str">
        <f>IF(AG205="","",VLOOKUP(AG205,シフト記号表!$C$6:$L$47,10,FALSE))</f>
        <v/>
      </c>
      <c r="AH206" s="128" t="str">
        <f>IF(AH205="","",VLOOKUP(AH205,シフト記号表!$C$6:$L$47,10,FALSE))</f>
        <v/>
      </c>
      <c r="AI206" s="128" t="str">
        <f>IF(AI205="","",VLOOKUP(AI205,シフト記号表!$C$6:$L$47,10,FALSE))</f>
        <v/>
      </c>
      <c r="AJ206" s="129" t="str">
        <f>IF(AJ205="","",VLOOKUP(AJ205,シフト記号表!$C$6:$L$47,10,FALSE))</f>
        <v/>
      </c>
      <c r="AK206" s="127" t="str">
        <f>IF(AK205="","",VLOOKUP(AK205,シフト記号表!$C$6:$L$47,10,FALSE))</f>
        <v/>
      </c>
      <c r="AL206" s="128" t="str">
        <f>IF(AL205="","",VLOOKUP(AL205,シフト記号表!$C$6:$L$47,10,FALSE))</f>
        <v/>
      </c>
      <c r="AM206" s="128" t="str">
        <f>IF(AM205="","",VLOOKUP(AM205,シフト記号表!$C$6:$L$47,10,FALSE))</f>
        <v/>
      </c>
      <c r="AN206" s="128" t="str">
        <f>IF(AN205="","",VLOOKUP(AN205,シフト記号表!$C$6:$L$47,10,FALSE))</f>
        <v/>
      </c>
      <c r="AO206" s="128" t="str">
        <f>IF(AO205="","",VLOOKUP(AO205,シフト記号表!$C$6:$L$47,10,FALSE))</f>
        <v/>
      </c>
      <c r="AP206" s="128" t="str">
        <f>IF(AP205="","",VLOOKUP(AP205,シフト記号表!$C$6:$L$47,10,FALSE))</f>
        <v/>
      </c>
      <c r="AQ206" s="129" t="str">
        <f>IF(AQ205="","",VLOOKUP(AQ205,シフト記号表!$C$6:$L$47,10,FALSE))</f>
        <v/>
      </c>
      <c r="AR206" s="127" t="str">
        <f>IF(AR205="","",VLOOKUP(AR205,シフト記号表!$C$6:$L$47,10,FALSE))</f>
        <v/>
      </c>
      <c r="AS206" s="128" t="str">
        <f>IF(AS205="","",VLOOKUP(AS205,シフト記号表!$C$6:$L$47,10,FALSE))</f>
        <v/>
      </c>
      <c r="AT206" s="128" t="str">
        <f>IF(AT205="","",VLOOKUP(AT205,シフト記号表!$C$6:$L$47,10,FALSE))</f>
        <v/>
      </c>
      <c r="AU206" s="128" t="str">
        <f>IF(AU205="","",VLOOKUP(AU205,シフト記号表!$C$6:$L$47,10,FALSE))</f>
        <v/>
      </c>
      <c r="AV206" s="128" t="str">
        <f>IF(AV205="","",VLOOKUP(AV205,シフト記号表!$C$6:$L$47,10,FALSE))</f>
        <v/>
      </c>
      <c r="AW206" s="128" t="str">
        <f>IF(AW205="","",VLOOKUP(AW205,シフト記号表!$C$6:$L$47,10,FALSE))</f>
        <v/>
      </c>
      <c r="AX206" s="129" t="str">
        <f>IF(AX205="","",VLOOKUP(AX205,シフト記号表!$C$6:$L$47,10,FALSE))</f>
        <v/>
      </c>
      <c r="AY206" s="127" t="str">
        <f>IF(AY205="","",VLOOKUP(AY205,シフト記号表!$C$6:$L$47,10,FALSE))</f>
        <v/>
      </c>
      <c r="AZ206" s="128" t="str">
        <f>IF(AZ205="","",VLOOKUP(AZ205,シフト記号表!$C$6:$L$47,10,FALSE))</f>
        <v/>
      </c>
      <c r="BA206" s="128" t="str">
        <f>IF(BA205="","",VLOOKUP(BA205,シフト記号表!$C$6:$L$47,10,FALSE))</f>
        <v/>
      </c>
      <c r="BB206" s="836">
        <f>IF($BE$3="４週",SUM(W206:AX206),IF($BE$3="暦月",SUM(W206:BA206),""))</f>
        <v>0</v>
      </c>
      <c r="BC206" s="837"/>
      <c r="BD206" s="838">
        <f>IF($BE$3="４週",BB206/4,IF($BE$3="暦月",(BB206/($BE$8/7)),""))</f>
        <v>0</v>
      </c>
      <c r="BE206" s="837"/>
      <c r="BF206" s="833"/>
      <c r="BG206" s="834"/>
      <c r="BH206" s="834"/>
      <c r="BI206" s="834"/>
      <c r="BJ206" s="835"/>
    </row>
    <row r="207" spans="2:62" ht="20.25" customHeight="1">
      <c r="B207" s="792">
        <f>B205+1</f>
        <v>97</v>
      </c>
      <c r="C207" s="794"/>
      <c r="D207" s="795"/>
      <c r="E207" s="122"/>
      <c r="F207" s="123"/>
      <c r="G207" s="122"/>
      <c r="H207" s="123"/>
      <c r="I207" s="798"/>
      <c r="J207" s="799"/>
      <c r="K207" s="802"/>
      <c r="L207" s="803"/>
      <c r="M207" s="803"/>
      <c r="N207" s="795"/>
      <c r="O207" s="806"/>
      <c r="P207" s="807"/>
      <c r="Q207" s="807"/>
      <c r="R207" s="807"/>
      <c r="S207" s="808"/>
      <c r="T207" s="142" t="s">
        <v>456</v>
      </c>
      <c r="U207" s="143"/>
      <c r="V207" s="144"/>
      <c r="W207" s="135"/>
      <c r="X207" s="136"/>
      <c r="Y207" s="136"/>
      <c r="Z207" s="136"/>
      <c r="AA207" s="136"/>
      <c r="AB207" s="136"/>
      <c r="AC207" s="137"/>
      <c r="AD207" s="135"/>
      <c r="AE207" s="136"/>
      <c r="AF207" s="136"/>
      <c r="AG207" s="136"/>
      <c r="AH207" s="136"/>
      <c r="AI207" s="136"/>
      <c r="AJ207" s="137"/>
      <c r="AK207" s="135"/>
      <c r="AL207" s="136"/>
      <c r="AM207" s="136"/>
      <c r="AN207" s="136"/>
      <c r="AO207" s="136"/>
      <c r="AP207" s="136"/>
      <c r="AQ207" s="137"/>
      <c r="AR207" s="135"/>
      <c r="AS207" s="136"/>
      <c r="AT207" s="136"/>
      <c r="AU207" s="136"/>
      <c r="AV207" s="136"/>
      <c r="AW207" s="136"/>
      <c r="AX207" s="137"/>
      <c r="AY207" s="135"/>
      <c r="AZ207" s="136"/>
      <c r="BA207" s="138"/>
      <c r="BB207" s="809"/>
      <c r="BC207" s="810"/>
      <c r="BD207" s="781"/>
      <c r="BE207" s="782"/>
      <c r="BF207" s="783"/>
      <c r="BG207" s="784"/>
      <c r="BH207" s="784"/>
      <c r="BI207" s="784"/>
      <c r="BJ207" s="785"/>
    </row>
    <row r="208" spans="2:62" ht="20.25" customHeight="1">
      <c r="B208" s="793"/>
      <c r="C208" s="827"/>
      <c r="D208" s="828"/>
      <c r="E208" s="145"/>
      <c r="F208" s="146">
        <f>C207</f>
        <v>0</v>
      </c>
      <c r="G208" s="145"/>
      <c r="H208" s="146">
        <f>I207</f>
        <v>0</v>
      </c>
      <c r="I208" s="829"/>
      <c r="J208" s="830"/>
      <c r="K208" s="831"/>
      <c r="L208" s="832"/>
      <c r="M208" s="832"/>
      <c r="N208" s="828"/>
      <c r="O208" s="806"/>
      <c r="P208" s="807"/>
      <c r="Q208" s="807"/>
      <c r="R208" s="807"/>
      <c r="S208" s="808"/>
      <c r="T208" s="139" t="s">
        <v>203</v>
      </c>
      <c r="U208" s="140"/>
      <c r="V208" s="141"/>
      <c r="W208" s="127" t="str">
        <f>IF(W207="","",VLOOKUP(W207,シフト記号表!$C$6:$L$47,10,FALSE))</f>
        <v/>
      </c>
      <c r="X208" s="128" t="str">
        <f>IF(X207="","",VLOOKUP(X207,シフト記号表!$C$6:$L$47,10,FALSE))</f>
        <v/>
      </c>
      <c r="Y208" s="128" t="str">
        <f>IF(Y207="","",VLOOKUP(Y207,シフト記号表!$C$6:$L$47,10,FALSE))</f>
        <v/>
      </c>
      <c r="Z208" s="128" t="str">
        <f>IF(Z207="","",VLOOKUP(Z207,シフト記号表!$C$6:$L$47,10,FALSE))</f>
        <v/>
      </c>
      <c r="AA208" s="128" t="str">
        <f>IF(AA207="","",VLOOKUP(AA207,シフト記号表!$C$6:$L$47,10,FALSE))</f>
        <v/>
      </c>
      <c r="AB208" s="128" t="str">
        <f>IF(AB207="","",VLOOKUP(AB207,シフト記号表!$C$6:$L$47,10,FALSE))</f>
        <v/>
      </c>
      <c r="AC208" s="129" t="str">
        <f>IF(AC207="","",VLOOKUP(AC207,シフト記号表!$C$6:$L$47,10,FALSE))</f>
        <v/>
      </c>
      <c r="AD208" s="127" t="str">
        <f>IF(AD207="","",VLOOKUP(AD207,シフト記号表!$C$6:$L$47,10,FALSE))</f>
        <v/>
      </c>
      <c r="AE208" s="128" t="str">
        <f>IF(AE207="","",VLOOKUP(AE207,シフト記号表!$C$6:$L$47,10,FALSE))</f>
        <v/>
      </c>
      <c r="AF208" s="128" t="str">
        <f>IF(AF207="","",VLOOKUP(AF207,シフト記号表!$C$6:$L$47,10,FALSE))</f>
        <v/>
      </c>
      <c r="AG208" s="128" t="str">
        <f>IF(AG207="","",VLOOKUP(AG207,シフト記号表!$C$6:$L$47,10,FALSE))</f>
        <v/>
      </c>
      <c r="AH208" s="128" t="str">
        <f>IF(AH207="","",VLOOKUP(AH207,シフト記号表!$C$6:$L$47,10,FALSE))</f>
        <v/>
      </c>
      <c r="AI208" s="128" t="str">
        <f>IF(AI207="","",VLOOKUP(AI207,シフト記号表!$C$6:$L$47,10,FALSE))</f>
        <v/>
      </c>
      <c r="AJ208" s="129" t="str">
        <f>IF(AJ207="","",VLOOKUP(AJ207,シフト記号表!$C$6:$L$47,10,FALSE))</f>
        <v/>
      </c>
      <c r="AK208" s="127" t="str">
        <f>IF(AK207="","",VLOOKUP(AK207,シフト記号表!$C$6:$L$47,10,FALSE))</f>
        <v/>
      </c>
      <c r="AL208" s="128" t="str">
        <f>IF(AL207="","",VLOOKUP(AL207,シフト記号表!$C$6:$L$47,10,FALSE))</f>
        <v/>
      </c>
      <c r="AM208" s="128" t="str">
        <f>IF(AM207="","",VLOOKUP(AM207,シフト記号表!$C$6:$L$47,10,FALSE))</f>
        <v/>
      </c>
      <c r="AN208" s="128" t="str">
        <f>IF(AN207="","",VLOOKUP(AN207,シフト記号表!$C$6:$L$47,10,FALSE))</f>
        <v/>
      </c>
      <c r="AO208" s="128" t="str">
        <f>IF(AO207="","",VLOOKUP(AO207,シフト記号表!$C$6:$L$47,10,FALSE))</f>
        <v/>
      </c>
      <c r="AP208" s="128" t="str">
        <f>IF(AP207="","",VLOOKUP(AP207,シフト記号表!$C$6:$L$47,10,FALSE))</f>
        <v/>
      </c>
      <c r="AQ208" s="129" t="str">
        <f>IF(AQ207="","",VLOOKUP(AQ207,シフト記号表!$C$6:$L$47,10,FALSE))</f>
        <v/>
      </c>
      <c r="AR208" s="127" t="str">
        <f>IF(AR207="","",VLOOKUP(AR207,シフト記号表!$C$6:$L$47,10,FALSE))</f>
        <v/>
      </c>
      <c r="AS208" s="128" t="str">
        <f>IF(AS207="","",VLOOKUP(AS207,シフト記号表!$C$6:$L$47,10,FALSE))</f>
        <v/>
      </c>
      <c r="AT208" s="128" t="str">
        <f>IF(AT207="","",VLOOKUP(AT207,シフト記号表!$C$6:$L$47,10,FALSE))</f>
        <v/>
      </c>
      <c r="AU208" s="128" t="str">
        <f>IF(AU207="","",VLOOKUP(AU207,シフト記号表!$C$6:$L$47,10,FALSE))</f>
        <v/>
      </c>
      <c r="AV208" s="128" t="str">
        <f>IF(AV207="","",VLOOKUP(AV207,シフト記号表!$C$6:$L$47,10,FALSE))</f>
        <v/>
      </c>
      <c r="AW208" s="128" t="str">
        <f>IF(AW207="","",VLOOKUP(AW207,シフト記号表!$C$6:$L$47,10,FALSE))</f>
        <v/>
      </c>
      <c r="AX208" s="129" t="str">
        <f>IF(AX207="","",VLOOKUP(AX207,シフト記号表!$C$6:$L$47,10,FALSE))</f>
        <v/>
      </c>
      <c r="AY208" s="127" t="str">
        <f>IF(AY207="","",VLOOKUP(AY207,シフト記号表!$C$6:$L$47,10,FALSE))</f>
        <v/>
      </c>
      <c r="AZ208" s="128" t="str">
        <f>IF(AZ207="","",VLOOKUP(AZ207,シフト記号表!$C$6:$L$47,10,FALSE))</f>
        <v/>
      </c>
      <c r="BA208" s="128" t="str">
        <f>IF(BA207="","",VLOOKUP(BA207,シフト記号表!$C$6:$L$47,10,FALSE))</f>
        <v/>
      </c>
      <c r="BB208" s="836">
        <f>IF($BE$3="４週",SUM(W208:AX208),IF($BE$3="暦月",SUM(W208:BA208),""))</f>
        <v>0</v>
      </c>
      <c r="BC208" s="837"/>
      <c r="BD208" s="838">
        <f>IF($BE$3="４週",BB208/4,IF($BE$3="暦月",(BB208/($BE$8/7)),""))</f>
        <v>0</v>
      </c>
      <c r="BE208" s="837"/>
      <c r="BF208" s="833"/>
      <c r="BG208" s="834"/>
      <c r="BH208" s="834"/>
      <c r="BI208" s="834"/>
      <c r="BJ208" s="835"/>
    </row>
    <row r="209" spans="2:62" ht="20.25" customHeight="1">
      <c r="B209" s="792">
        <f>B207+1</f>
        <v>98</v>
      </c>
      <c r="C209" s="794"/>
      <c r="D209" s="795"/>
      <c r="E209" s="122"/>
      <c r="F209" s="123"/>
      <c r="G209" s="122"/>
      <c r="H209" s="123"/>
      <c r="I209" s="798"/>
      <c r="J209" s="799"/>
      <c r="K209" s="802"/>
      <c r="L209" s="803"/>
      <c r="M209" s="803"/>
      <c r="N209" s="795"/>
      <c r="O209" s="806"/>
      <c r="P209" s="807"/>
      <c r="Q209" s="807"/>
      <c r="R209" s="807"/>
      <c r="S209" s="808"/>
      <c r="T209" s="142" t="s">
        <v>456</v>
      </c>
      <c r="U209" s="143"/>
      <c r="V209" s="144"/>
      <c r="W209" s="135"/>
      <c r="X209" s="136"/>
      <c r="Y209" s="136"/>
      <c r="Z209" s="136"/>
      <c r="AA209" s="136"/>
      <c r="AB209" s="136"/>
      <c r="AC209" s="137"/>
      <c r="AD209" s="135"/>
      <c r="AE209" s="136"/>
      <c r="AF209" s="136"/>
      <c r="AG209" s="136"/>
      <c r="AH209" s="136"/>
      <c r="AI209" s="136"/>
      <c r="AJ209" s="137"/>
      <c r="AK209" s="135"/>
      <c r="AL209" s="136"/>
      <c r="AM209" s="136"/>
      <c r="AN209" s="136"/>
      <c r="AO209" s="136"/>
      <c r="AP209" s="136"/>
      <c r="AQ209" s="137"/>
      <c r="AR209" s="135"/>
      <c r="AS209" s="136"/>
      <c r="AT209" s="136"/>
      <c r="AU209" s="136"/>
      <c r="AV209" s="136"/>
      <c r="AW209" s="136"/>
      <c r="AX209" s="137"/>
      <c r="AY209" s="135"/>
      <c r="AZ209" s="136"/>
      <c r="BA209" s="138"/>
      <c r="BB209" s="809"/>
      <c r="BC209" s="810"/>
      <c r="BD209" s="781"/>
      <c r="BE209" s="782"/>
      <c r="BF209" s="783"/>
      <c r="BG209" s="784"/>
      <c r="BH209" s="784"/>
      <c r="BI209" s="784"/>
      <c r="BJ209" s="785"/>
    </row>
    <row r="210" spans="2:62" ht="20.25" customHeight="1">
      <c r="B210" s="793"/>
      <c r="C210" s="827"/>
      <c r="D210" s="828"/>
      <c r="E210" s="145"/>
      <c r="F210" s="146">
        <f>C209</f>
        <v>0</v>
      </c>
      <c r="G210" s="145"/>
      <c r="H210" s="146">
        <f>I209</f>
        <v>0</v>
      </c>
      <c r="I210" s="829"/>
      <c r="J210" s="830"/>
      <c r="K210" s="831"/>
      <c r="L210" s="832"/>
      <c r="M210" s="832"/>
      <c r="N210" s="828"/>
      <c r="O210" s="806"/>
      <c r="P210" s="807"/>
      <c r="Q210" s="807"/>
      <c r="R210" s="807"/>
      <c r="S210" s="808"/>
      <c r="T210" s="139" t="s">
        <v>203</v>
      </c>
      <c r="U210" s="140"/>
      <c r="V210" s="141"/>
      <c r="W210" s="127" t="str">
        <f>IF(W209="","",VLOOKUP(W209,シフト記号表!$C$6:$L$47,10,FALSE))</f>
        <v/>
      </c>
      <c r="X210" s="128" t="str">
        <f>IF(X209="","",VLOOKUP(X209,シフト記号表!$C$6:$L$47,10,FALSE))</f>
        <v/>
      </c>
      <c r="Y210" s="128" t="str">
        <f>IF(Y209="","",VLOOKUP(Y209,シフト記号表!$C$6:$L$47,10,FALSE))</f>
        <v/>
      </c>
      <c r="Z210" s="128" t="str">
        <f>IF(Z209="","",VLOOKUP(Z209,シフト記号表!$C$6:$L$47,10,FALSE))</f>
        <v/>
      </c>
      <c r="AA210" s="128" t="str">
        <f>IF(AA209="","",VLOOKUP(AA209,シフト記号表!$C$6:$L$47,10,FALSE))</f>
        <v/>
      </c>
      <c r="AB210" s="128" t="str">
        <f>IF(AB209="","",VLOOKUP(AB209,シフト記号表!$C$6:$L$47,10,FALSE))</f>
        <v/>
      </c>
      <c r="AC210" s="129" t="str">
        <f>IF(AC209="","",VLOOKUP(AC209,シフト記号表!$C$6:$L$47,10,FALSE))</f>
        <v/>
      </c>
      <c r="AD210" s="127" t="str">
        <f>IF(AD209="","",VLOOKUP(AD209,シフト記号表!$C$6:$L$47,10,FALSE))</f>
        <v/>
      </c>
      <c r="AE210" s="128" t="str">
        <f>IF(AE209="","",VLOOKUP(AE209,シフト記号表!$C$6:$L$47,10,FALSE))</f>
        <v/>
      </c>
      <c r="AF210" s="128" t="str">
        <f>IF(AF209="","",VLOOKUP(AF209,シフト記号表!$C$6:$L$47,10,FALSE))</f>
        <v/>
      </c>
      <c r="AG210" s="128" t="str">
        <f>IF(AG209="","",VLOOKUP(AG209,シフト記号表!$C$6:$L$47,10,FALSE))</f>
        <v/>
      </c>
      <c r="AH210" s="128" t="str">
        <f>IF(AH209="","",VLOOKUP(AH209,シフト記号表!$C$6:$L$47,10,FALSE))</f>
        <v/>
      </c>
      <c r="AI210" s="128" t="str">
        <f>IF(AI209="","",VLOOKUP(AI209,シフト記号表!$C$6:$L$47,10,FALSE))</f>
        <v/>
      </c>
      <c r="AJ210" s="129" t="str">
        <f>IF(AJ209="","",VLOOKUP(AJ209,シフト記号表!$C$6:$L$47,10,FALSE))</f>
        <v/>
      </c>
      <c r="AK210" s="127" t="str">
        <f>IF(AK209="","",VLOOKUP(AK209,シフト記号表!$C$6:$L$47,10,FALSE))</f>
        <v/>
      </c>
      <c r="AL210" s="128" t="str">
        <f>IF(AL209="","",VLOOKUP(AL209,シフト記号表!$C$6:$L$47,10,FALSE))</f>
        <v/>
      </c>
      <c r="AM210" s="128" t="str">
        <f>IF(AM209="","",VLOOKUP(AM209,シフト記号表!$C$6:$L$47,10,FALSE))</f>
        <v/>
      </c>
      <c r="AN210" s="128" t="str">
        <f>IF(AN209="","",VLOOKUP(AN209,シフト記号表!$C$6:$L$47,10,FALSE))</f>
        <v/>
      </c>
      <c r="AO210" s="128" t="str">
        <f>IF(AO209="","",VLOOKUP(AO209,シフト記号表!$C$6:$L$47,10,FALSE))</f>
        <v/>
      </c>
      <c r="AP210" s="128" t="str">
        <f>IF(AP209="","",VLOOKUP(AP209,シフト記号表!$C$6:$L$47,10,FALSE))</f>
        <v/>
      </c>
      <c r="AQ210" s="129" t="str">
        <f>IF(AQ209="","",VLOOKUP(AQ209,シフト記号表!$C$6:$L$47,10,FALSE))</f>
        <v/>
      </c>
      <c r="AR210" s="127" t="str">
        <f>IF(AR209="","",VLOOKUP(AR209,シフト記号表!$C$6:$L$47,10,FALSE))</f>
        <v/>
      </c>
      <c r="AS210" s="128" t="str">
        <f>IF(AS209="","",VLOOKUP(AS209,シフト記号表!$C$6:$L$47,10,FALSE))</f>
        <v/>
      </c>
      <c r="AT210" s="128" t="str">
        <f>IF(AT209="","",VLOOKUP(AT209,シフト記号表!$C$6:$L$47,10,FALSE))</f>
        <v/>
      </c>
      <c r="AU210" s="128" t="str">
        <f>IF(AU209="","",VLOOKUP(AU209,シフト記号表!$C$6:$L$47,10,FALSE))</f>
        <v/>
      </c>
      <c r="AV210" s="128" t="str">
        <f>IF(AV209="","",VLOOKUP(AV209,シフト記号表!$C$6:$L$47,10,FALSE))</f>
        <v/>
      </c>
      <c r="AW210" s="128" t="str">
        <f>IF(AW209="","",VLOOKUP(AW209,シフト記号表!$C$6:$L$47,10,FALSE))</f>
        <v/>
      </c>
      <c r="AX210" s="129" t="str">
        <f>IF(AX209="","",VLOOKUP(AX209,シフト記号表!$C$6:$L$47,10,FALSE))</f>
        <v/>
      </c>
      <c r="AY210" s="127" t="str">
        <f>IF(AY209="","",VLOOKUP(AY209,シフト記号表!$C$6:$L$47,10,FALSE))</f>
        <v/>
      </c>
      <c r="AZ210" s="128" t="str">
        <f>IF(AZ209="","",VLOOKUP(AZ209,シフト記号表!$C$6:$L$47,10,FALSE))</f>
        <v/>
      </c>
      <c r="BA210" s="128" t="str">
        <f>IF(BA209="","",VLOOKUP(BA209,シフト記号表!$C$6:$L$47,10,FALSE))</f>
        <v/>
      </c>
      <c r="BB210" s="836">
        <f>IF($BE$3="４週",SUM(W210:AX210),IF($BE$3="暦月",SUM(W210:BA210),""))</f>
        <v>0</v>
      </c>
      <c r="BC210" s="837"/>
      <c r="BD210" s="838">
        <f>IF($BE$3="４週",BB210/4,IF($BE$3="暦月",(BB210/($BE$8/7)),""))</f>
        <v>0</v>
      </c>
      <c r="BE210" s="837"/>
      <c r="BF210" s="833"/>
      <c r="BG210" s="834"/>
      <c r="BH210" s="834"/>
      <c r="BI210" s="834"/>
      <c r="BJ210" s="835"/>
    </row>
    <row r="211" spans="2:62" ht="20.25" customHeight="1">
      <c r="B211" s="792">
        <f>B209+1</f>
        <v>99</v>
      </c>
      <c r="C211" s="794"/>
      <c r="D211" s="795"/>
      <c r="E211" s="122"/>
      <c r="F211" s="123"/>
      <c r="G211" s="122"/>
      <c r="H211" s="123"/>
      <c r="I211" s="798"/>
      <c r="J211" s="799"/>
      <c r="K211" s="802"/>
      <c r="L211" s="803"/>
      <c r="M211" s="803"/>
      <c r="N211" s="795"/>
      <c r="O211" s="806"/>
      <c r="P211" s="807"/>
      <c r="Q211" s="807"/>
      <c r="R211" s="807"/>
      <c r="S211" s="808"/>
      <c r="T211" s="142" t="s">
        <v>456</v>
      </c>
      <c r="U211" s="143"/>
      <c r="V211" s="144"/>
      <c r="W211" s="135"/>
      <c r="X211" s="136"/>
      <c r="Y211" s="136"/>
      <c r="Z211" s="136"/>
      <c r="AA211" s="136"/>
      <c r="AB211" s="136"/>
      <c r="AC211" s="137"/>
      <c r="AD211" s="135"/>
      <c r="AE211" s="136"/>
      <c r="AF211" s="136"/>
      <c r="AG211" s="136"/>
      <c r="AH211" s="136"/>
      <c r="AI211" s="136"/>
      <c r="AJ211" s="137"/>
      <c r="AK211" s="135"/>
      <c r="AL211" s="136"/>
      <c r="AM211" s="136"/>
      <c r="AN211" s="136"/>
      <c r="AO211" s="136"/>
      <c r="AP211" s="136"/>
      <c r="AQ211" s="137"/>
      <c r="AR211" s="135"/>
      <c r="AS211" s="136"/>
      <c r="AT211" s="136"/>
      <c r="AU211" s="136"/>
      <c r="AV211" s="136"/>
      <c r="AW211" s="136"/>
      <c r="AX211" s="137"/>
      <c r="AY211" s="135"/>
      <c r="AZ211" s="136"/>
      <c r="BA211" s="138"/>
      <c r="BB211" s="809"/>
      <c r="BC211" s="810"/>
      <c r="BD211" s="781"/>
      <c r="BE211" s="782"/>
      <c r="BF211" s="783"/>
      <c r="BG211" s="784"/>
      <c r="BH211" s="784"/>
      <c r="BI211" s="784"/>
      <c r="BJ211" s="785"/>
    </row>
    <row r="212" spans="2:62" ht="20.25" customHeight="1">
      <c r="B212" s="793"/>
      <c r="C212" s="827"/>
      <c r="D212" s="828"/>
      <c r="E212" s="145"/>
      <c r="F212" s="146">
        <f>C211</f>
        <v>0</v>
      </c>
      <c r="G212" s="145"/>
      <c r="H212" s="146">
        <f>I211</f>
        <v>0</v>
      </c>
      <c r="I212" s="829"/>
      <c r="J212" s="830"/>
      <c r="K212" s="831"/>
      <c r="L212" s="832"/>
      <c r="M212" s="832"/>
      <c r="N212" s="828"/>
      <c r="O212" s="806"/>
      <c r="P212" s="807"/>
      <c r="Q212" s="807"/>
      <c r="R212" s="807"/>
      <c r="S212" s="808"/>
      <c r="T212" s="139" t="s">
        <v>203</v>
      </c>
      <c r="U212" s="140"/>
      <c r="V212" s="141"/>
      <c r="W212" s="127" t="str">
        <f>IF(W211="","",VLOOKUP(W211,シフト記号表!$C$6:$L$47,10,FALSE))</f>
        <v/>
      </c>
      <c r="X212" s="128" t="str">
        <f>IF(X211="","",VLOOKUP(X211,シフト記号表!$C$6:$L$47,10,FALSE))</f>
        <v/>
      </c>
      <c r="Y212" s="128" t="str">
        <f>IF(Y211="","",VLOOKUP(Y211,シフト記号表!$C$6:$L$47,10,FALSE))</f>
        <v/>
      </c>
      <c r="Z212" s="128" t="str">
        <f>IF(Z211="","",VLOOKUP(Z211,シフト記号表!$C$6:$L$47,10,FALSE))</f>
        <v/>
      </c>
      <c r="AA212" s="128" t="str">
        <f>IF(AA211="","",VLOOKUP(AA211,シフト記号表!$C$6:$L$47,10,FALSE))</f>
        <v/>
      </c>
      <c r="AB212" s="128" t="str">
        <f>IF(AB211="","",VLOOKUP(AB211,シフト記号表!$C$6:$L$47,10,FALSE))</f>
        <v/>
      </c>
      <c r="AC212" s="129" t="str">
        <f>IF(AC211="","",VLOOKUP(AC211,シフト記号表!$C$6:$L$47,10,FALSE))</f>
        <v/>
      </c>
      <c r="AD212" s="127" t="str">
        <f>IF(AD211="","",VLOOKUP(AD211,シフト記号表!$C$6:$L$47,10,FALSE))</f>
        <v/>
      </c>
      <c r="AE212" s="128" t="str">
        <f>IF(AE211="","",VLOOKUP(AE211,シフト記号表!$C$6:$L$47,10,FALSE))</f>
        <v/>
      </c>
      <c r="AF212" s="128" t="str">
        <f>IF(AF211="","",VLOOKUP(AF211,シフト記号表!$C$6:$L$47,10,FALSE))</f>
        <v/>
      </c>
      <c r="AG212" s="128" t="str">
        <f>IF(AG211="","",VLOOKUP(AG211,シフト記号表!$C$6:$L$47,10,FALSE))</f>
        <v/>
      </c>
      <c r="AH212" s="128" t="str">
        <f>IF(AH211="","",VLOOKUP(AH211,シフト記号表!$C$6:$L$47,10,FALSE))</f>
        <v/>
      </c>
      <c r="AI212" s="128" t="str">
        <f>IF(AI211="","",VLOOKUP(AI211,シフト記号表!$C$6:$L$47,10,FALSE))</f>
        <v/>
      </c>
      <c r="AJ212" s="129" t="str">
        <f>IF(AJ211="","",VLOOKUP(AJ211,シフト記号表!$C$6:$L$47,10,FALSE))</f>
        <v/>
      </c>
      <c r="AK212" s="127" t="str">
        <f>IF(AK211="","",VLOOKUP(AK211,シフト記号表!$C$6:$L$47,10,FALSE))</f>
        <v/>
      </c>
      <c r="AL212" s="128" t="str">
        <f>IF(AL211="","",VLOOKUP(AL211,シフト記号表!$C$6:$L$47,10,FALSE))</f>
        <v/>
      </c>
      <c r="AM212" s="128" t="str">
        <f>IF(AM211="","",VLOOKUP(AM211,シフト記号表!$C$6:$L$47,10,FALSE))</f>
        <v/>
      </c>
      <c r="AN212" s="128" t="str">
        <f>IF(AN211="","",VLOOKUP(AN211,シフト記号表!$C$6:$L$47,10,FALSE))</f>
        <v/>
      </c>
      <c r="AO212" s="128" t="str">
        <f>IF(AO211="","",VLOOKUP(AO211,シフト記号表!$C$6:$L$47,10,FALSE))</f>
        <v/>
      </c>
      <c r="AP212" s="128" t="str">
        <f>IF(AP211="","",VLOOKUP(AP211,シフト記号表!$C$6:$L$47,10,FALSE))</f>
        <v/>
      </c>
      <c r="AQ212" s="129" t="str">
        <f>IF(AQ211="","",VLOOKUP(AQ211,シフト記号表!$C$6:$L$47,10,FALSE))</f>
        <v/>
      </c>
      <c r="AR212" s="127" t="str">
        <f>IF(AR211="","",VLOOKUP(AR211,シフト記号表!$C$6:$L$47,10,FALSE))</f>
        <v/>
      </c>
      <c r="AS212" s="128" t="str">
        <f>IF(AS211="","",VLOOKUP(AS211,シフト記号表!$C$6:$L$47,10,FALSE))</f>
        <v/>
      </c>
      <c r="AT212" s="128" t="str">
        <f>IF(AT211="","",VLOOKUP(AT211,シフト記号表!$C$6:$L$47,10,FALSE))</f>
        <v/>
      </c>
      <c r="AU212" s="128" t="str">
        <f>IF(AU211="","",VLOOKUP(AU211,シフト記号表!$C$6:$L$47,10,FALSE))</f>
        <v/>
      </c>
      <c r="AV212" s="128" t="str">
        <f>IF(AV211="","",VLOOKUP(AV211,シフト記号表!$C$6:$L$47,10,FALSE))</f>
        <v/>
      </c>
      <c r="AW212" s="128" t="str">
        <f>IF(AW211="","",VLOOKUP(AW211,シフト記号表!$C$6:$L$47,10,FALSE))</f>
        <v/>
      </c>
      <c r="AX212" s="129" t="str">
        <f>IF(AX211="","",VLOOKUP(AX211,シフト記号表!$C$6:$L$47,10,FALSE))</f>
        <v/>
      </c>
      <c r="AY212" s="127" t="str">
        <f>IF(AY211="","",VLOOKUP(AY211,シフト記号表!$C$6:$L$47,10,FALSE))</f>
        <v/>
      </c>
      <c r="AZ212" s="128" t="str">
        <f>IF(AZ211="","",VLOOKUP(AZ211,シフト記号表!$C$6:$L$47,10,FALSE))</f>
        <v/>
      </c>
      <c r="BA212" s="128" t="str">
        <f>IF(BA211="","",VLOOKUP(BA211,シフト記号表!$C$6:$L$47,10,FALSE))</f>
        <v/>
      </c>
      <c r="BB212" s="836">
        <f>IF($BE$3="４週",SUM(W212:AX212),IF($BE$3="暦月",SUM(W212:BA212),""))</f>
        <v>0</v>
      </c>
      <c r="BC212" s="837"/>
      <c r="BD212" s="838">
        <f>IF($BE$3="４週",BB212/4,IF($BE$3="暦月",(BB212/($BE$8/7)),""))</f>
        <v>0</v>
      </c>
      <c r="BE212" s="837"/>
      <c r="BF212" s="833"/>
      <c r="BG212" s="834"/>
      <c r="BH212" s="834"/>
      <c r="BI212" s="834"/>
      <c r="BJ212" s="835"/>
    </row>
    <row r="213" spans="2:62" ht="20.25" customHeight="1">
      <c r="B213" s="792">
        <f>B211+1</f>
        <v>100</v>
      </c>
      <c r="C213" s="794"/>
      <c r="D213" s="795"/>
      <c r="E213" s="130"/>
      <c r="F213" s="131"/>
      <c r="G213" s="130"/>
      <c r="H213" s="131"/>
      <c r="I213" s="798"/>
      <c r="J213" s="799"/>
      <c r="K213" s="802"/>
      <c r="L213" s="803"/>
      <c r="M213" s="803"/>
      <c r="N213" s="795"/>
      <c r="O213" s="806"/>
      <c r="P213" s="807"/>
      <c r="Q213" s="807"/>
      <c r="R213" s="807"/>
      <c r="S213" s="808"/>
      <c r="T213" s="132" t="s">
        <v>456</v>
      </c>
      <c r="U213" s="133"/>
      <c r="V213" s="134"/>
      <c r="W213" s="135"/>
      <c r="X213" s="136"/>
      <c r="Y213" s="136"/>
      <c r="Z213" s="136"/>
      <c r="AA213" s="136"/>
      <c r="AB213" s="136"/>
      <c r="AC213" s="137"/>
      <c r="AD213" s="135"/>
      <c r="AE213" s="136"/>
      <c r="AF213" s="136"/>
      <c r="AG213" s="136"/>
      <c r="AH213" s="136"/>
      <c r="AI213" s="136"/>
      <c r="AJ213" s="137"/>
      <c r="AK213" s="135"/>
      <c r="AL213" s="136"/>
      <c r="AM213" s="136"/>
      <c r="AN213" s="136"/>
      <c r="AO213" s="136"/>
      <c r="AP213" s="136"/>
      <c r="AQ213" s="137"/>
      <c r="AR213" s="135"/>
      <c r="AS213" s="136"/>
      <c r="AT213" s="136"/>
      <c r="AU213" s="136"/>
      <c r="AV213" s="136"/>
      <c r="AW213" s="136"/>
      <c r="AX213" s="137"/>
      <c r="AY213" s="135"/>
      <c r="AZ213" s="136"/>
      <c r="BA213" s="138"/>
      <c r="BB213" s="809"/>
      <c r="BC213" s="810"/>
      <c r="BD213" s="781"/>
      <c r="BE213" s="782"/>
      <c r="BF213" s="783"/>
      <c r="BG213" s="784"/>
      <c r="BH213" s="784"/>
      <c r="BI213" s="784"/>
      <c r="BJ213" s="785"/>
    </row>
    <row r="214" spans="2:62" ht="20.25" customHeight="1" thickBot="1">
      <c r="B214" s="850"/>
      <c r="C214" s="851"/>
      <c r="D214" s="852"/>
      <c r="E214" s="150"/>
      <c r="F214" s="151">
        <f>C213</f>
        <v>0</v>
      </c>
      <c r="G214" s="150"/>
      <c r="H214" s="151">
        <f>I213</f>
        <v>0</v>
      </c>
      <c r="I214" s="853"/>
      <c r="J214" s="854"/>
      <c r="K214" s="855"/>
      <c r="L214" s="856"/>
      <c r="M214" s="856"/>
      <c r="N214" s="852"/>
      <c r="O214" s="857"/>
      <c r="P214" s="858"/>
      <c r="Q214" s="858"/>
      <c r="R214" s="858"/>
      <c r="S214" s="859"/>
      <c r="T214" s="152" t="s">
        <v>203</v>
      </c>
      <c r="U214" s="153"/>
      <c r="V214" s="154"/>
      <c r="W214" s="155" t="str">
        <f>IF(W213="","",VLOOKUP(W213,シフト記号表!$C$6:$L$47,10,FALSE))</f>
        <v/>
      </c>
      <c r="X214" s="156" t="str">
        <f>IF(X213="","",VLOOKUP(X213,シフト記号表!$C$6:$L$47,10,FALSE))</f>
        <v/>
      </c>
      <c r="Y214" s="156" t="str">
        <f>IF(Y213="","",VLOOKUP(Y213,シフト記号表!$C$6:$L$47,10,FALSE))</f>
        <v/>
      </c>
      <c r="Z214" s="156" t="str">
        <f>IF(Z213="","",VLOOKUP(Z213,シフト記号表!$C$6:$L$47,10,FALSE))</f>
        <v/>
      </c>
      <c r="AA214" s="156" t="str">
        <f>IF(AA213="","",VLOOKUP(AA213,シフト記号表!$C$6:$L$47,10,FALSE))</f>
        <v/>
      </c>
      <c r="AB214" s="156" t="str">
        <f>IF(AB213="","",VLOOKUP(AB213,シフト記号表!$C$6:$L$47,10,FALSE))</f>
        <v/>
      </c>
      <c r="AC214" s="157" t="str">
        <f>IF(AC213="","",VLOOKUP(AC213,シフト記号表!$C$6:$L$47,10,FALSE))</f>
        <v/>
      </c>
      <c r="AD214" s="155" t="str">
        <f>IF(AD213="","",VLOOKUP(AD213,シフト記号表!$C$6:$L$47,10,FALSE))</f>
        <v/>
      </c>
      <c r="AE214" s="156" t="str">
        <f>IF(AE213="","",VLOOKUP(AE213,シフト記号表!$C$6:$L$47,10,FALSE))</f>
        <v/>
      </c>
      <c r="AF214" s="156" t="str">
        <f>IF(AF213="","",VLOOKUP(AF213,シフト記号表!$C$6:$L$47,10,FALSE))</f>
        <v/>
      </c>
      <c r="AG214" s="156" t="str">
        <f>IF(AG213="","",VLOOKUP(AG213,シフト記号表!$C$6:$L$47,10,FALSE))</f>
        <v/>
      </c>
      <c r="AH214" s="156" t="str">
        <f>IF(AH213="","",VLOOKUP(AH213,シフト記号表!$C$6:$L$47,10,FALSE))</f>
        <v/>
      </c>
      <c r="AI214" s="156" t="str">
        <f>IF(AI213="","",VLOOKUP(AI213,シフト記号表!$C$6:$L$47,10,FALSE))</f>
        <v/>
      </c>
      <c r="AJ214" s="157" t="str">
        <f>IF(AJ213="","",VLOOKUP(AJ213,シフト記号表!$C$6:$L$47,10,FALSE))</f>
        <v/>
      </c>
      <c r="AK214" s="155" t="str">
        <f>IF(AK213="","",VLOOKUP(AK213,シフト記号表!$C$6:$L$47,10,FALSE))</f>
        <v/>
      </c>
      <c r="AL214" s="156" t="str">
        <f>IF(AL213="","",VLOOKUP(AL213,シフト記号表!$C$6:$L$47,10,FALSE))</f>
        <v/>
      </c>
      <c r="AM214" s="156" t="str">
        <f>IF(AM213="","",VLOOKUP(AM213,シフト記号表!$C$6:$L$47,10,FALSE))</f>
        <v/>
      </c>
      <c r="AN214" s="156" t="str">
        <f>IF(AN213="","",VLOOKUP(AN213,シフト記号表!$C$6:$L$47,10,FALSE))</f>
        <v/>
      </c>
      <c r="AO214" s="156" t="str">
        <f>IF(AO213="","",VLOOKUP(AO213,シフト記号表!$C$6:$L$47,10,FALSE))</f>
        <v/>
      </c>
      <c r="AP214" s="156" t="str">
        <f>IF(AP213="","",VLOOKUP(AP213,シフト記号表!$C$6:$L$47,10,FALSE))</f>
        <v/>
      </c>
      <c r="AQ214" s="157" t="str">
        <f>IF(AQ213="","",VLOOKUP(AQ213,シフト記号表!$C$6:$L$47,10,FALSE))</f>
        <v/>
      </c>
      <c r="AR214" s="155" t="str">
        <f>IF(AR213="","",VLOOKUP(AR213,シフト記号表!$C$6:$L$47,10,FALSE))</f>
        <v/>
      </c>
      <c r="AS214" s="156" t="str">
        <f>IF(AS213="","",VLOOKUP(AS213,シフト記号表!$C$6:$L$47,10,FALSE))</f>
        <v/>
      </c>
      <c r="AT214" s="156" t="str">
        <f>IF(AT213="","",VLOOKUP(AT213,シフト記号表!$C$6:$L$47,10,FALSE))</f>
        <v/>
      </c>
      <c r="AU214" s="156" t="str">
        <f>IF(AU213="","",VLOOKUP(AU213,シフト記号表!$C$6:$L$47,10,FALSE))</f>
        <v/>
      </c>
      <c r="AV214" s="156" t="str">
        <f>IF(AV213="","",VLOOKUP(AV213,シフト記号表!$C$6:$L$47,10,FALSE))</f>
        <v/>
      </c>
      <c r="AW214" s="156" t="str">
        <f>IF(AW213="","",VLOOKUP(AW213,シフト記号表!$C$6:$L$47,10,FALSE))</f>
        <v/>
      </c>
      <c r="AX214" s="157" t="str">
        <f>IF(AX213="","",VLOOKUP(AX213,シフト記号表!$C$6:$L$47,10,FALSE))</f>
        <v/>
      </c>
      <c r="AY214" s="155" t="str">
        <f>IF(AY213="","",VLOOKUP(AY213,シフト記号表!$C$6:$L$47,10,FALSE))</f>
        <v/>
      </c>
      <c r="AZ214" s="156" t="str">
        <f>IF(AZ213="","",VLOOKUP(AZ213,シフト記号表!$C$6:$L$47,10,FALSE))</f>
        <v/>
      </c>
      <c r="BA214" s="156" t="str">
        <f>IF(BA213="","",VLOOKUP(BA213,シフト記号表!$C$6:$L$47,10,FALSE))</f>
        <v/>
      </c>
      <c r="BB214" s="842">
        <f>IF($BE$3="４週",SUM(W214:AX214),IF($BE$3="暦月",SUM(W214:BA214),""))</f>
        <v>0</v>
      </c>
      <c r="BC214" s="843"/>
      <c r="BD214" s="844">
        <f>IF($BE$3="４週",BB214/4,IF($BE$3="暦月",(BB214/($BE$8/7)),""))</f>
        <v>0</v>
      </c>
      <c r="BE214" s="843"/>
      <c r="BF214" s="839"/>
      <c r="BG214" s="840"/>
      <c r="BH214" s="840"/>
      <c r="BI214" s="840"/>
      <c r="BJ214" s="841"/>
    </row>
    <row r="215" spans="2:62" ht="20.25" customHeight="1">
      <c r="B215" s="39"/>
      <c r="C215" s="159"/>
      <c r="D215" s="159"/>
      <c r="E215" s="159"/>
      <c r="F215" s="159"/>
      <c r="G215" s="159"/>
      <c r="H215" s="159"/>
      <c r="I215" s="160"/>
      <c r="J215" s="160"/>
      <c r="K215" s="159"/>
      <c r="L215" s="159"/>
      <c r="M215" s="159"/>
      <c r="N215" s="159"/>
      <c r="O215" s="161"/>
      <c r="P215" s="161"/>
      <c r="Q215" s="161"/>
      <c r="R215" s="162"/>
      <c r="S215" s="162"/>
      <c r="T215" s="162"/>
      <c r="U215" s="163"/>
      <c r="V215" s="164"/>
      <c r="W215" s="165"/>
      <c r="X215" s="165"/>
      <c r="Y215" s="165"/>
      <c r="Z215" s="165"/>
      <c r="AA215" s="165"/>
      <c r="AB215" s="165"/>
      <c r="AC215" s="165"/>
      <c r="AD215" s="165"/>
      <c r="AE215" s="165"/>
      <c r="AF215" s="165"/>
      <c r="AG215" s="165"/>
      <c r="AH215" s="165"/>
      <c r="AI215" s="165"/>
      <c r="AJ215" s="165"/>
      <c r="AK215" s="165"/>
      <c r="AL215" s="165"/>
      <c r="AM215" s="165"/>
      <c r="AN215" s="165"/>
      <c r="AO215" s="165"/>
      <c r="AP215" s="165"/>
      <c r="AQ215" s="165"/>
      <c r="AR215" s="165"/>
      <c r="AS215" s="165"/>
      <c r="AT215" s="165"/>
      <c r="AU215" s="165"/>
      <c r="AV215" s="165"/>
      <c r="AW215" s="165"/>
      <c r="AX215" s="165"/>
      <c r="AY215" s="165"/>
      <c r="AZ215" s="165"/>
      <c r="BA215" s="165"/>
      <c r="BB215" s="165"/>
      <c r="BC215" s="165"/>
      <c r="BD215" s="166"/>
      <c r="BE215" s="166"/>
      <c r="BF215" s="161"/>
      <c r="BG215" s="161"/>
      <c r="BH215" s="161"/>
      <c r="BI215" s="161"/>
      <c r="BJ215" s="161"/>
    </row>
    <row r="216" spans="2:62" ht="20.25" customHeight="1">
      <c r="B216" s="39"/>
      <c r="C216" s="159"/>
      <c r="D216" s="159"/>
      <c r="E216" s="159"/>
      <c r="F216" s="159"/>
      <c r="G216" s="159"/>
      <c r="H216" s="159"/>
      <c r="I216" s="167"/>
      <c r="J216" s="168" t="s">
        <v>525</v>
      </c>
      <c r="K216" s="168"/>
      <c r="L216" s="168"/>
      <c r="M216" s="168"/>
      <c r="N216" s="168"/>
      <c r="O216" s="168"/>
      <c r="P216" s="168"/>
      <c r="Q216" s="168"/>
      <c r="R216" s="168"/>
      <c r="S216" s="168"/>
      <c r="T216" s="169"/>
      <c r="U216" s="168"/>
      <c r="V216" s="168"/>
      <c r="W216" s="168"/>
      <c r="X216" s="168"/>
      <c r="Y216" s="168"/>
      <c r="Z216" s="170"/>
      <c r="AA216" s="170"/>
      <c r="AB216" s="170"/>
      <c r="AC216" s="170"/>
      <c r="AD216" s="170"/>
      <c r="AE216" s="170"/>
      <c r="AF216" s="170"/>
      <c r="AG216" s="170"/>
      <c r="AH216" s="170"/>
      <c r="AI216" s="170"/>
      <c r="AJ216" s="170"/>
      <c r="AK216" s="170"/>
      <c r="AL216" s="170"/>
      <c r="AM216" s="170"/>
      <c r="AN216" s="170"/>
      <c r="AO216" s="170"/>
      <c r="AP216" s="170"/>
      <c r="AQ216" s="170"/>
      <c r="AR216" s="170"/>
      <c r="AS216" s="170"/>
      <c r="AT216" s="170"/>
      <c r="AU216" s="170"/>
      <c r="AV216" s="170"/>
      <c r="AW216" s="170"/>
      <c r="AX216" s="170"/>
      <c r="AY216" s="170"/>
      <c r="AZ216" s="170"/>
      <c r="BA216" s="170"/>
      <c r="BB216" s="170"/>
      <c r="BC216" s="170"/>
      <c r="BD216" s="171"/>
      <c r="BE216" s="166"/>
      <c r="BF216" s="161"/>
      <c r="BG216" s="161"/>
      <c r="BH216" s="161"/>
      <c r="BI216" s="161"/>
      <c r="BJ216" s="161"/>
    </row>
    <row r="217" spans="2:62" ht="20.25" customHeight="1">
      <c r="B217" s="39"/>
      <c r="C217" s="159"/>
      <c r="D217" s="159"/>
      <c r="E217" s="159"/>
      <c r="F217" s="159"/>
      <c r="G217" s="159"/>
      <c r="H217" s="159"/>
      <c r="I217" s="167"/>
      <c r="J217" s="168"/>
      <c r="K217" s="168"/>
      <c r="L217" s="168"/>
      <c r="M217" s="168"/>
      <c r="N217" s="168"/>
      <c r="O217" s="168"/>
      <c r="P217" s="168"/>
      <c r="Q217" s="168"/>
      <c r="R217" s="168"/>
      <c r="S217" s="168"/>
      <c r="T217" s="169"/>
      <c r="U217" s="168"/>
      <c r="V217" s="168"/>
      <c r="W217" s="168"/>
      <c r="X217" s="168"/>
      <c r="Y217" s="168"/>
      <c r="Z217" s="170"/>
      <c r="AA217" s="168" t="s">
        <v>224</v>
      </c>
      <c r="AB217" s="168"/>
      <c r="AC217" s="168"/>
      <c r="AD217" s="168"/>
      <c r="AE217" s="168"/>
      <c r="AF217" s="168"/>
      <c r="AG217" s="170"/>
      <c r="AH217" s="170"/>
      <c r="AI217" s="170"/>
      <c r="AJ217" s="170"/>
      <c r="AK217" s="170"/>
      <c r="AL217" s="170"/>
      <c r="AM217" s="170"/>
      <c r="AN217" s="171"/>
      <c r="AO217" s="166"/>
      <c r="AP217" s="845"/>
      <c r="AQ217" s="845"/>
      <c r="AR217" s="845"/>
      <c r="AS217" s="845"/>
      <c r="AT217" s="161"/>
    </row>
    <row r="218" spans="2:62" ht="20.25" customHeight="1">
      <c r="B218" s="39"/>
      <c r="C218" s="159"/>
      <c r="D218" s="159"/>
      <c r="E218" s="159"/>
      <c r="F218" s="159"/>
      <c r="G218" s="159"/>
      <c r="H218" s="159"/>
      <c r="I218" s="167"/>
      <c r="J218" s="168"/>
      <c r="K218" s="846" t="s">
        <v>225</v>
      </c>
      <c r="L218" s="846"/>
      <c r="M218" s="846" t="s">
        <v>226</v>
      </c>
      <c r="N218" s="846"/>
      <c r="O218" s="846"/>
      <c r="P218" s="846"/>
      <c r="Q218" s="168"/>
      <c r="R218" s="848" t="s">
        <v>227</v>
      </c>
      <c r="S218" s="848"/>
      <c r="T218" s="848"/>
      <c r="U218" s="848"/>
      <c r="V218" s="172"/>
      <c r="W218" s="173" t="s">
        <v>228</v>
      </c>
      <c r="X218" s="173"/>
      <c r="Y218" s="78"/>
      <c r="Z218" s="170"/>
      <c r="AA218" s="849" t="s">
        <v>229</v>
      </c>
      <c r="AB218" s="849"/>
      <c r="AC218" s="849" t="s">
        <v>230</v>
      </c>
      <c r="AD218" s="849"/>
      <c r="AE218" s="849"/>
      <c r="AF218" s="849"/>
      <c r="AG218" s="170"/>
      <c r="AH218" s="170"/>
      <c r="AI218" s="170"/>
      <c r="AJ218" s="170"/>
      <c r="AK218" s="170"/>
      <c r="AL218" s="170"/>
      <c r="AM218" s="170"/>
      <c r="AN218" s="171"/>
      <c r="AO218" s="166"/>
      <c r="AP218" s="865"/>
      <c r="AQ218" s="865"/>
      <c r="AR218" s="865"/>
      <c r="AS218" s="865"/>
      <c r="AT218" s="161"/>
    </row>
    <row r="219" spans="2:62" ht="20.25" customHeight="1">
      <c r="B219" s="39"/>
      <c r="C219" s="159"/>
      <c r="D219" s="159"/>
      <c r="E219" s="159"/>
      <c r="F219" s="159"/>
      <c r="G219" s="159"/>
      <c r="H219" s="159"/>
      <c r="I219" s="167"/>
      <c r="J219" s="168"/>
      <c r="K219" s="847"/>
      <c r="L219" s="847"/>
      <c r="M219" s="847" t="s">
        <v>231</v>
      </c>
      <c r="N219" s="847"/>
      <c r="O219" s="847" t="s">
        <v>232</v>
      </c>
      <c r="P219" s="847"/>
      <c r="Q219" s="168"/>
      <c r="R219" s="847" t="s">
        <v>231</v>
      </c>
      <c r="S219" s="847"/>
      <c r="T219" s="847" t="s">
        <v>232</v>
      </c>
      <c r="U219" s="847"/>
      <c r="V219" s="172"/>
      <c r="W219" s="173" t="s">
        <v>233</v>
      </c>
      <c r="X219" s="173"/>
      <c r="Y219" s="78"/>
      <c r="Z219" s="170"/>
      <c r="AA219" s="849" t="s">
        <v>528</v>
      </c>
      <c r="AB219" s="849"/>
      <c r="AC219" s="849" t="s">
        <v>236</v>
      </c>
      <c r="AD219" s="849"/>
      <c r="AE219" s="849"/>
      <c r="AF219" s="849"/>
      <c r="AG219" s="170"/>
      <c r="AH219" s="170"/>
      <c r="AI219" s="170"/>
      <c r="AJ219" s="170"/>
      <c r="AK219" s="170"/>
      <c r="AL219" s="170"/>
      <c r="AM219" s="170"/>
      <c r="AN219" s="171"/>
      <c r="AO219" s="166"/>
      <c r="AP219" s="866"/>
      <c r="AQ219" s="866"/>
      <c r="AR219" s="866"/>
      <c r="AS219" s="866"/>
      <c r="AT219" s="161"/>
    </row>
    <row r="220" spans="2:62" ht="20.25" customHeight="1">
      <c r="B220" s="39"/>
      <c r="C220" s="159"/>
      <c r="D220" s="159"/>
      <c r="E220" s="159"/>
      <c r="F220" s="159"/>
      <c r="G220" s="159"/>
      <c r="H220" s="159"/>
      <c r="I220" s="167"/>
      <c r="J220" s="168"/>
      <c r="K220" s="849" t="s">
        <v>608</v>
      </c>
      <c r="L220" s="849"/>
      <c r="M220" s="860">
        <f>SUMIFS($BB$15:$BB$214,$F$15:$F$214,"看護職員",$H$15:$H$214,"A")</f>
        <v>0</v>
      </c>
      <c r="N220" s="860"/>
      <c r="O220" s="861">
        <f>SUMIFS($BD$15:$BD$214,$F$15:$F$214,"看護職員",$H$15:$H$214,"A")</f>
        <v>0</v>
      </c>
      <c r="P220" s="861"/>
      <c r="Q220" s="174"/>
      <c r="R220" s="862">
        <v>0</v>
      </c>
      <c r="S220" s="862"/>
      <c r="T220" s="862">
        <v>0</v>
      </c>
      <c r="U220" s="862"/>
      <c r="V220" s="175"/>
      <c r="W220" s="863">
        <v>0</v>
      </c>
      <c r="X220" s="864"/>
      <c r="Y220" s="78"/>
      <c r="Z220" s="170"/>
      <c r="AA220" s="849" t="s">
        <v>609</v>
      </c>
      <c r="AB220" s="849"/>
      <c r="AC220" s="849" t="s">
        <v>238</v>
      </c>
      <c r="AD220" s="849"/>
      <c r="AE220" s="849"/>
      <c r="AF220" s="849"/>
      <c r="AG220" s="170"/>
      <c r="AH220" s="170"/>
      <c r="AI220" s="170"/>
      <c r="AJ220" s="170"/>
      <c r="AK220" s="170"/>
      <c r="AL220" s="170"/>
      <c r="AM220" s="170"/>
      <c r="AN220" s="171"/>
      <c r="AO220" s="166"/>
      <c r="AP220" s="176"/>
      <c r="AQ220" s="176"/>
      <c r="AR220" s="176"/>
      <c r="AS220" s="176"/>
      <c r="AT220" s="161"/>
    </row>
    <row r="221" spans="2:62" ht="20.25" customHeight="1">
      <c r="B221" s="39"/>
      <c r="C221" s="159"/>
      <c r="D221" s="159"/>
      <c r="E221" s="159"/>
      <c r="F221" s="159"/>
      <c r="G221" s="159"/>
      <c r="H221" s="159"/>
      <c r="I221" s="167"/>
      <c r="J221" s="168"/>
      <c r="K221" s="849" t="s">
        <v>610</v>
      </c>
      <c r="L221" s="849"/>
      <c r="M221" s="860">
        <f>SUMIFS($BB$15:$BB$214,$F$15:$F$214,"看護職員",$H$15:$H$214,"B")</f>
        <v>0</v>
      </c>
      <c r="N221" s="860"/>
      <c r="O221" s="861">
        <f>SUMIFS($BD$15:$BD$214,$F$15:$F$214,"看護職員",$H$15:$H$214,"B")</f>
        <v>0</v>
      </c>
      <c r="P221" s="861"/>
      <c r="Q221" s="174"/>
      <c r="R221" s="862">
        <v>0</v>
      </c>
      <c r="S221" s="862"/>
      <c r="T221" s="862">
        <v>0</v>
      </c>
      <c r="U221" s="862"/>
      <c r="V221" s="175"/>
      <c r="W221" s="863">
        <v>0</v>
      </c>
      <c r="X221" s="864"/>
      <c r="Y221" s="78"/>
      <c r="Z221" s="170"/>
      <c r="AA221" s="849" t="s">
        <v>529</v>
      </c>
      <c r="AB221" s="849"/>
      <c r="AC221" s="849" t="s">
        <v>239</v>
      </c>
      <c r="AD221" s="849"/>
      <c r="AE221" s="849"/>
      <c r="AF221" s="849"/>
      <c r="AG221" s="170"/>
      <c r="AH221" s="170"/>
      <c r="AI221" s="170"/>
      <c r="AJ221" s="170"/>
      <c r="AK221" s="170"/>
      <c r="AL221" s="170"/>
      <c r="AM221" s="170"/>
      <c r="AN221" s="171"/>
      <c r="AO221" s="166"/>
      <c r="AP221" s="161"/>
      <c r="AQ221" s="161"/>
      <c r="AR221" s="161"/>
      <c r="AS221" s="161"/>
      <c r="AT221" s="161"/>
    </row>
    <row r="222" spans="2:62" ht="20.25" customHeight="1">
      <c r="B222" s="39"/>
      <c r="C222" s="159"/>
      <c r="D222" s="159"/>
      <c r="E222" s="159"/>
      <c r="F222" s="159"/>
      <c r="G222" s="159"/>
      <c r="H222" s="159"/>
      <c r="I222" s="167"/>
      <c r="J222" s="168"/>
      <c r="K222" s="849" t="s">
        <v>611</v>
      </c>
      <c r="L222" s="849"/>
      <c r="M222" s="860">
        <f>SUMIFS($BB$15:$BB$214,$F$15:$F$214,"看護職員",$H$15:$H$214,"C")</f>
        <v>0</v>
      </c>
      <c r="N222" s="860"/>
      <c r="O222" s="861">
        <f>SUMIFS($BD$15:$BD$214,$F$15:$F$214,"看護職員",$H$15:$H$214,"C")</f>
        <v>0</v>
      </c>
      <c r="P222" s="861"/>
      <c r="Q222" s="174"/>
      <c r="R222" s="862">
        <v>0</v>
      </c>
      <c r="S222" s="862"/>
      <c r="T222" s="874">
        <v>0</v>
      </c>
      <c r="U222" s="874"/>
      <c r="V222" s="175"/>
      <c r="W222" s="875" t="s">
        <v>612</v>
      </c>
      <c r="X222" s="876"/>
      <c r="Y222" s="78"/>
      <c r="Z222" s="170"/>
      <c r="AA222" s="849" t="s">
        <v>531</v>
      </c>
      <c r="AB222" s="849"/>
      <c r="AC222" s="849" t="s">
        <v>241</v>
      </c>
      <c r="AD222" s="849"/>
      <c r="AE222" s="849"/>
      <c r="AF222" s="849"/>
      <c r="AG222" s="170"/>
      <c r="AH222" s="170"/>
      <c r="AI222" s="170"/>
      <c r="AJ222" s="170"/>
      <c r="AK222" s="170"/>
      <c r="AL222" s="170"/>
      <c r="AM222" s="170"/>
      <c r="AN222" s="171"/>
      <c r="AO222" s="166"/>
      <c r="AP222" s="161"/>
      <c r="AQ222" s="161"/>
      <c r="AR222" s="161"/>
      <c r="AS222" s="161"/>
      <c r="AT222" s="161"/>
    </row>
    <row r="223" spans="2:62" ht="20.25" customHeight="1">
      <c r="B223" s="39"/>
      <c r="C223" s="159"/>
      <c r="D223" s="159"/>
      <c r="E223" s="159"/>
      <c r="F223" s="159"/>
      <c r="G223" s="159"/>
      <c r="H223" s="159"/>
      <c r="I223" s="167"/>
      <c r="J223" s="168"/>
      <c r="K223" s="849" t="s">
        <v>613</v>
      </c>
      <c r="L223" s="849"/>
      <c r="M223" s="860">
        <f>SUMIFS($BB$15:$BB$214,$F$15:$F$214,"看護職員",$H$15:$H$214,"D")</f>
        <v>0</v>
      </c>
      <c r="N223" s="860"/>
      <c r="O223" s="861">
        <f>SUMIFS($BD$15:$BD$214,$F$15:$F$214,"看護職員",$H$15:$H$214,"D")</f>
        <v>0</v>
      </c>
      <c r="P223" s="861"/>
      <c r="Q223" s="174"/>
      <c r="R223" s="862">
        <v>0</v>
      </c>
      <c r="S223" s="862"/>
      <c r="T223" s="874">
        <v>0</v>
      </c>
      <c r="U223" s="874"/>
      <c r="V223" s="175"/>
      <c r="W223" s="875" t="s">
        <v>612</v>
      </c>
      <c r="X223" s="876"/>
      <c r="Y223" s="78"/>
      <c r="Z223" s="170"/>
      <c r="AA223" s="78"/>
      <c r="AB223" s="78"/>
      <c r="AC223" s="78"/>
      <c r="AD223" s="78"/>
      <c r="AE223" s="78"/>
      <c r="AF223" s="78"/>
      <c r="AG223" s="78"/>
      <c r="AH223" s="78"/>
      <c r="AI223" s="78"/>
      <c r="AJ223" s="78"/>
      <c r="AK223" s="78"/>
      <c r="AL223" s="78"/>
      <c r="AM223" s="78"/>
      <c r="AN223" s="78"/>
      <c r="AP223" s="161"/>
      <c r="AQ223" s="161"/>
      <c r="AR223" s="161"/>
      <c r="AS223" s="161"/>
      <c r="AT223" s="161"/>
    </row>
    <row r="224" spans="2:62" ht="20.25" customHeight="1">
      <c r="B224" s="39"/>
      <c r="C224" s="159"/>
      <c r="D224" s="159"/>
      <c r="E224" s="159"/>
      <c r="F224" s="159"/>
      <c r="G224" s="159"/>
      <c r="H224" s="159"/>
      <c r="I224" s="167"/>
      <c r="J224" s="168"/>
      <c r="K224" s="849" t="s">
        <v>242</v>
      </c>
      <c r="L224" s="849"/>
      <c r="M224" s="860">
        <f>SUM(M220:N223)</f>
        <v>0</v>
      </c>
      <c r="N224" s="860"/>
      <c r="O224" s="861">
        <f>SUM(O220:P223)</f>
        <v>0</v>
      </c>
      <c r="P224" s="861"/>
      <c r="Q224" s="174"/>
      <c r="R224" s="860">
        <f>SUM(R220:S223)</f>
        <v>0</v>
      </c>
      <c r="S224" s="860"/>
      <c r="T224" s="861">
        <f>SUM(T220:U223)</f>
        <v>0</v>
      </c>
      <c r="U224" s="861"/>
      <c r="V224" s="175"/>
      <c r="W224" s="872">
        <f>SUM(W220:X221)</f>
        <v>0</v>
      </c>
      <c r="X224" s="873"/>
      <c r="Y224" s="78"/>
      <c r="Z224" s="170"/>
      <c r="AA224" s="78"/>
      <c r="AB224" s="78"/>
      <c r="AC224" s="78"/>
      <c r="AD224" s="78"/>
      <c r="AE224" s="78"/>
      <c r="AF224" s="78"/>
      <c r="AG224" s="78"/>
      <c r="AH224" s="78"/>
      <c r="AI224" s="78"/>
      <c r="AJ224" s="78"/>
      <c r="AK224" s="78"/>
      <c r="AL224" s="78"/>
      <c r="AM224" s="78"/>
      <c r="AN224" s="78"/>
      <c r="AP224" s="161"/>
      <c r="AQ224" s="161"/>
      <c r="AR224" s="161"/>
      <c r="AS224" s="161"/>
      <c r="AT224" s="161"/>
    </row>
    <row r="225" spans="2:46" ht="20.25" customHeight="1">
      <c r="B225" s="39"/>
      <c r="C225" s="159"/>
      <c r="D225" s="159"/>
      <c r="E225" s="159"/>
      <c r="F225" s="159"/>
      <c r="G225" s="159"/>
      <c r="H225" s="159"/>
      <c r="I225" s="167"/>
      <c r="J225" s="167"/>
      <c r="K225" s="177"/>
      <c r="L225" s="177"/>
      <c r="M225" s="177"/>
      <c r="N225" s="177"/>
      <c r="O225" s="178"/>
      <c r="P225" s="178"/>
      <c r="Q225" s="178"/>
      <c r="R225" s="179"/>
      <c r="S225" s="179"/>
      <c r="T225" s="179"/>
      <c r="U225" s="179"/>
      <c r="V225" s="180"/>
      <c r="W225" s="170"/>
      <c r="X225" s="170"/>
      <c r="Y225" s="170"/>
      <c r="Z225" s="170"/>
      <c r="AA225" s="78"/>
      <c r="AB225" s="78"/>
      <c r="AC225" s="78"/>
      <c r="AD225" s="78"/>
      <c r="AE225" s="78"/>
      <c r="AF225" s="78"/>
      <c r="AG225" s="78"/>
      <c r="AH225" s="78"/>
      <c r="AI225" s="78"/>
      <c r="AJ225" s="78"/>
      <c r="AK225" s="78"/>
      <c r="AL225" s="78"/>
      <c r="AM225" s="78"/>
      <c r="AN225" s="78"/>
      <c r="AP225" s="161"/>
      <c r="AQ225" s="161"/>
      <c r="AR225" s="161"/>
      <c r="AS225" s="161"/>
      <c r="AT225" s="161"/>
    </row>
    <row r="226" spans="2:46" ht="20.25" customHeight="1">
      <c r="B226" s="39"/>
      <c r="C226" s="159"/>
      <c r="D226" s="159"/>
      <c r="E226" s="159"/>
      <c r="F226" s="159"/>
      <c r="G226" s="159"/>
      <c r="H226" s="159"/>
      <c r="I226" s="167"/>
      <c r="J226" s="167"/>
      <c r="K226" s="169" t="s">
        <v>243</v>
      </c>
      <c r="L226" s="168"/>
      <c r="M226" s="168"/>
      <c r="N226" s="168"/>
      <c r="O226" s="168"/>
      <c r="P226" s="168"/>
      <c r="Q226" s="181" t="s">
        <v>244</v>
      </c>
      <c r="R226" s="869" t="s">
        <v>245</v>
      </c>
      <c r="S226" s="870"/>
      <c r="T226" s="182"/>
      <c r="U226" s="182"/>
      <c r="V226" s="168"/>
      <c r="W226" s="168"/>
      <c r="X226" s="168"/>
      <c r="Y226" s="170"/>
      <c r="Z226" s="170"/>
      <c r="AA226" s="78"/>
      <c r="AB226" s="78"/>
      <c r="AC226" s="78"/>
      <c r="AD226" s="78"/>
      <c r="AE226" s="78"/>
      <c r="AF226" s="78"/>
      <c r="AG226" s="78"/>
      <c r="AH226" s="78"/>
      <c r="AI226" s="78"/>
      <c r="AJ226" s="78"/>
      <c r="AK226" s="78"/>
      <c r="AL226" s="78"/>
      <c r="AM226" s="78"/>
      <c r="AN226" s="78"/>
      <c r="AP226" s="161"/>
      <c r="AQ226" s="161"/>
      <c r="AR226" s="161"/>
      <c r="AS226" s="161"/>
      <c r="AT226" s="161"/>
    </row>
    <row r="227" spans="2:46" ht="20.25" customHeight="1">
      <c r="B227" s="39"/>
      <c r="C227" s="159"/>
      <c r="D227" s="159"/>
      <c r="E227" s="159"/>
      <c r="F227" s="159"/>
      <c r="G227" s="159"/>
      <c r="H227" s="159"/>
      <c r="I227" s="167"/>
      <c r="J227" s="167"/>
      <c r="K227" s="168" t="s">
        <v>246</v>
      </c>
      <c r="L227" s="168"/>
      <c r="M227" s="168"/>
      <c r="N227" s="168"/>
      <c r="O227" s="168"/>
      <c r="P227" s="168" t="s">
        <v>247</v>
      </c>
      <c r="Q227" s="168"/>
      <c r="R227" s="168"/>
      <c r="S227" s="168"/>
      <c r="T227" s="169"/>
      <c r="U227" s="168"/>
      <c r="V227" s="168"/>
      <c r="W227" s="168"/>
      <c r="X227" s="168"/>
      <c r="Y227" s="170"/>
      <c r="Z227" s="170"/>
      <c r="AA227" s="78"/>
      <c r="AB227" s="78"/>
      <c r="AC227" s="78"/>
      <c r="AD227" s="78"/>
      <c r="AE227" s="78"/>
      <c r="AF227" s="78"/>
      <c r="AG227" s="78"/>
      <c r="AH227" s="78"/>
      <c r="AI227" s="78"/>
      <c r="AJ227" s="78"/>
      <c r="AK227" s="78"/>
      <c r="AL227" s="78"/>
      <c r="AM227" s="78"/>
      <c r="AN227" s="78"/>
      <c r="AP227" s="161"/>
      <c r="AQ227" s="161"/>
      <c r="AR227" s="161"/>
      <c r="AS227" s="161"/>
      <c r="AT227" s="161"/>
    </row>
    <row r="228" spans="2:46" ht="20.25" customHeight="1">
      <c r="B228" s="39"/>
      <c r="C228" s="159"/>
      <c r="D228" s="159"/>
      <c r="E228" s="159"/>
      <c r="F228" s="159"/>
      <c r="G228" s="159"/>
      <c r="H228" s="159"/>
      <c r="I228" s="167"/>
      <c r="J228" s="167"/>
      <c r="K228" s="168" t="str">
        <f>IF($R$226="週","対象時間数（週平均）","対象時間数（当月合計）")</f>
        <v>対象時間数（週平均）</v>
      </c>
      <c r="L228" s="168"/>
      <c r="M228" s="168"/>
      <c r="N228" s="168"/>
      <c r="O228" s="168"/>
      <c r="P228" s="168" t="str">
        <f>IF($R$226="週","週に勤務すべき時間数","当月に勤務すべき時間数")</f>
        <v>週に勤務すべき時間数</v>
      </c>
      <c r="Q228" s="168"/>
      <c r="R228" s="168"/>
      <c r="S228" s="168"/>
      <c r="T228" s="169"/>
      <c r="U228" s="168" t="s">
        <v>248</v>
      </c>
      <c r="V228" s="168"/>
      <c r="W228" s="168"/>
      <c r="X228" s="168"/>
      <c r="Y228" s="170"/>
      <c r="Z228" s="170"/>
      <c r="AA228" s="78"/>
      <c r="AB228" s="78"/>
      <c r="AC228" s="78"/>
      <c r="AD228" s="78"/>
      <c r="AE228" s="78"/>
      <c r="AF228" s="78"/>
      <c r="AG228" s="78"/>
      <c r="AH228" s="78"/>
      <c r="AI228" s="78"/>
      <c r="AJ228" s="78"/>
      <c r="AK228" s="78"/>
      <c r="AL228" s="78"/>
      <c r="AM228" s="78"/>
      <c r="AN228" s="78"/>
      <c r="AP228" s="161"/>
      <c r="AQ228" s="161"/>
      <c r="AR228" s="161"/>
      <c r="AS228" s="161"/>
      <c r="AT228" s="161"/>
    </row>
    <row r="229" spans="2:46" ht="20.25" customHeight="1">
      <c r="I229" s="78"/>
      <c r="J229" s="78"/>
      <c r="K229" s="871">
        <f>IF($R$226="週",T224,R224)</f>
        <v>0</v>
      </c>
      <c r="L229" s="871"/>
      <c r="M229" s="871"/>
      <c r="N229" s="871"/>
      <c r="O229" s="183" t="s">
        <v>614</v>
      </c>
      <c r="P229" s="849">
        <f>IF($R$226="週",$BA$6,$BE$6)</f>
        <v>40</v>
      </c>
      <c r="Q229" s="849"/>
      <c r="R229" s="849"/>
      <c r="S229" s="849"/>
      <c r="T229" s="183" t="s">
        <v>615</v>
      </c>
      <c r="U229" s="867">
        <f>ROUNDDOWN(K229/P229,1)</f>
        <v>0</v>
      </c>
      <c r="V229" s="867"/>
      <c r="W229" s="867"/>
      <c r="X229" s="867"/>
      <c r="Y229" s="78"/>
      <c r="Z229" s="78"/>
    </row>
    <row r="230" spans="2:46" ht="20.25" customHeight="1">
      <c r="I230" s="78"/>
      <c r="J230" s="78"/>
      <c r="K230" s="168"/>
      <c r="L230" s="168"/>
      <c r="M230" s="168"/>
      <c r="N230" s="168"/>
      <c r="O230" s="168"/>
      <c r="P230" s="168"/>
      <c r="Q230" s="168"/>
      <c r="R230" s="168"/>
      <c r="S230" s="168"/>
      <c r="T230" s="169"/>
      <c r="U230" s="168" t="s">
        <v>250</v>
      </c>
      <c r="V230" s="168"/>
      <c r="W230" s="168"/>
      <c r="X230" s="168"/>
      <c r="Y230" s="78"/>
      <c r="Z230" s="78"/>
    </row>
    <row r="231" spans="2:46" ht="20.25" customHeight="1">
      <c r="I231" s="78"/>
      <c r="J231" s="78"/>
      <c r="K231" s="168" t="s">
        <v>535</v>
      </c>
      <c r="L231" s="168"/>
      <c r="M231" s="168"/>
      <c r="N231" s="168"/>
      <c r="O231" s="168"/>
      <c r="P231" s="168"/>
      <c r="Q231" s="168"/>
      <c r="R231" s="168"/>
      <c r="S231" s="168"/>
      <c r="T231" s="169"/>
      <c r="U231" s="168"/>
      <c r="V231" s="168"/>
      <c r="W231" s="168"/>
      <c r="X231" s="168"/>
      <c r="Y231" s="78"/>
      <c r="Z231" s="78"/>
    </row>
    <row r="232" spans="2:46" ht="20.25" customHeight="1">
      <c r="I232" s="78"/>
      <c r="J232" s="78"/>
      <c r="K232" s="168" t="s">
        <v>228</v>
      </c>
      <c r="L232" s="168"/>
      <c r="M232" s="168"/>
      <c r="N232" s="168"/>
      <c r="O232" s="168"/>
      <c r="P232" s="168"/>
      <c r="Q232" s="168"/>
      <c r="R232" s="168"/>
      <c r="S232" s="168"/>
      <c r="T232" s="169"/>
      <c r="U232" s="846"/>
      <c r="V232" s="846"/>
      <c r="W232" s="846"/>
      <c r="X232" s="846"/>
      <c r="Y232" s="78"/>
      <c r="Z232" s="78"/>
    </row>
    <row r="233" spans="2:46" ht="20.25" customHeight="1">
      <c r="I233" s="78"/>
      <c r="J233" s="78"/>
      <c r="K233" s="172" t="s">
        <v>251</v>
      </c>
      <c r="L233" s="172"/>
      <c r="M233" s="172"/>
      <c r="N233" s="172"/>
      <c r="O233" s="172"/>
      <c r="P233" s="168" t="s">
        <v>252</v>
      </c>
      <c r="Q233" s="172"/>
      <c r="R233" s="172"/>
      <c r="S233" s="172"/>
      <c r="T233" s="172"/>
      <c r="U233" s="847" t="s">
        <v>242</v>
      </c>
      <c r="V233" s="847"/>
      <c r="W233" s="847"/>
      <c r="X233" s="847"/>
      <c r="Y233" s="78"/>
      <c r="Z233" s="78"/>
    </row>
    <row r="234" spans="2:46" ht="20.25" customHeight="1">
      <c r="I234" s="78"/>
      <c r="J234" s="78"/>
      <c r="K234" s="849">
        <f>W224</f>
        <v>0</v>
      </c>
      <c r="L234" s="849"/>
      <c r="M234" s="849"/>
      <c r="N234" s="849"/>
      <c r="O234" s="183" t="s">
        <v>616</v>
      </c>
      <c r="P234" s="867">
        <f>U229</f>
        <v>0</v>
      </c>
      <c r="Q234" s="867"/>
      <c r="R234" s="867"/>
      <c r="S234" s="867"/>
      <c r="T234" s="183" t="s">
        <v>617</v>
      </c>
      <c r="U234" s="868">
        <f>ROUNDDOWN(K234+P234,1)</f>
        <v>0</v>
      </c>
      <c r="V234" s="868"/>
      <c r="W234" s="868"/>
      <c r="X234" s="868"/>
      <c r="Y234" s="184"/>
      <c r="Z234" s="184"/>
    </row>
    <row r="235" spans="2:46" ht="20.25" customHeight="1"/>
    <row r="236" spans="2:46" ht="20.25" customHeight="1"/>
    <row r="237" spans="2:46" ht="20.25" customHeight="1"/>
    <row r="238" spans="2:46" ht="20.25" customHeight="1"/>
    <row r="239" spans="2:46" ht="20.25" customHeight="1"/>
    <row r="240" spans="2:46"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75" spans="1:59">
      <c r="AQ275" s="185"/>
      <c r="AR275" s="185"/>
      <c r="AS275" s="185"/>
      <c r="AT275" s="185"/>
      <c r="AU275" s="185"/>
      <c r="AV275" s="185"/>
      <c r="AW275" s="185"/>
      <c r="AX275" s="185"/>
      <c r="AY275" s="185"/>
      <c r="AZ275" s="186"/>
      <c r="BA275" s="186"/>
      <c r="BB275" s="186"/>
      <c r="BC275" s="186"/>
      <c r="BD275" s="186"/>
      <c r="BE275" s="186"/>
    </row>
    <row r="276" spans="1:59">
      <c r="AQ276" s="185"/>
      <c r="AR276" s="185"/>
      <c r="AS276" s="185"/>
      <c r="AT276" s="185"/>
      <c r="AU276" s="185"/>
      <c r="AV276" s="185"/>
      <c r="AW276" s="185"/>
      <c r="AX276" s="185"/>
      <c r="AY276" s="185"/>
      <c r="AZ276" s="186"/>
      <c r="BA276" s="186"/>
      <c r="BB276" s="186"/>
      <c r="BC276" s="186"/>
      <c r="BD276" s="186"/>
      <c r="BE276" s="186"/>
    </row>
    <row r="281" spans="1:59">
      <c r="A281" s="187"/>
      <c r="B281" s="187"/>
      <c r="C281" s="188"/>
      <c r="D281" s="188"/>
      <c r="E281" s="188"/>
      <c r="F281" s="188"/>
      <c r="G281" s="188"/>
      <c r="H281" s="188"/>
      <c r="I281" s="188"/>
      <c r="J281" s="188"/>
      <c r="K281" s="185"/>
      <c r="L281" s="185"/>
      <c r="M281" s="185"/>
      <c r="N281" s="185"/>
      <c r="O281" s="185"/>
      <c r="P281" s="185"/>
      <c r="Q281" s="185"/>
      <c r="R281" s="185"/>
      <c r="S281" s="185"/>
      <c r="T281" s="185"/>
      <c r="U281" s="185"/>
      <c r="V281" s="185"/>
      <c r="W281" s="185"/>
      <c r="X281" s="185"/>
      <c r="Y281" s="185"/>
      <c r="Z281" s="185"/>
      <c r="AA281" s="185"/>
      <c r="AB281" s="185"/>
      <c r="AC281" s="185"/>
      <c r="AD281" s="185"/>
      <c r="AE281" s="185"/>
      <c r="AF281" s="185"/>
      <c r="AG281" s="185"/>
      <c r="AH281" s="185"/>
      <c r="AI281" s="185"/>
      <c r="AJ281" s="185"/>
      <c r="AK281" s="185"/>
      <c r="AL281" s="185"/>
      <c r="AM281" s="185"/>
      <c r="AN281" s="185"/>
      <c r="AO281" s="185"/>
      <c r="AP281" s="185"/>
      <c r="BF281" s="186"/>
      <c r="BG281" s="186"/>
    </row>
    <row r="282" spans="1:59">
      <c r="A282" s="187"/>
      <c r="B282" s="187"/>
      <c r="C282" s="188"/>
      <c r="D282" s="188"/>
      <c r="E282" s="188"/>
      <c r="F282" s="188"/>
      <c r="G282" s="188"/>
      <c r="H282" s="188"/>
      <c r="I282" s="188"/>
      <c r="J282" s="188"/>
      <c r="K282" s="185"/>
      <c r="L282" s="185"/>
      <c r="M282" s="185"/>
      <c r="N282" s="185"/>
      <c r="O282" s="185"/>
      <c r="P282" s="185"/>
      <c r="Q282" s="185"/>
      <c r="R282" s="185"/>
      <c r="S282" s="185"/>
      <c r="T282" s="185"/>
      <c r="U282" s="185"/>
      <c r="V282" s="185"/>
      <c r="W282" s="185"/>
      <c r="X282" s="185"/>
      <c r="Y282" s="185"/>
      <c r="Z282" s="185"/>
      <c r="AA282" s="185"/>
      <c r="AB282" s="185"/>
      <c r="AC282" s="185"/>
      <c r="AD282" s="185"/>
      <c r="AE282" s="185"/>
      <c r="AF282" s="185"/>
      <c r="AG282" s="185"/>
      <c r="AH282" s="185"/>
      <c r="AI282" s="185"/>
      <c r="AJ282" s="185"/>
      <c r="AK282" s="185"/>
      <c r="AL282" s="185"/>
      <c r="AM282" s="185"/>
      <c r="AN282" s="185"/>
      <c r="AO282" s="185"/>
      <c r="AP282" s="185"/>
      <c r="BF282" s="186"/>
      <c r="BG282" s="186"/>
    </row>
    <row r="283" spans="1:59">
      <c r="A283" s="187"/>
      <c r="B283" s="187"/>
      <c r="C283" s="189"/>
      <c r="D283" s="189"/>
      <c r="E283" s="189"/>
      <c r="F283" s="189"/>
      <c r="G283" s="189"/>
      <c r="H283" s="189"/>
      <c r="I283" s="189"/>
      <c r="J283" s="189"/>
      <c r="K283" s="188"/>
      <c r="L283" s="188"/>
      <c r="M283" s="187"/>
      <c r="N283" s="187"/>
      <c r="O283" s="187"/>
      <c r="P283" s="187"/>
      <c r="Q283" s="187"/>
      <c r="R283" s="187"/>
    </row>
    <row r="284" spans="1:59">
      <c r="A284" s="187"/>
      <c r="B284" s="187"/>
      <c r="C284" s="189"/>
      <c r="D284" s="189"/>
      <c r="E284" s="189"/>
      <c r="F284" s="189"/>
      <c r="G284" s="189"/>
      <c r="H284" s="189"/>
      <c r="I284" s="189"/>
      <c r="J284" s="189"/>
      <c r="K284" s="188"/>
      <c r="L284" s="188"/>
      <c r="M284" s="187"/>
      <c r="N284" s="187"/>
      <c r="O284" s="187"/>
      <c r="P284" s="187"/>
      <c r="Q284" s="187"/>
      <c r="R284" s="187"/>
    </row>
    <row r="285" spans="1:59">
      <c r="C285" s="89"/>
      <c r="D285" s="89"/>
      <c r="E285" s="89"/>
      <c r="F285" s="89"/>
      <c r="G285" s="89"/>
      <c r="H285" s="89"/>
      <c r="I285" s="89"/>
      <c r="J285" s="89"/>
    </row>
    <row r="286" spans="1:59">
      <c r="C286" s="89"/>
      <c r="D286" s="89"/>
      <c r="E286" s="89"/>
      <c r="F286" s="89"/>
      <c r="G286" s="89"/>
      <c r="H286" s="89"/>
      <c r="I286" s="89"/>
      <c r="J286" s="89"/>
    </row>
    <row r="287" spans="1:59">
      <c r="C287" s="89"/>
      <c r="D287" s="89"/>
      <c r="E287" s="89"/>
      <c r="F287" s="89"/>
      <c r="G287" s="89"/>
      <c r="H287" s="89"/>
      <c r="I287" s="89"/>
      <c r="J287" s="89"/>
    </row>
    <row r="288" spans="1:59">
      <c r="C288" s="89"/>
      <c r="D288" s="89"/>
      <c r="E288" s="89"/>
      <c r="F288" s="89"/>
      <c r="G288" s="89"/>
      <c r="H288" s="89"/>
      <c r="I288" s="89"/>
      <c r="J288" s="89"/>
    </row>
  </sheetData>
  <sheetProtection insertRows="0" deleteRows="0"/>
  <mergeCells count="1083">
    <mergeCell ref="K234:N234"/>
    <mergeCell ref="P234:S234"/>
    <mergeCell ref="U234:X234"/>
    <mergeCell ref="R226:S226"/>
    <mergeCell ref="K229:N229"/>
    <mergeCell ref="P229:S229"/>
    <mergeCell ref="U229:X229"/>
    <mergeCell ref="U232:X232"/>
    <mergeCell ref="U233:X233"/>
    <mergeCell ref="K224:L224"/>
    <mergeCell ref="M224:N224"/>
    <mergeCell ref="O224:P224"/>
    <mergeCell ref="R224:S224"/>
    <mergeCell ref="T224:U224"/>
    <mergeCell ref="W224:X224"/>
    <mergeCell ref="AA222:AB222"/>
    <mergeCell ref="AC222:AF222"/>
    <mergeCell ref="K223:L223"/>
    <mergeCell ref="M223:N223"/>
    <mergeCell ref="O223:P223"/>
    <mergeCell ref="R223:S223"/>
    <mergeCell ref="T223:U223"/>
    <mergeCell ref="W223:X223"/>
    <mergeCell ref="K222:L222"/>
    <mergeCell ref="M222:N222"/>
    <mergeCell ref="O222:P222"/>
    <mergeCell ref="R222:S222"/>
    <mergeCell ref="T222:U222"/>
    <mergeCell ref="W222:X222"/>
    <mergeCell ref="AA220:AB220"/>
    <mergeCell ref="AC220:AF220"/>
    <mergeCell ref="K221:L221"/>
    <mergeCell ref="M221:N221"/>
    <mergeCell ref="O221:P221"/>
    <mergeCell ref="R221:S221"/>
    <mergeCell ref="T221:U221"/>
    <mergeCell ref="W221:X221"/>
    <mergeCell ref="AA221:AB221"/>
    <mergeCell ref="AC221:AF221"/>
    <mergeCell ref="K220:L220"/>
    <mergeCell ref="M220:N220"/>
    <mergeCell ref="O220:P220"/>
    <mergeCell ref="R220:S220"/>
    <mergeCell ref="T220:U220"/>
    <mergeCell ref="W220:X220"/>
    <mergeCell ref="AP218:AS218"/>
    <mergeCell ref="M219:N219"/>
    <mergeCell ref="O219:P219"/>
    <mergeCell ref="R219:S219"/>
    <mergeCell ref="T219:U219"/>
    <mergeCell ref="AA219:AB219"/>
    <mergeCell ref="AC219:AF219"/>
    <mergeCell ref="AP219:AS219"/>
    <mergeCell ref="BD213:BE213"/>
    <mergeCell ref="BF213:BJ214"/>
    <mergeCell ref="BB214:BC214"/>
    <mergeCell ref="BD214:BE214"/>
    <mergeCell ref="AP217:AS217"/>
    <mergeCell ref="K218:L219"/>
    <mergeCell ref="M218:P218"/>
    <mergeCell ref="R218:U218"/>
    <mergeCell ref="AA218:AB218"/>
    <mergeCell ref="AC218:AF218"/>
    <mergeCell ref="BD211:BE211"/>
    <mergeCell ref="BF211:BJ212"/>
    <mergeCell ref="BB212:BC212"/>
    <mergeCell ref="BD212:BE212"/>
    <mergeCell ref="B213:B214"/>
    <mergeCell ref="C213:D214"/>
    <mergeCell ref="I213:J214"/>
    <mergeCell ref="K213:N214"/>
    <mergeCell ref="O213:S214"/>
    <mergeCell ref="BB213:BC213"/>
    <mergeCell ref="BD209:BE209"/>
    <mergeCell ref="BF209:BJ210"/>
    <mergeCell ref="BB210:BC210"/>
    <mergeCell ref="BD210:BE210"/>
    <mergeCell ref="B211:B212"/>
    <mergeCell ref="C211:D212"/>
    <mergeCell ref="I211:J212"/>
    <mergeCell ref="K211:N212"/>
    <mergeCell ref="O211:S212"/>
    <mergeCell ref="BB211:BC211"/>
    <mergeCell ref="BD207:BE207"/>
    <mergeCell ref="BF207:BJ208"/>
    <mergeCell ref="BB208:BC208"/>
    <mergeCell ref="BD208:BE208"/>
    <mergeCell ref="B209:B210"/>
    <mergeCell ref="C209:D210"/>
    <mergeCell ref="I209:J210"/>
    <mergeCell ref="K209:N210"/>
    <mergeCell ref="O209:S210"/>
    <mergeCell ref="BB209:BC209"/>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1:BE21"/>
    <mergeCell ref="BF21:BJ22"/>
    <mergeCell ref="BB22:BC22"/>
    <mergeCell ref="BD22:BE22"/>
    <mergeCell ref="B23:B24"/>
    <mergeCell ref="C23:D24"/>
    <mergeCell ref="I23:J24"/>
    <mergeCell ref="K23:N24"/>
    <mergeCell ref="O23:S24"/>
    <mergeCell ref="BB23:BC23"/>
    <mergeCell ref="BD19:BE19"/>
    <mergeCell ref="BF19:BJ20"/>
    <mergeCell ref="BB20:BC20"/>
    <mergeCell ref="BD20:BE20"/>
    <mergeCell ref="B21:B22"/>
    <mergeCell ref="C21:D22"/>
    <mergeCell ref="I21:J22"/>
    <mergeCell ref="K21:N22"/>
    <mergeCell ref="O21:S22"/>
    <mergeCell ref="BB21:BC21"/>
    <mergeCell ref="B10:B14"/>
    <mergeCell ref="C10:D14"/>
    <mergeCell ref="I10:J14"/>
    <mergeCell ref="K10:N14"/>
    <mergeCell ref="O10:S14"/>
    <mergeCell ref="W10:BA10"/>
    <mergeCell ref="BD17:BE17"/>
    <mergeCell ref="BF17:BJ18"/>
    <mergeCell ref="BB18:BC18"/>
    <mergeCell ref="BD18:BE18"/>
    <mergeCell ref="B19:B20"/>
    <mergeCell ref="C19:D20"/>
    <mergeCell ref="I19:J20"/>
    <mergeCell ref="K19:N20"/>
    <mergeCell ref="O19:S20"/>
    <mergeCell ref="BB19:BC19"/>
    <mergeCell ref="BD15:BE15"/>
    <mergeCell ref="BF15:BJ16"/>
    <mergeCell ref="BB16:BC16"/>
    <mergeCell ref="BD16:BE16"/>
    <mergeCell ref="B17:B18"/>
    <mergeCell ref="C17:D18"/>
    <mergeCell ref="I17:J18"/>
    <mergeCell ref="K17:N18"/>
    <mergeCell ref="O17:S18"/>
    <mergeCell ref="BB17:BC17"/>
    <mergeCell ref="B15:B16"/>
    <mergeCell ref="C15:D16"/>
    <mergeCell ref="I15:J16"/>
    <mergeCell ref="K15:N16"/>
    <mergeCell ref="O15:S16"/>
    <mergeCell ref="BB15:BC15"/>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3"/>
  <conditionalFormatting sqref="W228:Z228">
    <cfRule type="expression" dxfId="272" priority="203">
      <formula>OR(#REF!=$B215,#REF!=$B215)</formula>
    </cfRule>
  </conditionalFormatting>
  <conditionalFormatting sqref="Z218 W218:X218 W227:Z227">
    <cfRule type="expression" dxfId="271" priority="204">
      <formula>OR(#REF!=$B216,#REF!=$B216)</formula>
    </cfRule>
  </conditionalFormatting>
  <conditionalFormatting sqref="BB16:BE16">
    <cfRule type="expression" dxfId="270" priority="202">
      <formula>INDIRECT(ADDRESS(ROW(),COLUMN()))=TRUNC(INDIRECT(ADDRESS(ROW(),COLUMN())))</formula>
    </cfRule>
  </conditionalFormatting>
  <conditionalFormatting sqref="BB18:BE18">
    <cfRule type="expression" dxfId="269" priority="201">
      <formula>INDIRECT(ADDRESS(ROW(),COLUMN()))=TRUNC(INDIRECT(ADDRESS(ROW(),COLUMN())))</formula>
    </cfRule>
  </conditionalFormatting>
  <conditionalFormatting sqref="BB20:BE20">
    <cfRule type="expression" dxfId="268" priority="200">
      <formula>INDIRECT(ADDRESS(ROW(),COLUMN()))=TRUNC(INDIRECT(ADDRESS(ROW(),COLUMN())))</formula>
    </cfRule>
  </conditionalFormatting>
  <conditionalFormatting sqref="BB22:BE22">
    <cfRule type="expression" dxfId="267" priority="199">
      <formula>INDIRECT(ADDRESS(ROW(),COLUMN()))=TRUNC(INDIRECT(ADDRESS(ROW(),COLUMN())))</formula>
    </cfRule>
  </conditionalFormatting>
  <conditionalFormatting sqref="BB24:BE24">
    <cfRule type="expression" dxfId="266" priority="198">
      <formula>INDIRECT(ADDRESS(ROW(),COLUMN()))=TRUNC(INDIRECT(ADDRESS(ROW(),COLUMN())))</formula>
    </cfRule>
  </conditionalFormatting>
  <conditionalFormatting sqref="BB26:BE26">
    <cfRule type="expression" dxfId="265" priority="197">
      <formula>INDIRECT(ADDRESS(ROW(),COLUMN()))=TRUNC(INDIRECT(ADDRESS(ROW(),COLUMN())))</formula>
    </cfRule>
  </conditionalFormatting>
  <conditionalFormatting sqref="BB28:BE28">
    <cfRule type="expression" dxfId="264" priority="196">
      <formula>INDIRECT(ADDRESS(ROW(),COLUMN()))=TRUNC(INDIRECT(ADDRESS(ROW(),COLUMN())))</formula>
    </cfRule>
  </conditionalFormatting>
  <conditionalFormatting sqref="BB30:BE30">
    <cfRule type="expression" dxfId="263" priority="195">
      <formula>INDIRECT(ADDRESS(ROW(),COLUMN()))=TRUNC(INDIRECT(ADDRESS(ROW(),COLUMN())))</formula>
    </cfRule>
  </conditionalFormatting>
  <conditionalFormatting sqref="BB32:BE32">
    <cfRule type="expression" dxfId="262" priority="194">
      <formula>INDIRECT(ADDRESS(ROW(),COLUMN()))=TRUNC(INDIRECT(ADDRESS(ROW(),COLUMN())))</formula>
    </cfRule>
  </conditionalFormatting>
  <conditionalFormatting sqref="BB34:BE34">
    <cfRule type="expression" dxfId="261" priority="193">
      <formula>INDIRECT(ADDRESS(ROW(),COLUMN()))=TRUNC(INDIRECT(ADDRESS(ROW(),COLUMN())))</formula>
    </cfRule>
  </conditionalFormatting>
  <conditionalFormatting sqref="BB36:BE36">
    <cfRule type="expression" dxfId="260" priority="192">
      <formula>INDIRECT(ADDRESS(ROW(),COLUMN()))=TRUNC(INDIRECT(ADDRESS(ROW(),COLUMN())))</formula>
    </cfRule>
  </conditionalFormatting>
  <conditionalFormatting sqref="BB38:BE38">
    <cfRule type="expression" dxfId="259" priority="191">
      <formula>INDIRECT(ADDRESS(ROW(),COLUMN()))=TRUNC(INDIRECT(ADDRESS(ROW(),COLUMN())))</formula>
    </cfRule>
  </conditionalFormatting>
  <conditionalFormatting sqref="BB40:BE40">
    <cfRule type="expression" dxfId="258" priority="190">
      <formula>INDIRECT(ADDRESS(ROW(),COLUMN()))=TRUNC(INDIRECT(ADDRESS(ROW(),COLUMN())))</formula>
    </cfRule>
  </conditionalFormatting>
  <conditionalFormatting sqref="BB42:BE42">
    <cfRule type="expression" dxfId="257" priority="189">
      <formula>INDIRECT(ADDRESS(ROW(),COLUMN()))=TRUNC(INDIRECT(ADDRESS(ROW(),COLUMN())))</formula>
    </cfRule>
  </conditionalFormatting>
  <conditionalFormatting sqref="BB44:BE44">
    <cfRule type="expression" dxfId="256" priority="188">
      <formula>INDIRECT(ADDRESS(ROW(),COLUMN()))=TRUNC(INDIRECT(ADDRESS(ROW(),COLUMN())))</formula>
    </cfRule>
  </conditionalFormatting>
  <conditionalFormatting sqref="BB46:BE46">
    <cfRule type="expression" dxfId="255" priority="187">
      <formula>INDIRECT(ADDRESS(ROW(),COLUMN()))=TRUNC(INDIRECT(ADDRESS(ROW(),COLUMN())))</formula>
    </cfRule>
  </conditionalFormatting>
  <conditionalFormatting sqref="BB48:BE48">
    <cfRule type="expression" dxfId="254" priority="186">
      <formula>INDIRECT(ADDRESS(ROW(),COLUMN()))=TRUNC(INDIRECT(ADDRESS(ROW(),COLUMN())))</formula>
    </cfRule>
  </conditionalFormatting>
  <conditionalFormatting sqref="BB50:BE50">
    <cfRule type="expression" dxfId="253" priority="185">
      <formula>INDIRECT(ADDRESS(ROW(),COLUMN()))=TRUNC(INDIRECT(ADDRESS(ROW(),COLUMN())))</formula>
    </cfRule>
  </conditionalFormatting>
  <conditionalFormatting sqref="BB52:BE52">
    <cfRule type="expression" dxfId="252" priority="184">
      <formula>INDIRECT(ADDRESS(ROW(),COLUMN()))=TRUNC(INDIRECT(ADDRESS(ROW(),COLUMN())))</formula>
    </cfRule>
  </conditionalFormatting>
  <conditionalFormatting sqref="BB54:BE54">
    <cfRule type="expression" dxfId="251" priority="183">
      <formula>INDIRECT(ADDRESS(ROW(),COLUMN()))=TRUNC(INDIRECT(ADDRESS(ROW(),COLUMN())))</formula>
    </cfRule>
  </conditionalFormatting>
  <conditionalFormatting sqref="BB56:BE56">
    <cfRule type="expression" dxfId="250" priority="182">
      <formula>INDIRECT(ADDRESS(ROW(),COLUMN()))=TRUNC(INDIRECT(ADDRESS(ROW(),COLUMN())))</formula>
    </cfRule>
  </conditionalFormatting>
  <conditionalFormatting sqref="BB58:BE58">
    <cfRule type="expression" dxfId="249" priority="181">
      <formula>INDIRECT(ADDRESS(ROW(),COLUMN()))=TRUNC(INDIRECT(ADDRESS(ROW(),COLUMN())))</formula>
    </cfRule>
  </conditionalFormatting>
  <conditionalFormatting sqref="BB60:BE60">
    <cfRule type="expression" dxfId="248" priority="180">
      <formula>INDIRECT(ADDRESS(ROW(),COLUMN()))=TRUNC(INDIRECT(ADDRESS(ROW(),COLUMN())))</formula>
    </cfRule>
  </conditionalFormatting>
  <conditionalFormatting sqref="BB62:BE62">
    <cfRule type="expression" dxfId="247" priority="179">
      <formula>INDIRECT(ADDRESS(ROW(),COLUMN()))=TRUNC(INDIRECT(ADDRESS(ROW(),COLUMN())))</formula>
    </cfRule>
  </conditionalFormatting>
  <conditionalFormatting sqref="BB64:BE64">
    <cfRule type="expression" dxfId="246" priority="178">
      <formula>INDIRECT(ADDRESS(ROW(),COLUMN()))=TRUNC(INDIRECT(ADDRESS(ROW(),COLUMN())))</formula>
    </cfRule>
  </conditionalFormatting>
  <conditionalFormatting sqref="BB66:BE66">
    <cfRule type="expression" dxfId="245" priority="177">
      <formula>INDIRECT(ADDRESS(ROW(),COLUMN()))=TRUNC(INDIRECT(ADDRESS(ROW(),COLUMN())))</formula>
    </cfRule>
  </conditionalFormatting>
  <conditionalFormatting sqref="BB68:BE68">
    <cfRule type="expression" dxfId="244" priority="176">
      <formula>INDIRECT(ADDRESS(ROW(),COLUMN()))=TRUNC(INDIRECT(ADDRESS(ROW(),COLUMN())))</formula>
    </cfRule>
  </conditionalFormatting>
  <conditionalFormatting sqref="BB70:BE70">
    <cfRule type="expression" dxfId="243" priority="175">
      <formula>INDIRECT(ADDRESS(ROW(),COLUMN()))=TRUNC(INDIRECT(ADDRESS(ROW(),COLUMN())))</formula>
    </cfRule>
  </conditionalFormatting>
  <conditionalFormatting sqref="BB72:BE72">
    <cfRule type="expression" dxfId="242" priority="174">
      <formula>INDIRECT(ADDRESS(ROW(),COLUMN()))=TRUNC(INDIRECT(ADDRESS(ROW(),COLUMN())))</formula>
    </cfRule>
  </conditionalFormatting>
  <conditionalFormatting sqref="M220:X224">
    <cfRule type="expression" dxfId="241" priority="173">
      <formula>INDIRECT(ADDRESS(ROW(),COLUMN()))=TRUNC(INDIRECT(ADDRESS(ROW(),COLUMN())))</formula>
    </cfRule>
  </conditionalFormatting>
  <conditionalFormatting sqref="K229:N229">
    <cfRule type="expression" dxfId="240" priority="172">
      <formula>INDIRECT(ADDRESS(ROW(),COLUMN()))=TRUNC(INDIRECT(ADDRESS(ROW(),COLUMN())))</formula>
    </cfRule>
  </conditionalFormatting>
  <conditionalFormatting sqref="W16:BA16">
    <cfRule type="expression" dxfId="239" priority="170">
      <formula>INDIRECT(ADDRESS(ROW(),COLUMN()))=TRUNC(INDIRECT(ADDRESS(ROW(),COLUMN())))</formula>
    </cfRule>
  </conditionalFormatting>
  <conditionalFormatting sqref="W18:BA18">
    <cfRule type="expression" dxfId="238" priority="171">
      <formula>INDIRECT(ADDRESS(ROW(),COLUMN()))=TRUNC(INDIRECT(ADDRESS(ROW(),COLUMN())))</formula>
    </cfRule>
  </conditionalFormatting>
  <conditionalFormatting sqref="W186:BA186">
    <cfRule type="expression" dxfId="237" priority="29">
      <formula>INDIRECT(ADDRESS(ROW(),COLUMN()))=TRUNC(INDIRECT(ADDRESS(ROW(),COLUMN())))</formula>
    </cfRule>
  </conditionalFormatting>
  <conditionalFormatting sqref="W20:BA20">
    <cfRule type="expression" dxfId="236" priority="169">
      <formula>INDIRECT(ADDRESS(ROW(),COLUMN()))=TRUNC(INDIRECT(ADDRESS(ROW(),COLUMN())))</formula>
    </cfRule>
  </conditionalFormatting>
  <conditionalFormatting sqref="W22:BA22">
    <cfRule type="expression" dxfId="235" priority="168">
      <formula>INDIRECT(ADDRESS(ROW(),COLUMN()))=TRUNC(INDIRECT(ADDRESS(ROW(),COLUMN())))</formula>
    </cfRule>
  </conditionalFormatting>
  <conditionalFormatting sqref="W24:BA24">
    <cfRule type="expression" dxfId="234" priority="167">
      <formula>INDIRECT(ADDRESS(ROW(),COLUMN()))=TRUNC(INDIRECT(ADDRESS(ROW(),COLUMN())))</formula>
    </cfRule>
  </conditionalFormatting>
  <conditionalFormatting sqref="W26:BA26">
    <cfRule type="expression" dxfId="233" priority="166">
      <formula>INDIRECT(ADDRESS(ROW(),COLUMN()))=TRUNC(INDIRECT(ADDRESS(ROW(),COLUMN())))</formula>
    </cfRule>
  </conditionalFormatting>
  <conditionalFormatting sqref="W28:BA28">
    <cfRule type="expression" dxfId="232" priority="165">
      <formula>INDIRECT(ADDRESS(ROW(),COLUMN()))=TRUNC(INDIRECT(ADDRESS(ROW(),COLUMN())))</formula>
    </cfRule>
  </conditionalFormatting>
  <conditionalFormatting sqref="W30:BA30">
    <cfRule type="expression" dxfId="231" priority="164">
      <formula>INDIRECT(ADDRESS(ROW(),COLUMN()))=TRUNC(INDIRECT(ADDRESS(ROW(),COLUMN())))</formula>
    </cfRule>
  </conditionalFormatting>
  <conditionalFormatting sqref="W32:BA32">
    <cfRule type="expression" dxfId="230" priority="163">
      <formula>INDIRECT(ADDRESS(ROW(),COLUMN()))=TRUNC(INDIRECT(ADDRESS(ROW(),COLUMN())))</formula>
    </cfRule>
  </conditionalFormatting>
  <conditionalFormatting sqref="W34:BA34">
    <cfRule type="expression" dxfId="229" priority="162">
      <formula>INDIRECT(ADDRESS(ROW(),COLUMN()))=TRUNC(INDIRECT(ADDRESS(ROW(),COLUMN())))</formula>
    </cfRule>
  </conditionalFormatting>
  <conditionalFormatting sqref="W36:BA36">
    <cfRule type="expression" dxfId="228" priority="161">
      <formula>INDIRECT(ADDRESS(ROW(),COLUMN()))=TRUNC(INDIRECT(ADDRESS(ROW(),COLUMN())))</formula>
    </cfRule>
  </conditionalFormatting>
  <conditionalFormatting sqref="W38:BA38">
    <cfRule type="expression" dxfId="227" priority="160">
      <formula>INDIRECT(ADDRESS(ROW(),COLUMN()))=TRUNC(INDIRECT(ADDRESS(ROW(),COLUMN())))</formula>
    </cfRule>
  </conditionalFormatting>
  <conditionalFormatting sqref="W40:BA40">
    <cfRule type="expression" dxfId="226" priority="159">
      <formula>INDIRECT(ADDRESS(ROW(),COLUMN()))=TRUNC(INDIRECT(ADDRESS(ROW(),COLUMN())))</formula>
    </cfRule>
  </conditionalFormatting>
  <conditionalFormatting sqref="W42:BA42">
    <cfRule type="expression" dxfId="225" priority="158">
      <formula>INDIRECT(ADDRESS(ROW(),COLUMN()))=TRUNC(INDIRECT(ADDRESS(ROW(),COLUMN())))</formula>
    </cfRule>
  </conditionalFormatting>
  <conditionalFormatting sqref="W44:BA44">
    <cfRule type="expression" dxfId="224" priority="157">
      <formula>INDIRECT(ADDRESS(ROW(),COLUMN()))=TRUNC(INDIRECT(ADDRESS(ROW(),COLUMN())))</formula>
    </cfRule>
  </conditionalFormatting>
  <conditionalFormatting sqref="W46:BA46">
    <cfRule type="expression" dxfId="223" priority="156">
      <formula>INDIRECT(ADDRESS(ROW(),COLUMN()))=TRUNC(INDIRECT(ADDRESS(ROW(),COLUMN())))</formula>
    </cfRule>
  </conditionalFormatting>
  <conditionalFormatting sqref="W48:BA48">
    <cfRule type="expression" dxfId="222" priority="155">
      <formula>INDIRECT(ADDRESS(ROW(),COLUMN()))=TRUNC(INDIRECT(ADDRESS(ROW(),COLUMN())))</formula>
    </cfRule>
  </conditionalFormatting>
  <conditionalFormatting sqref="W50:BA50">
    <cfRule type="expression" dxfId="221" priority="154">
      <formula>INDIRECT(ADDRESS(ROW(),COLUMN()))=TRUNC(INDIRECT(ADDRESS(ROW(),COLUMN())))</formula>
    </cfRule>
  </conditionalFormatting>
  <conditionalFormatting sqref="W52:BA52">
    <cfRule type="expression" dxfId="220" priority="153">
      <formula>INDIRECT(ADDRESS(ROW(),COLUMN()))=TRUNC(INDIRECT(ADDRESS(ROW(),COLUMN())))</formula>
    </cfRule>
  </conditionalFormatting>
  <conditionalFormatting sqref="W54:BA54">
    <cfRule type="expression" dxfId="219" priority="152">
      <formula>INDIRECT(ADDRESS(ROW(),COLUMN()))=TRUNC(INDIRECT(ADDRESS(ROW(),COLUMN())))</formula>
    </cfRule>
  </conditionalFormatting>
  <conditionalFormatting sqref="W56:BA56">
    <cfRule type="expression" dxfId="218" priority="151">
      <formula>INDIRECT(ADDRESS(ROW(),COLUMN()))=TRUNC(INDIRECT(ADDRESS(ROW(),COLUMN())))</formula>
    </cfRule>
  </conditionalFormatting>
  <conditionalFormatting sqref="W58:BA58">
    <cfRule type="expression" dxfId="217" priority="150">
      <formula>INDIRECT(ADDRESS(ROW(),COLUMN()))=TRUNC(INDIRECT(ADDRESS(ROW(),COLUMN())))</formula>
    </cfRule>
  </conditionalFormatting>
  <conditionalFormatting sqref="W60:BA60">
    <cfRule type="expression" dxfId="216" priority="149">
      <formula>INDIRECT(ADDRESS(ROW(),COLUMN()))=TRUNC(INDIRECT(ADDRESS(ROW(),COLUMN())))</formula>
    </cfRule>
  </conditionalFormatting>
  <conditionalFormatting sqref="W62:BA62">
    <cfRule type="expression" dxfId="215" priority="148">
      <formula>INDIRECT(ADDRESS(ROW(),COLUMN()))=TRUNC(INDIRECT(ADDRESS(ROW(),COLUMN())))</formula>
    </cfRule>
  </conditionalFormatting>
  <conditionalFormatting sqref="W64:BA64">
    <cfRule type="expression" dxfId="214" priority="147">
      <formula>INDIRECT(ADDRESS(ROW(),COLUMN()))=TRUNC(INDIRECT(ADDRESS(ROW(),COLUMN())))</formula>
    </cfRule>
  </conditionalFormatting>
  <conditionalFormatting sqref="W66:BA66">
    <cfRule type="expression" dxfId="213" priority="146">
      <formula>INDIRECT(ADDRESS(ROW(),COLUMN()))=TRUNC(INDIRECT(ADDRESS(ROW(),COLUMN())))</formula>
    </cfRule>
  </conditionalFormatting>
  <conditionalFormatting sqref="W68:BA68">
    <cfRule type="expression" dxfId="212" priority="145">
      <formula>INDIRECT(ADDRESS(ROW(),COLUMN()))=TRUNC(INDIRECT(ADDRESS(ROW(),COLUMN())))</formula>
    </cfRule>
  </conditionalFormatting>
  <conditionalFormatting sqref="W70:BA70">
    <cfRule type="expression" dxfId="211" priority="144">
      <formula>INDIRECT(ADDRESS(ROW(),COLUMN()))=TRUNC(INDIRECT(ADDRESS(ROW(),COLUMN())))</formula>
    </cfRule>
  </conditionalFormatting>
  <conditionalFormatting sqref="W72:BA72">
    <cfRule type="expression" dxfId="210" priority="143">
      <formula>INDIRECT(ADDRESS(ROW(),COLUMN()))=TRUNC(INDIRECT(ADDRESS(ROW(),COLUMN())))</formula>
    </cfRule>
  </conditionalFormatting>
  <conditionalFormatting sqref="W74:BA74">
    <cfRule type="expression" dxfId="209" priority="141">
      <formula>INDIRECT(ADDRESS(ROW(),COLUMN()))=TRUNC(INDIRECT(ADDRESS(ROW(),COLUMN())))</formula>
    </cfRule>
  </conditionalFormatting>
  <conditionalFormatting sqref="BB74:BE74">
    <cfRule type="expression" dxfId="208" priority="142">
      <formula>INDIRECT(ADDRESS(ROW(),COLUMN()))=TRUNC(INDIRECT(ADDRESS(ROW(),COLUMN())))</formula>
    </cfRule>
  </conditionalFormatting>
  <conditionalFormatting sqref="BB76:BE76">
    <cfRule type="expression" dxfId="207" priority="140">
      <formula>INDIRECT(ADDRESS(ROW(),COLUMN()))=TRUNC(INDIRECT(ADDRESS(ROW(),COLUMN())))</formula>
    </cfRule>
  </conditionalFormatting>
  <conditionalFormatting sqref="W76:BA76">
    <cfRule type="expression" dxfId="206" priority="139">
      <formula>INDIRECT(ADDRESS(ROW(),COLUMN()))=TRUNC(INDIRECT(ADDRESS(ROW(),COLUMN())))</formula>
    </cfRule>
  </conditionalFormatting>
  <conditionalFormatting sqref="BB78:BE78">
    <cfRule type="expression" dxfId="205" priority="138">
      <formula>INDIRECT(ADDRESS(ROW(),COLUMN()))=TRUNC(INDIRECT(ADDRESS(ROW(),COLUMN())))</formula>
    </cfRule>
  </conditionalFormatting>
  <conditionalFormatting sqref="W78:BA78">
    <cfRule type="expression" dxfId="204" priority="137">
      <formula>INDIRECT(ADDRESS(ROW(),COLUMN()))=TRUNC(INDIRECT(ADDRESS(ROW(),COLUMN())))</formula>
    </cfRule>
  </conditionalFormatting>
  <conditionalFormatting sqref="BB80:BE80">
    <cfRule type="expression" dxfId="203" priority="136">
      <formula>INDIRECT(ADDRESS(ROW(),COLUMN()))=TRUNC(INDIRECT(ADDRESS(ROW(),COLUMN())))</formula>
    </cfRule>
  </conditionalFormatting>
  <conditionalFormatting sqref="W80:BA80">
    <cfRule type="expression" dxfId="202" priority="135">
      <formula>INDIRECT(ADDRESS(ROW(),COLUMN()))=TRUNC(INDIRECT(ADDRESS(ROW(),COLUMN())))</formula>
    </cfRule>
  </conditionalFormatting>
  <conditionalFormatting sqref="BB82:BE82">
    <cfRule type="expression" dxfId="201" priority="134">
      <formula>INDIRECT(ADDRESS(ROW(),COLUMN()))=TRUNC(INDIRECT(ADDRESS(ROW(),COLUMN())))</formula>
    </cfRule>
  </conditionalFormatting>
  <conditionalFormatting sqref="W82:BA82">
    <cfRule type="expression" dxfId="200" priority="133">
      <formula>INDIRECT(ADDRESS(ROW(),COLUMN()))=TRUNC(INDIRECT(ADDRESS(ROW(),COLUMN())))</formula>
    </cfRule>
  </conditionalFormatting>
  <conditionalFormatting sqref="BB84:BE84">
    <cfRule type="expression" dxfId="199" priority="132">
      <formula>INDIRECT(ADDRESS(ROW(),COLUMN()))=TRUNC(INDIRECT(ADDRESS(ROW(),COLUMN())))</formula>
    </cfRule>
  </conditionalFormatting>
  <conditionalFormatting sqref="W84:BA84">
    <cfRule type="expression" dxfId="198" priority="131">
      <formula>INDIRECT(ADDRESS(ROW(),COLUMN()))=TRUNC(INDIRECT(ADDRESS(ROW(),COLUMN())))</formula>
    </cfRule>
  </conditionalFormatting>
  <conditionalFormatting sqref="BB86:BE86">
    <cfRule type="expression" dxfId="197" priority="130">
      <formula>INDIRECT(ADDRESS(ROW(),COLUMN()))=TRUNC(INDIRECT(ADDRESS(ROW(),COLUMN())))</formula>
    </cfRule>
  </conditionalFormatting>
  <conditionalFormatting sqref="W86:BA86">
    <cfRule type="expression" dxfId="196" priority="129">
      <formula>INDIRECT(ADDRESS(ROW(),COLUMN()))=TRUNC(INDIRECT(ADDRESS(ROW(),COLUMN())))</formula>
    </cfRule>
  </conditionalFormatting>
  <conditionalFormatting sqref="BB88:BE88">
    <cfRule type="expression" dxfId="195" priority="128">
      <formula>INDIRECT(ADDRESS(ROW(),COLUMN()))=TRUNC(INDIRECT(ADDRESS(ROW(),COLUMN())))</formula>
    </cfRule>
  </conditionalFormatting>
  <conditionalFormatting sqref="W88:BA88">
    <cfRule type="expression" dxfId="194" priority="127">
      <formula>INDIRECT(ADDRESS(ROW(),COLUMN()))=TRUNC(INDIRECT(ADDRESS(ROW(),COLUMN())))</formula>
    </cfRule>
  </conditionalFormatting>
  <conditionalFormatting sqref="BB90:BE90">
    <cfRule type="expression" dxfId="193" priority="126">
      <formula>INDIRECT(ADDRESS(ROW(),COLUMN()))=TRUNC(INDIRECT(ADDRESS(ROW(),COLUMN())))</formula>
    </cfRule>
  </conditionalFormatting>
  <conditionalFormatting sqref="W90:BA90">
    <cfRule type="expression" dxfId="192" priority="125">
      <formula>INDIRECT(ADDRESS(ROW(),COLUMN()))=TRUNC(INDIRECT(ADDRESS(ROW(),COLUMN())))</formula>
    </cfRule>
  </conditionalFormatting>
  <conditionalFormatting sqref="BB92:BE92">
    <cfRule type="expression" dxfId="191" priority="124">
      <formula>INDIRECT(ADDRESS(ROW(),COLUMN()))=TRUNC(INDIRECT(ADDRESS(ROW(),COLUMN())))</formula>
    </cfRule>
  </conditionalFormatting>
  <conditionalFormatting sqref="W92:BA92">
    <cfRule type="expression" dxfId="190" priority="123">
      <formula>INDIRECT(ADDRESS(ROW(),COLUMN()))=TRUNC(INDIRECT(ADDRESS(ROW(),COLUMN())))</formula>
    </cfRule>
  </conditionalFormatting>
  <conditionalFormatting sqref="BB94:BE94">
    <cfRule type="expression" dxfId="189" priority="122">
      <formula>INDIRECT(ADDRESS(ROW(),COLUMN()))=TRUNC(INDIRECT(ADDRESS(ROW(),COLUMN())))</formula>
    </cfRule>
  </conditionalFormatting>
  <conditionalFormatting sqref="W94:BA94">
    <cfRule type="expression" dxfId="188" priority="121">
      <formula>INDIRECT(ADDRESS(ROW(),COLUMN()))=TRUNC(INDIRECT(ADDRESS(ROW(),COLUMN())))</formula>
    </cfRule>
  </conditionalFormatting>
  <conditionalFormatting sqref="BB96:BE96">
    <cfRule type="expression" dxfId="187" priority="120">
      <formula>INDIRECT(ADDRESS(ROW(),COLUMN()))=TRUNC(INDIRECT(ADDRESS(ROW(),COLUMN())))</formula>
    </cfRule>
  </conditionalFormatting>
  <conditionalFormatting sqref="W96:BA96">
    <cfRule type="expression" dxfId="186" priority="119">
      <formula>INDIRECT(ADDRESS(ROW(),COLUMN()))=TRUNC(INDIRECT(ADDRESS(ROW(),COLUMN())))</formula>
    </cfRule>
  </conditionalFormatting>
  <conditionalFormatting sqref="BB98:BE98">
    <cfRule type="expression" dxfId="185" priority="118">
      <formula>INDIRECT(ADDRESS(ROW(),COLUMN()))=TRUNC(INDIRECT(ADDRESS(ROW(),COLUMN())))</formula>
    </cfRule>
  </conditionalFormatting>
  <conditionalFormatting sqref="W98:BA98">
    <cfRule type="expression" dxfId="184" priority="117">
      <formula>INDIRECT(ADDRESS(ROW(),COLUMN()))=TRUNC(INDIRECT(ADDRESS(ROW(),COLUMN())))</formula>
    </cfRule>
  </conditionalFormatting>
  <conditionalFormatting sqref="BB100:BE100">
    <cfRule type="expression" dxfId="183" priority="116">
      <formula>INDIRECT(ADDRESS(ROW(),COLUMN()))=TRUNC(INDIRECT(ADDRESS(ROW(),COLUMN())))</formula>
    </cfRule>
  </conditionalFormatting>
  <conditionalFormatting sqref="W100:BA100">
    <cfRule type="expression" dxfId="182" priority="115">
      <formula>INDIRECT(ADDRESS(ROW(),COLUMN()))=TRUNC(INDIRECT(ADDRESS(ROW(),COLUMN())))</formula>
    </cfRule>
  </conditionalFormatting>
  <conditionalFormatting sqref="BB102:BE102">
    <cfRule type="expression" dxfId="181" priority="114">
      <formula>INDIRECT(ADDRESS(ROW(),COLUMN()))=TRUNC(INDIRECT(ADDRESS(ROW(),COLUMN())))</formula>
    </cfRule>
  </conditionalFormatting>
  <conditionalFormatting sqref="W102:BA102">
    <cfRule type="expression" dxfId="180" priority="113">
      <formula>INDIRECT(ADDRESS(ROW(),COLUMN()))=TRUNC(INDIRECT(ADDRESS(ROW(),COLUMN())))</formula>
    </cfRule>
  </conditionalFormatting>
  <conditionalFormatting sqref="BB104:BE104">
    <cfRule type="expression" dxfId="179" priority="112">
      <formula>INDIRECT(ADDRESS(ROW(),COLUMN()))=TRUNC(INDIRECT(ADDRESS(ROW(),COLUMN())))</formula>
    </cfRule>
  </conditionalFormatting>
  <conditionalFormatting sqref="W104:BA104">
    <cfRule type="expression" dxfId="178" priority="111">
      <formula>INDIRECT(ADDRESS(ROW(),COLUMN()))=TRUNC(INDIRECT(ADDRESS(ROW(),COLUMN())))</formula>
    </cfRule>
  </conditionalFormatting>
  <conditionalFormatting sqref="BB106:BE106">
    <cfRule type="expression" dxfId="177" priority="110">
      <formula>INDIRECT(ADDRESS(ROW(),COLUMN()))=TRUNC(INDIRECT(ADDRESS(ROW(),COLUMN())))</formula>
    </cfRule>
  </conditionalFormatting>
  <conditionalFormatting sqref="W106:BA106">
    <cfRule type="expression" dxfId="176" priority="109">
      <formula>INDIRECT(ADDRESS(ROW(),COLUMN()))=TRUNC(INDIRECT(ADDRESS(ROW(),COLUMN())))</formula>
    </cfRule>
  </conditionalFormatting>
  <conditionalFormatting sqref="BB108:BE108">
    <cfRule type="expression" dxfId="175" priority="108">
      <formula>INDIRECT(ADDRESS(ROW(),COLUMN()))=TRUNC(INDIRECT(ADDRESS(ROW(),COLUMN())))</formula>
    </cfRule>
  </conditionalFormatting>
  <conditionalFormatting sqref="W108:BA108">
    <cfRule type="expression" dxfId="174" priority="107">
      <formula>INDIRECT(ADDRESS(ROW(),COLUMN()))=TRUNC(INDIRECT(ADDRESS(ROW(),COLUMN())))</formula>
    </cfRule>
  </conditionalFormatting>
  <conditionalFormatting sqref="BB110:BE110">
    <cfRule type="expression" dxfId="173" priority="106">
      <formula>INDIRECT(ADDRESS(ROW(),COLUMN()))=TRUNC(INDIRECT(ADDRESS(ROW(),COLUMN())))</formula>
    </cfRule>
  </conditionalFormatting>
  <conditionalFormatting sqref="W110:BA110">
    <cfRule type="expression" dxfId="172" priority="105">
      <formula>INDIRECT(ADDRESS(ROW(),COLUMN()))=TRUNC(INDIRECT(ADDRESS(ROW(),COLUMN())))</formula>
    </cfRule>
  </conditionalFormatting>
  <conditionalFormatting sqref="BB112:BE112">
    <cfRule type="expression" dxfId="171" priority="104">
      <formula>INDIRECT(ADDRESS(ROW(),COLUMN()))=TRUNC(INDIRECT(ADDRESS(ROW(),COLUMN())))</formula>
    </cfRule>
  </conditionalFormatting>
  <conditionalFormatting sqref="W112:BA112">
    <cfRule type="expression" dxfId="170" priority="103">
      <formula>INDIRECT(ADDRESS(ROW(),COLUMN()))=TRUNC(INDIRECT(ADDRESS(ROW(),COLUMN())))</formula>
    </cfRule>
  </conditionalFormatting>
  <conditionalFormatting sqref="BB114:BE114">
    <cfRule type="expression" dxfId="169" priority="102">
      <formula>INDIRECT(ADDRESS(ROW(),COLUMN()))=TRUNC(INDIRECT(ADDRESS(ROW(),COLUMN())))</formula>
    </cfRule>
  </conditionalFormatting>
  <conditionalFormatting sqref="W114:BA114">
    <cfRule type="expression" dxfId="168" priority="101">
      <formula>INDIRECT(ADDRESS(ROW(),COLUMN()))=TRUNC(INDIRECT(ADDRESS(ROW(),COLUMN())))</formula>
    </cfRule>
  </conditionalFormatting>
  <conditionalFormatting sqref="BB116:BE116">
    <cfRule type="expression" dxfId="167" priority="100">
      <formula>INDIRECT(ADDRESS(ROW(),COLUMN()))=TRUNC(INDIRECT(ADDRESS(ROW(),COLUMN())))</formula>
    </cfRule>
  </conditionalFormatting>
  <conditionalFormatting sqref="W116:BA116">
    <cfRule type="expression" dxfId="166" priority="99">
      <formula>INDIRECT(ADDRESS(ROW(),COLUMN()))=TRUNC(INDIRECT(ADDRESS(ROW(),COLUMN())))</formula>
    </cfRule>
  </conditionalFormatting>
  <conditionalFormatting sqref="BB118:BE118">
    <cfRule type="expression" dxfId="165" priority="98">
      <formula>INDIRECT(ADDRESS(ROW(),COLUMN()))=TRUNC(INDIRECT(ADDRESS(ROW(),COLUMN())))</formula>
    </cfRule>
  </conditionalFormatting>
  <conditionalFormatting sqref="W118:BA118">
    <cfRule type="expression" dxfId="164" priority="97">
      <formula>INDIRECT(ADDRESS(ROW(),COLUMN()))=TRUNC(INDIRECT(ADDRESS(ROW(),COLUMN())))</formula>
    </cfRule>
  </conditionalFormatting>
  <conditionalFormatting sqref="BB120:BE120">
    <cfRule type="expression" dxfId="163" priority="96">
      <formula>INDIRECT(ADDRESS(ROW(),COLUMN()))=TRUNC(INDIRECT(ADDRESS(ROW(),COLUMN())))</formula>
    </cfRule>
  </conditionalFormatting>
  <conditionalFormatting sqref="W120:BA120">
    <cfRule type="expression" dxfId="162" priority="95">
      <formula>INDIRECT(ADDRESS(ROW(),COLUMN()))=TRUNC(INDIRECT(ADDRESS(ROW(),COLUMN())))</formula>
    </cfRule>
  </conditionalFormatting>
  <conditionalFormatting sqref="BB122:BE122">
    <cfRule type="expression" dxfId="161" priority="94">
      <formula>INDIRECT(ADDRESS(ROW(),COLUMN()))=TRUNC(INDIRECT(ADDRESS(ROW(),COLUMN())))</formula>
    </cfRule>
  </conditionalFormatting>
  <conditionalFormatting sqref="W122:BA122">
    <cfRule type="expression" dxfId="160" priority="93">
      <formula>INDIRECT(ADDRESS(ROW(),COLUMN()))=TRUNC(INDIRECT(ADDRESS(ROW(),COLUMN())))</formula>
    </cfRule>
  </conditionalFormatting>
  <conditionalFormatting sqref="BB124:BE124">
    <cfRule type="expression" dxfId="159" priority="92">
      <formula>INDIRECT(ADDRESS(ROW(),COLUMN()))=TRUNC(INDIRECT(ADDRESS(ROW(),COLUMN())))</formula>
    </cfRule>
  </conditionalFormatting>
  <conditionalFormatting sqref="W124:BA124">
    <cfRule type="expression" dxfId="158" priority="91">
      <formula>INDIRECT(ADDRESS(ROW(),COLUMN()))=TRUNC(INDIRECT(ADDRESS(ROW(),COLUMN())))</formula>
    </cfRule>
  </conditionalFormatting>
  <conditionalFormatting sqref="BB126:BE126">
    <cfRule type="expression" dxfId="157" priority="90">
      <formula>INDIRECT(ADDRESS(ROW(),COLUMN()))=TRUNC(INDIRECT(ADDRESS(ROW(),COLUMN())))</formula>
    </cfRule>
  </conditionalFormatting>
  <conditionalFormatting sqref="W126:BA126">
    <cfRule type="expression" dxfId="156" priority="89">
      <formula>INDIRECT(ADDRESS(ROW(),COLUMN()))=TRUNC(INDIRECT(ADDRESS(ROW(),COLUMN())))</formula>
    </cfRule>
  </conditionalFormatting>
  <conditionalFormatting sqref="BB128:BE128">
    <cfRule type="expression" dxfId="155" priority="88">
      <formula>INDIRECT(ADDRESS(ROW(),COLUMN()))=TRUNC(INDIRECT(ADDRESS(ROW(),COLUMN())))</formula>
    </cfRule>
  </conditionalFormatting>
  <conditionalFormatting sqref="W128:BA128">
    <cfRule type="expression" dxfId="154" priority="87">
      <formula>INDIRECT(ADDRESS(ROW(),COLUMN()))=TRUNC(INDIRECT(ADDRESS(ROW(),COLUMN())))</formula>
    </cfRule>
  </conditionalFormatting>
  <conditionalFormatting sqref="BB130:BE130">
    <cfRule type="expression" dxfId="153" priority="86">
      <formula>INDIRECT(ADDRESS(ROW(),COLUMN()))=TRUNC(INDIRECT(ADDRESS(ROW(),COLUMN())))</formula>
    </cfRule>
  </conditionalFormatting>
  <conditionalFormatting sqref="W130:BA130">
    <cfRule type="expression" dxfId="152" priority="85">
      <formula>INDIRECT(ADDRESS(ROW(),COLUMN()))=TRUNC(INDIRECT(ADDRESS(ROW(),COLUMN())))</formula>
    </cfRule>
  </conditionalFormatting>
  <conditionalFormatting sqref="BB132:BE132">
    <cfRule type="expression" dxfId="151" priority="84">
      <formula>INDIRECT(ADDRESS(ROW(),COLUMN()))=TRUNC(INDIRECT(ADDRESS(ROW(),COLUMN())))</formula>
    </cfRule>
  </conditionalFormatting>
  <conditionalFormatting sqref="W132:BA132">
    <cfRule type="expression" dxfId="150" priority="83">
      <formula>INDIRECT(ADDRESS(ROW(),COLUMN()))=TRUNC(INDIRECT(ADDRESS(ROW(),COLUMN())))</formula>
    </cfRule>
  </conditionalFormatting>
  <conditionalFormatting sqref="BB134:BE134">
    <cfRule type="expression" dxfId="149" priority="82">
      <formula>INDIRECT(ADDRESS(ROW(),COLUMN()))=TRUNC(INDIRECT(ADDRESS(ROW(),COLUMN())))</formula>
    </cfRule>
  </conditionalFormatting>
  <conditionalFormatting sqref="W134:BA134">
    <cfRule type="expression" dxfId="148" priority="81">
      <formula>INDIRECT(ADDRESS(ROW(),COLUMN()))=TRUNC(INDIRECT(ADDRESS(ROW(),COLUMN())))</formula>
    </cfRule>
  </conditionalFormatting>
  <conditionalFormatting sqref="BB136:BE136">
    <cfRule type="expression" dxfId="147" priority="80">
      <formula>INDIRECT(ADDRESS(ROW(),COLUMN()))=TRUNC(INDIRECT(ADDRESS(ROW(),COLUMN())))</formula>
    </cfRule>
  </conditionalFormatting>
  <conditionalFormatting sqref="W136:BA136">
    <cfRule type="expression" dxfId="146" priority="79">
      <formula>INDIRECT(ADDRESS(ROW(),COLUMN()))=TRUNC(INDIRECT(ADDRESS(ROW(),COLUMN())))</formula>
    </cfRule>
  </conditionalFormatting>
  <conditionalFormatting sqref="BB138:BE138">
    <cfRule type="expression" dxfId="145" priority="78">
      <formula>INDIRECT(ADDRESS(ROW(),COLUMN()))=TRUNC(INDIRECT(ADDRESS(ROW(),COLUMN())))</formula>
    </cfRule>
  </conditionalFormatting>
  <conditionalFormatting sqref="W138:BA138">
    <cfRule type="expression" dxfId="144" priority="77">
      <formula>INDIRECT(ADDRESS(ROW(),COLUMN()))=TRUNC(INDIRECT(ADDRESS(ROW(),COLUMN())))</formula>
    </cfRule>
  </conditionalFormatting>
  <conditionalFormatting sqref="BB140:BE140">
    <cfRule type="expression" dxfId="143" priority="76">
      <formula>INDIRECT(ADDRESS(ROW(),COLUMN()))=TRUNC(INDIRECT(ADDRESS(ROW(),COLUMN())))</formula>
    </cfRule>
  </conditionalFormatting>
  <conditionalFormatting sqref="W140:BA140">
    <cfRule type="expression" dxfId="142" priority="75">
      <formula>INDIRECT(ADDRESS(ROW(),COLUMN()))=TRUNC(INDIRECT(ADDRESS(ROW(),COLUMN())))</formula>
    </cfRule>
  </conditionalFormatting>
  <conditionalFormatting sqref="BB142:BE142">
    <cfRule type="expression" dxfId="141" priority="74">
      <formula>INDIRECT(ADDRESS(ROW(),COLUMN()))=TRUNC(INDIRECT(ADDRESS(ROW(),COLUMN())))</formula>
    </cfRule>
  </conditionalFormatting>
  <conditionalFormatting sqref="W142:BA142">
    <cfRule type="expression" dxfId="140" priority="73">
      <formula>INDIRECT(ADDRESS(ROW(),COLUMN()))=TRUNC(INDIRECT(ADDRESS(ROW(),COLUMN())))</formula>
    </cfRule>
  </conditionalFormatting>
  <conditionalFormatting sqref="BB144:BE144">
    <cfRule type="expression" dxfId="139" priority="72">
      <formula>INDIRECT(ADDRESS(ROW(),COLUMN()))=TRUNC(INDIRECT(ADDRESS(ROW(),COLUMN())))</formula>
    </cfRule>
  </conditionalFormatting>
  <conditionalFormatting sqref="W144:BA144">
    <cfRule type="expression" dxfId="138" priority="71">
      <formula>INDIRECT(ADDRESS(ROW(),COLUMN()))=TRUNC(INDIRECT(ADDRESS(ROW(),COLUMN())))</formula>
    </cfRule>
  </conditionalFormatting>
  <conditionalFormatting sqref="BB146:BE146">
    <cfRule type="expression" dxfId="137" priority="70">
      <formula>INDIRECT(ADDRESS(ROW(),COLUMN()))=TRUNC(INDIRECT(ADDRESS(ROW(),COLUMN())))</formula>
    </cfRule>
  </conditionalFormatting>
  <conditionalFormatting sqref="W146:BA146">
    <cfRule type="expression" dxfId="136" priority="69">
      <formula>INDIRECT(ADDRESS(ROW(),COLUMN()))=TRUNC(INDIRECT(ADDRESS(ROW(),COLUMN())))</formula>
    </cfRule>
  </conditionalFormatting>
  <conditionalFormatting sqref="BB148:BE148">
    <cfRule type="expression" dxfId="135" priority="68">
      <formula>INDIRECT(ADDRESS(ROW(),COLUMN()))=TRUNC(INDIRECT(ADDRESS(ROW(),COLUMN())))</formula>
    </cfRule>
  </conditionalFormatting>
  <conditionalFormatting sqref="W148:BA148">
    <cfRule type="expression" dxfId="134" priority="67">
      <formula>INDIRECT(ADDRESS(ROW(),COLUMN()))=TRUNC(INDIRECT(ADDRESS(ROW(),COLUMN())))</formula>
    </cfRule>
  </conditionalFormatting>
  <conditionalFormatting sqref="BB150:BE150">
    <cfRule type="expression" dxfId="133" priority="66">
      <formula>INDIRECT(ADDRESS(ROW(),COLUMN()))=TRUNC(INDIRECT(ADDRESS(ROW(),COLUMN())))</formula>
    </cfRule>
  </conditionalFormatting>
  <conditionalFormatting sqref="W150:BA150">
    <cfRule type="expression" dxfId="132" priority="65">
      <formula>INDIRECT(ADDRESS(ROW(),COLUMN()))=TRUNC(INDIRECT(ADDRESS(ROW(),COLUMN())))</formula>
    </cfRule>
  </conditionalFormatting>
  <conditionalFormatting sqref="BB152:BE152">
    <cfRule type="expression" dxfId="131" priority="64">
      <formula>INDIRECT(ADDRESS(ROW(),COLUMN()))=TRUNC(INDIRECT(ADDRESS(ROW(),COLUMN())))</formula>
    </cfRule>
  </conditionalFormatting>
  <conditionalFormatting sqref="W152:BA152">
    <cfRule type="expression" dxfId="130" priority="63">
      <formula>INDIRECT(ADDRESS(ROW(),COLUMN()))=TRUNC(INDIRECT(ADDRESS(ROW(),COLUMN())))</formula>
    </cfRule>
  </conditionalFormatting>
  <conditionalFormatting sqref="BB154:BE154">
    <cfRule type="expression" dxfId="129" priority="62">
      <formula>INDIRECT(ADDRESS(ROW(),COLUMN()))=TRUNC(INDIRECT(ADDRESS(ROW(),COLUMN())))</formula>
    </cfRule>
  </conditionalFormatting>
  <conditionalFormatting sqref="W154:BA154">
    <cfRule type="expression" dxfId="128" priority="61">
      <formula>INDIRECT(ADDRESS(ROW(),COLUMN()))=TRUNC(INDIRECT(ADDRESS(ROW(),COLUMN())))</formula>
    </cfRule>
  </conditionalFormatting>
  <conditionalFormatting sqref="BB156:BE156">
    <cfRule type="expression" dxfId="127" priority="60">
      <formula>INDIRECT(ADDRESS(ROW(),COLUMN()))=TRUNC(INDIRECT(ADDRESS(ROW(),COLUMN())))</formula>
    </cfRule>
  </conditionalFormatting>
  <conditionalFormatting sqref="W156:BA156">
    <cfRule type="expression" dxfId="126" priority="59">
      <formula>INDIRECT(ADDRESS(ROW(),COLUMN()))=TRUNC(INDIRECT(ADDRESS(ROW(),COLUMN())))</formula>
    </cfRule>
  </conditionalFormatting>
  <conditionalFormatting sqref="BB158:BE158">
    <cfRule type="expression" dxfId="125" priority="58">
      <formula>INDIRECT(ADDRESS(ROW(),COLUMN()))=TRUNC(INDIRECT(ADDRESS(ROW(),COLUMN())))</formula>
    </cfRule>
  </conditionalFormatting>
  <conditionalFormatting sqref="W158:BA158">
    <cfRule type="expression" dxfId="124" priority="57">
      <formula>INDIRECT(ADDRESS(ROW(),COLUMN()))=TRUNC(INDIRECT(ADDRESS(ROW(),COLUMN())))</formula>
    </cfRule>
  </conditionalFormatting>
  <conditionalFormatting sqref="BB160:BE160">
    <cfRule type="expression" dxfId="123" priority="56">
      <formula>INDIRECT(ADDRESS(ROW(),COLUMN()))=TRUNC(INDIRECT(ADDRESS(ROW(),COLUMN())))</formula>
    </cfRule>
  </conditionalFormatting>
  <conditionalFormatting sqref="W160:BA160">
    <cfRule type="expression" dxfId="122" priority="55">
      <formula>INDIRECT(ADDRESS(ROW(),COLUMN()))=TRUNC(INDIRECT(ADDRESS(ROW(),COLUMN())))</formula>
    </cfRule>
  </conditionalFormatting>
  <conditionalFormatting sqref="BB162:BE162">
    <cfRule type="expression" dxfId="121" priority="54">
      <formula>INDIRECT(ADDRESS(ROW(),COLUMN()))=TRUNC(INDIRECT(ADDRESS(ROW(),COLUMN())))</formula>
    </cfRule>
  </conditionalFormatting>
  <conditionalFormatting sqref="W162:BA162">
    <cfRule type="expression" dxfId="120" priority="53">
      <formula>INDIRECT(ADDRESS(ROW(),COLUMN()))=TRUNC(INDIRECT(ADDRESS(ROW(),COLUMN())))</formula>
    </cfRule>
  </conditionalFormatting>
  <conditionalFormatting sqref="BB164:BE164">
    <cfRule type="expression" dxfId="119" priority="52">
      <formula>INDIRECT(ADDRESS(ROW(),COLUMN()))=TRUNC(INDIRECT(ADDRESS(ROW(),COLUMN())))</formula>
    </cfRule>
  </conditionalFormatting>
  <conditionalFormatting sqref="W164:BA164">
    <cfRule type="expression" dxfId="118" priority="51">
      <formula>INDIRECT(ADDRESS(ROW(),COLUMN()))=TRUNC(INDIRECT(ADDRESS(ROW(),COLUMN())))</formula>
    </cfRule>
  </conditionalFormatting>
  <conditionalFormatting sqref="BB166:BE166">
    <cfRule type="expression" dxfId="117" priority="50">
      <formula>INDIRECT(ADDRESS(ROW(),COLUMN()))=TRUNC(INDIRECT(ADDRESS(ROW(),COLUMN())))</formula>
    </cfRule>
  </conditionalFormatting>
  <conditionalFormatting sqref="W166:BA166">
    <cfRule type="expression" dxfId="116" priority="49">
      <formula>INDIRECT(ADDRESS(ROW(),COLUMN()))=TRUNC(INDIRECT(ADDRESS(ROW(),COLUMN())))</formula>
    </cfRule>
  </conditionalFormatting>
  <conditionalFormatting sqref="BB168:BE168">
    <cfRule type="expression" dxfId="115" priority="48">
      <formula>INDIRECT(ADDRESS(ROW(),COLUMN()))=TRUNC(INDIRECT(ADDRESS(ROW(),COLUMN())))</formula>
    </cfRule>
  </conditionalFormatting>
  <conditionalFormatting sqref="W168:BA168">
    <cfRule type="expression" dxfId="114" priority="47">
      <formula>INDIRECT(ADDRESS(ROW(),COLUMN()))=TRUNC(INDIRECT(ADDRESS(ROW(),COLUMN())))</formula>
    </cfRule>
  </conditionalFormatting>
  <conditionalFormatting sqref="BB170:BE170">
    <cfRule type="expression" dxfId="113" priority="46">
      <formula>INDIRECT(ADDRESS(ROW(),COLUMN()))=TRUNC(INDIRECT(ADDRESS(ROW(),COLUMN())))</formula>
    </cfRule>
  </conditionalFormatting>
  <conditionalFormatting sqref="W170:BA170">
    <cfRule type="expression" dxfId="112" priority="45">
      <formula>INDIRECT(ADDRESS(ROW(),COLUMN()))=TRUNC(INDIRECT(ADDRESS(ROW(),COLUMN())))</formula>
    </cfRule>
  </conditionalFormatting>
  <conditionalFormatting sqref="BB172:BE172">
    <cfRule type="expression" dxfId="111" priority="44">
      <formula>INDIRECT(ADDRESS(ROW(),COLUMN()))=TRUNC(INDIRECT(ADDRESS(ROW(),COLUMN())))</formula>
    </cfRule>
  </conditionalFormatting>
  <conditionalFormatting sqref="W172:BA172">
    <cfRule type="expression" dxfId="110" priority="43">
      <formula>INDIRECT(ADDRESS(ROW(),COLUMN()))=TRUNC(INDIRECT(ADDRESS(ROW(),COLUMN())))</formula>
    </cfRule>
  </conditionalFormatting>
  <conditionalFormatting sqref="BB174:BE174">
    <cfRule type="expression" dxfId="109" priority="42">
      <formula>INDIRECT(ADDRESS(ROW(),COLUMN()))=TRUNC(INDIRECT(ADDRESS(ROW(),COLUMN())))</formula>
    </cfRule>
  </conditionalFormatting>
  <conditionalFormatting sqref="W174:BA174">
    <cfRule type="expression" dxfId="108" priority="41">
      <formula>INDIRECT(ADDRESS(ROW(),COLUMN()))=TRUNC(INDIRECT(ADDRESS(ROW(),COLUMN())))</formula>
    </cfRule>
  </conditionalFormatting>
  <conditionalFormatting sqref="BB176:BE176">
    <cfRule type="expression" dxfId="107" priority="40">
      <formula>INDIRECT(ADDRESS(ROW(),COLUMN()))=TRUNC(INDIRECT(ADDRESS(ROW(),COLUMN())))</formula>
    </cfRule>
  </conditionalFormatting>
  <conditionalFormatting sqref="W176:BA176">
    <cfRule type="expression" dxfId="106" priority="39">
      <formula>INDIRECT(ADDRESS(ROW(),COLUMN()))=TRUNC(INDIRECT(ADDRESS(ROW(),COLUMN())))</formula>
    </cfRule>
  </conditionalFormatting>
  <conditionalFormatting sqref="BB178:BE178">
    <cfRule type="expression" dxfId="105" priority="38">
      <formula>INDIRECT(ADDRESS(ROW(),COLUMN()))=TRUNC(INDIRECT(ADDRESS(ROW(),COLUMN())))</formula>
    </cfRule>
  </conditionalFormatting>
  <conditionalFormatting sqref="W178:BA178">
    <cfRule type="expression" dxfId="104" priority="37">
      <formula>INDIRECT(ADDRESS(ROW(),COLUMN()))=TRUNC(INDIRECT(ADDRESS(ROW(),COLUMN())))</formula>
    </cfRule>
  </conditionalFormatting>
  <conditionalFormatting sqref="BB180:BE180">
    <cfRule type="expression" dxfId="103" priority="36">
      <formula>INDIRECT(ADDRESS(ROW(),COLUMN()))=TRUNC(INDIRECT(ADDRESS(ROW(),COLUMN())))</formula>
    </cfRule>
  </conditionalFormatting>
  <conditionalFormatting sqref="W180:BA180">
    <cfRule type="expression" dxfId="102" priority="35">
      <formula>INDIRECT(ADDRESS(ROW(),COLUMN()))=TRUNC(INDIRECT(ADDRESS(ROW(),COLUMN())))</formula>
    </cfRule>
  </conditionalFormatting>
  <conditionalFormatting sqref="BB182:BE182">
    <cfRule type="expression" dxfId="101" priority="34">
      <formula>INDIRECT(ADDRESS(ROW(),COLUMN()))=TRUNC(INDIRECT(ADDRESS(ROW(),COLUMN())))</formula>
    </cfRule>
  </conditionalFormatting>
  <conditionalFormatting sqref="W182:BA182">
    <cfRule type="expression" dxfId="100" priority="33">
      <formula>INDIRECT(ADDRESS(ROW(),COLUMN()))=TRUNC(INDIRECT(ADDRESS(ROW(),COLUMN())))</formula>
    </cfRule>
  </conditionalFormatting>
  <conditionalFormatting sqref="BB184:BE184">
    <cfRule type="expression" dxfId="99" priority="32">
      <formula>INDIRECT(ADDRESS(ROW(),COLUMN()))=TRUNC(INDIRECT(ADDRESS(ROW(),COLUMN())))</formula>
    </cfRule>
  </conditionalFormatting>
  <conditionalFormatting sqref="W184:BA184">
    <cfRule type="expression" dxfId="98" priority="31">
      <formula>INDIRECT(ADDRESS(ROW(),COLUMN()))=TRUNC(INDIRECT(ADDRESS(ROW(),COLUMN())))</formula>
    </cfRule>
  </conditionalFormatting>
  <conditionalFormatting sqref="BB186:BE186">
    <cfRule type="expression" dxfId="97" priority="30">
      <formula>INDIRECT(ADDRESS(ROW(),COLUMN()))=TRUNC(INDIRECT(ADDRESS(ROW(),COLUMN())))</formula>
    </cfRule>
  </conditionalFormatting>
  <conditionalFormatting sqref="BB188:BE188">
    <cfRule type="expression" dxfId="96" priority="28">
      <formula>INDIRECT(ADDRESS(ROW(),COLUMN()))=TRUNC(INDIRECT(ADDRESS(ROW(),COLUMN())))</formula>
    </cfRule>
  </conditionalFormatting>
  <conditionalFormatting sqref="W188:BA188">
    <cfRule type="expression" dxfId="95" priority="27">
      <formula>INDIRECT(ADDRESS(ROW(),COLUMN()))=TRUNC(INDIRECT(ADDRESS(ROW(),COLUMN())))</formula>
    </cfRule>
  </conditionalFormatting>
  <conditionalFormatting sqref="BB190:BE190">
    <cfRule type="expression" dxfId="94" priority="26">
      <formula>INDIRECT(ADDRESS(ROW(),COLUMN()))=TRUNC(INDIRECT(ADDRESS(ROW(),COLUMN())))</formula>
    </cfRule>
  </conditionalFormatting>
  <conditionalFormatting sqref="W190:BA190">
    <cfRule type="expression" dxfId="93" priority="25">
      <formula>INDIRECT(ADDRESS(ROW(),COLUMN()))=TRUNC(INDIRECT(ADDRESS(ROW(),COLUMN())))</formula>
    </cfRule>
  </conditionalFormatting>
  <conditionalFormatting sqref="BB192:BE192">
    <cfRule type="expression" dxfId="92" priority="24">
      <formula>INDIRECT(ADDRESS(ROW(),COLUMN()))=TRUNC(INDIRECT(ADDRESS(ROW(),COLUMN())))</formula>
    </cfRule>
  </conditionalFormatting>
  <conditionalFormatting sqref="W192:BA192">
    <cfRule type="expression" dxfId="91" priority="23">
      <formula>INDIRECT(ADDRESS(ROW(),COLUMN()))=TRUNC(INDIRECT(ADDRESS(ROW(),COLUMN())))</formula>
    </cfRule>
  </conditionalFormatting>
  <conditionalFormatting sqref="BB194:BE194">
    <cfRule type="expression" dxfId="90" priority="22">
      <formula>INDIRECT(ADDRESS(ROW(),COLUMN()))=TRUNC(INDIRECT(ADDRESS(ROW(),COLUMN())))</formula>
    </cfRule>
  </conditionalFormatting>
  <conditionalFormatting sqref="W194:BA194">
    <cfRule type="expression" dxfId="89" priority="21">
      <formula>INDIRECT(ADDRESS(ROW(),COLUMN()))=TRUNC(INDIRECT(ADDRESS(ROW(),COLUMN())))</formula>
    </cfRule>
  </conditionalFormatting>
  <conditionalFormatting sqref="BB196:BE196">
    <cfRule type="expression" dxfId="88" priority="20">
      <formula>INDIRECT(ADDRESS(ROW(),COLUMN()))=TRUNC(INDIRECT(ADDRESS(ROW(),COLUMN())))</formula>
    </cfRule>
  </conditionalFormatting>
  <conditionalFormatting sqref="W196:BA196">
    <cfRule type="expression" dxfId="87" priority="19">
      <formula>INDIRECT(ADDRESS(ROW(),COLUMN()))=TRUNC(INDIRECT(ADDRESS(ROW(),COLUMN())))</formula>
    </cfRule>
  </conditionalFormatting>
  <conditionalFormatting sqref="BB198:BE198">
    <cfRule type="expression" dxfId="86" priority="18">
      <formula>INDIRECT(ADDRESS(ROW(),COLUMN()))=TRUNC(INDIRECT(ADDRESS(ROW(),COLUMN())))</formula>
    </cfRule>
  </conditionalFormatting>
  <conditionalFormatting sqref="W198:BA198">
    <cfRule type="expression" dxfId="85" priority="17">
      <formula>INDIRECT(ADDRESS(ROW(),COLUMN()))=TRUNC(INDIRECT(ADDRESS(ROW(),COLUMN())))</formula>
    </cfRule>
  </conditionalFormatting>
  <conditionalFormatting sqref="BB200:BE200">
    <cfRule type="expression" dxfId="84" priority="16">
      <formula>INDIRECT(ADDRESS(ROW(),COLUMN()))=TRUNC(INDIRECT(ADDRESS(ROW(),COLUMN())))</formula>
    </cfRule>
  </conditionalFormatting>
  <conditionalFormatting sqref="W200:BA200">
    <cfRule type="expression" dxfId="83" priority="15">
      <formula>INDIRECT(ADDRESS(ROW(),COLUMN()))=TRUNC(INDIRECT(ADDRESS(ROW(),COLUMN())))</formula>
    </cfRule>
  </conditionalFormatting>
  <conditionalFormatting sqref="BB202:BE202">
    <cfRule type="expression" dxfId="82" priority="14">
      <formula>INDIRECT(ADDRESS(ROW(),COLUMN()))=TRUNC(INDIRECT(ADDRESS(ROW(),COLUMN())))</formula>
    </cfRule>
  </conditionalFormatting>
  <conditionalFormatting sqref="W202:BA202">
    <cfRule type="expression" dxfId="81" priority="13">
      <formula>INDIRECT(ADDRESS(ROW(),COLUMN()))=TRUNC(INDIRECT(ADDRESS(ROW(),COLUMN())))</formula>
    </cfRule>
  </conditionalFormatting>
  <conditionalFormatting sqref="BB204:BE204">
    <cfRule type="expression" dxfId="80" priority="12">
      <formula>INDIRECT(ADDRESS(ROW(),COLUMN()))=TRUNC(INDIRECT(ADDRESS(ROW(),COLUMN())))</formula>
    </cfRule>
  </conditionalFormatting>
  <conditionalFormatting sqref="W204:BA204">
    <cfRule type="expression" dxfId="79" priority="11">
      <formula>INDIRECT(ADDRESS(ROW(),COLUMN()))=TRUNC(INDIRECT(ADDRESS(ROW(),COLUMN())))</formula>
    </cfRule>
  </conditionalFormatting>
  <conditionalFormatting sqref="BB206:BE206">
    <cfRule type="expression" dxfId="78" priority="10">
      <formula>INDIRECT(ADDRESS(ROW(),COLUMN()))=TRUNC(INDIRECT(ADDRESS(ROW(),COLUMN())))</formula>
    </cfRule>
  </conditionalFormatting>
  <conditionalFormatting sqref="W206:BA206">
    <cfRule type="expression" dxfId="77" priority="9">
      <formula>INDIRECT(ADDRESS(ROW(),COLUMN()))=TRUNC(INDIRECT(ADDRESS(ROW(),COLUMN())))</formula>
    </cfRule>
  </conditionalFormatting>
  <conditionalFormatting sqref="BB208:BE208">
    <cfRule type="expression" dxfId="76" priority="8">
      <formula>INDIRECT(ADDRESS(ROW(),COLUMN()))=TRUNC(INDIRECT(ADDRESS(ROW(),COLUMN())))</formula>
    </cfRule>
  </conditionalFormatting>
  <conditionalFormatting sqref="W208:BA208">
    <cfRule type="expression" dxfId="75" priority="7">
      <formula>INDIRECT(ADDRESS(ROW(),COLUMN()))=TRUNC(INDIRECT(ADDRESS(ROW(),COLUMN())))</formula>
    </cfRule>
  </conditionalFormatting>
  <conditionalFormatting sqref="BB210:BE210">
    <cfRule type="expression" dxfId="74" priority="6">
      <formula>INDIRECT(ADDRESS(ROW(),COLUMN()))=TRUNC(INDIRECT(ADDRESS(ROW(),COLUMN())))</formula>
    </cfRule>
  </conditionalFormatting>
  <conditionalFormatting sqref="W210:BA210">
    <cfRule type="expression" dxfId="73" priority="5">
      <formula>INDIRECT(ADDRESS(ROW(),COLUMN()))=TRUNC(INDIRECT(ADDRESS(ROW(),COLUMN())))</formula>
    </cfRule>
  </conditionalFormatting>
  <conditionalFormatting sqref="BB212:BE212">
    <cfRule type="expression" dxfId="72" priority="4">
      <formula>INDIRECT(ADDRESS(ROW(),COLUMN()))=TRUNC(INDIRECT(ADDRESS(ROW(),COLUMN())))</formula>
    </cfRule>
  </conditionalFormatting>
  <conditionalFormatting sqref="W212:BA212">
    <cfRule type="expression" dxfId="71" priority="3">
      <formula>INDIRECT(ADDRESS(ROW(),COLUMN()))=TRUNC(INDIRECT(ADDRESS(ROW(),COLUMN())))</formula>
    </cfRule>
  </conditionalFormatting>
  <conditionalFormatting sqref="BB214:BE214">
    <cfRule type="expression" dxfId="70" priority="2">
      <formula>INDIRECT(ADDRESS(ROW(),COLUMN()))=TRUNC(INDIRECT(ADDRESS(ROW(),COLUMN())))</formula>
    </cfRule>
  </conditionalFormatting>
  <conditionalFormatting sqref="W214:BA214">
    <cfRule type="expression" dxfId="69" priority="1">
      <formula>INDIRECT(ADDRESS(ROW(),COLUMN()))=TRUNC(INDIRECT(ADDRESS(ROW(),COLUMN())))</formula>
    </cfRule>
  </conditionalFormatting>
  <conditionalFormatting sqref="AA222:AK222">
    <cfRule type="expression" dxfId="68" priority="205">
      <formula>OR(#REF!=$B215,#REF!=$B215)</formula>
    </cfRule>
  </conditionalFormatting>
  <conditionalFormatting sqref="AA221:AK221">
    <cfRule type="expression" dxfId="67" priority="206">
      <formula>OR(#REF!=$B225,#REF!=$B225)</formula>
    </cfRule>
  </conditionalFormatting>
  <dataValidations count="9">
    <dataValidation type="list" errorStyle="warning" allowBlank="1" showInputMessage="1" error="リストにない場合のみ、入力してください。" sqref="K15:N214">
      <formula1>INDIRECT(C15)</formula1>
    </dataValidation>
    <dataValidation type="list" allowBlank="1" showInputMessage="1" sqref="I15:J214">
      <formula1>"A, B, C, D"</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C15:D214">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6:S226">
      <formula1>"週,暦月"</formula1>
    </dataValidation>
  </dataValidations>
  <printOptions horizontalCentered="1"/>
  <pageMargins left="0.15748031496062992" right="0.15748031496062992" top="0.59055118110236227" bottom="0.47244094488188981" header="0.15748031496062992" footer="0.15748031496062992"/>
  <pageSetup paperSize="9" scale="41"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プルダウン・リスト!$C$4:$C$8</xm:f>
          </x14:formula1>
          <xm:sqref>AT1:BI1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N54"/>
  <sheetViews>
    <sheetView zoomScale="85" zoomScaleNormal="85" workbookViewId="0"/>
  </sheetViews>
  <sheetFormatPr defaultColWidth="10.26953125" defaultRowHeight="19"/>
  <cols>
    <col min="1" max="1" width="1.81640625" style="192" customWidth="1"/>
    <col min="2" max="2" width="6.453125" style="191" customWidth="1"/>
    <col min="3" max="3" width="12.1796875" style="191" customWidth="1"/>
    <col min="4" max="4" width="12.1796875" style="191" hidden="1" customWidth="1"/>
    <col min="5" max="5" width="3.81640625" style="191" bestFit="1" customWidth="1"/>
    <col min="6" max="6" width="17.81640625" style="192" customWidth="1"/>
    <col min="7" max="7" width="3.81640625" style="192" bestFit="1" customWidth="1"/>
    <col min="8" max="8" width="17.81640625" style="192" customWidth="1"/>
    <col min="9" max="9" width="3.81640625" style="192" bestFit="1" customWidth="1"/>
    <col min="10" max="10" width="17.81640625" style="191" customWidth="1"/>
    <col min="11" max="11" width="3.81640625" style="192" bestFit="1" customWidth="1"/>
    <col min="12" max="12" width="17.81640625" style="192" customWidth="1"/>
    <col min="13" max="13" width="3.81640625" style="192" customWidth="1"/>
    <col min="14" max="14" width="57.81640625" style="192" customWidth="1"/>
    <col min="15" max="16384" width="10.26953125" style="192"/>
  </cols>
  <sheetData>
    <row r="1" spans="2:14">
      <c r="B1" s="190"/>
    </row>
    <row r="2" spans="2:14">
      <c r="B2" s="193" t="s">
        <v>254</v>
      </c>
      <c r="F2" s="194"/>
      <c r="G2" s="195"/>
      <c r="H2" s="195"/>
      <c r="I2" s="195"/>
      <c r="J2" s="196"/>
      <c r="K2" s="195"/>
      <c r="L2" s="195"/>
    </row>
    <row r="3" spans="2:14">
      <c r="B3" s="194" t="s">
        <v>255</v>
      </c>
      <c r="F3" s="196" t="s">
        <v>256</v>
      </c>
      <c r="G3" s="195"/>
      <c r="H3" s="195"/>
      <c r="I3" s="195"/>
      <c r="J3" s="196"/>
      <c r="K3" s="195"/>
      <c r="L3" s="195"/>
    </row>
    <row r="4" spans="2:14">
      <c r="B4" s="193"/>
      <c r="F4" s="877" t="s">
        <v>258</v>
      </c>
      <c r="G4" s="877"/>
      <c r="H4" s="877"/>
      <c r="I4" s="877"/>
      <c r="J4" s="877"/>
      <c r="K4" s="877"/>
      <c r="L4" s="877"/>
      <c r="N4" s="877" t="s">
        <v>537</v>
      </c>
    </row>
    <row r="5" spans="2:14">
      <c r="B5" s="191" t="s">
        <v>193</v>
      </c>
      <c r="C5" s="191" t="s">
        <v>229</v>
      </c>
      <c r="F5" s="191" t="s">
        <v>539</v>
      </c>
      <c r="G5" s="191"/>
      <c r="H5" s="191" t="s">
        <v>540</v>
      </c>
      <c r="J5" s="191" t="s">
        <v>257</v>
      </c>
      <c r="L5" s="191" t="s">
        <v>258</v>
      </c>
      <c r="N5" s="877"/>
    </row>
    <row r="6" spans="2:14">
      <c r="B6" s="197">
        <v>1</v>
      </c>
      <c r="C6" s="198" t="s">
        <v>202</v>
      </c>
      <c r="D6" s="199" t="str">
        <f>C6</f>
        <v>a</v>
      </c>
      <c r="E6" s="197" t="s">
        <v>259</v>
      </c>
      <c r="F6" s="200">
        <v>0.375</v>
      </c>
      <c r="G6" s="197" t="s">
        <v>260</v>
      </c>
      <c r="H6" s="200">
        <v>0.75</v>
      </c>
      <c r="I6" s="201" t="s">
        <v>555</v>
      </c>
      <c r="J6" s="200">
        <v>4.1666666666666699E-2</v>
      </c>
      <c r="K6" s="202" t="s">
        <v>558</v>
      </c>
      <c r="L6" s="203">
        <f>IF(OR(F6="",H6=""),"",(H6+IF(F6&gt;H6,1,0)-F6-J6)*24)</f>
        <v>8</v>
      </c>
      <c r="N6" s="204"/>
    </row>
    <row r="7" spans="2:14">
      <c r="B7" s="197">
        <v>2</v>
      </c>
      <c r="C7" s="198" t="s">
        <v>618</v>
      </c>
      <c r="D7" s="199" t="str">
        <f t="shared" ref="D7:D38" si="0">C7</f>
        <v>b</v>
      </c>
      <c r="E7" s="197" t="s">
        <v>552</v>
      </c>
      <c r="F7" s="200">
        <v>0.58333333333333304</v>
      </c>
      <c r="G7" s="197" t="s">
        <v>260</v>
      </c>
      <c r="H7" s="200">
        <v>0.95833333333333304</v>
      </c>
      <c r="I7" s="201" t="s">
        <v>543</v>
      </c>
      <c r="J7" s="200">
        <v>4.1666666666666699E-2</v>
      </c>
      <c r="K7" s="202" t="s">
        <v>185</v>
      </c>
      <c r="L7" s="203">
        <f>IF(OR(F7="",H7=""),"",(H7+IF(F7&gt;H7,1,0)-F7-J7)*24)</f>
        <v>8</v>
      </c>
      <c r="N7" s="204"/>
    </row>
    <row r="8" spans="2:14">
      <c r="B8" s="197">
        <v>3</v>
      </c>
      <c r="C8" s="198" t="s">
        <v>211</v>
      </c>
      <c r="D8" s="199" t="str">
        <f t="shared" si="0"/>
        <v>c</v>
      </c>
      <c r="E8" s="197" t="s">
        <v>259</v>
      </c>
      <c r="F8" s="200">
        <v>0.91666666666666696</v>
      </c>
      <c r="G8" s="197" t="s">
        <v>560</v>
      </c>
      <c r="H8" s="200">
        <v>0.29166666666666702</v>
      </c>
      <c r="I8" s="201" t="s">
        <v>543</v>
      </c>
      <c r="J8" s="200">
        <v>4.1666666666666699E-2</v>
      </c>
      <c r="K8" s="202" t="s">
        <v>185</v>
      </c>
      <c r="L8" s="203">
        <f>IF(OR(F8="",H8=""),"",(H8+IF(F8&gt;H8,1,0)-F8-J8)*24)</f>
        <v>8</v>
      </c>
      <c r="N8" s="204"/>
    </row>
    <row r="9" spans="2:14">
      <c r="B9" s="197">
        <v>4</v>
      </c>
      <c r="C9" s="198" t="s">
        <v>212</v>
      </c>
      <c r="D9" s="199" t="str">
        <f t="shared" si="0"/>
        <v>d</v>
      </c>
      <c r="E9" s="197" t="s">
        <v>259</v>
      </c>
      <c r="F9" s="200">
        <v>0.25</v>
      </c>
      <c r="G9" s="197" t="s">
        <v>619</v>
      </c>
      <c r="H9" s="200">
        <v>0.625</v>
      </c>
      <c r="I9" s="201" t="s">
        <v>543</v>
      </c>
      <c r="J9" s="200">
        <v>4.1666666666666699E-2</v>
      </c>
      <c r="K9" s="202" t="s">
        <v>185</v>
      </c>
      <c r="L9" s="203">
        <f>IF(OR(F9="",H9=""),"",(H9+IF(F9&gt;H9,1,0)-F9-J9)*24)</f>
        <v>8</v>
      </c>
      <c r="N9" s="204"/>
    </row>
    <row r="10" spans="2:14">
      <c r="B10" s="197">
        <v>5</v>
      </c>
      <c r="C10" s="198" t="s">
        <v>261</v>
      </c>
      <c r="D10" s="199" t="str">
        <f t="shared" si="0"/>
        <v>e</v>
      </c>
      <c r="E10" s="197" t="s">
        <v>259</v>
      </c>
      <c r="F10" s="200"/>
      <c r="G10" s="197" t="s">
        <v>260</v>
      </c>
      <c r="H10" s="200"/>
      <c r="I10" s="201" t="s">
        <v>620</v>
      </c>
      <c r="J10" s="200">
        <v>0</v>
      </c>
      <c r="K10" s="202" t="s">
        <v>185</v>
      </c>
      <c r="L10" s="203" t="str">
        <f t="shared" ref="L10:L22" si="1">IF(OR(F10="",H10=""),"",(H10+IF(F10&gt;H10,1,0)-F10-J10)*24)</f>
        <v/>
      </c>
      <c r="N10" s="204"/>
    </row>
    <row r="11" spans="2:14">
      <c r="B11" s="197">
        <v>6</v>
      </c>
      <c r="C11" s="198" t="s">
        <v>262</v>
      </c>
      <c r="D11" s="199" t="str">
        <f t="shared" si="0"/>
        <v>f</v>
      </c>
      <c r="E11" s="197" t="s">
        <v>259</v>
      </c>
      <c r="F11" s="200"/>
      <c r="G11" s="197" t="s">
        <v>260</v>
      </c>
      <c r="H11" s="200"/>
      <c r="I11" s="201" t="s">
        <v>543</v>
      </c>
      <c r="J11" s="200">
        <v>0</v>
      </c>
      <c r="K11" s="202" t="s">
        <v>185</v>
      </c>
      <c r="L11" s="203" t="str">
        <f>IF(OR(F11="",H11=""),"",(H11+IF(F11&gt;H11,1,0)-F11-J11)*24)</f>
        <v/>
      </c>
      <c r="N11" s="204"/>
    </row>
    <row r="12" spans="2:14">
      <c r="B12" s="197">
        <v>7</v>
      </c>
      <c r="C12" s="198" t="s">
        <v>263</v>
      </c>
      <c r="D12" s="199" t="str">
        <f t="shared" si="0"/>
        <v>g</v>
      </c>
      <c r="E12" s="197" t="s">
        <v>259</v>
      </c>
      <c r="F12" s="200"/>
      <c r="G12" s="197" t="s">
        <v>260</v>
      </c>
      <c r="H12" s="200"/>
      <c r="I12" s="201" t="s">
        <v>543</v>
      </c>
      <c r="J12" s="200">
        <v>0</v>
      </c>
      <c r="K12" s="202" t="s">
        <v>185</v>
      </c>
      <c r="L12" s="203" t="str">
        <f t="shared" si="1"/>
        <v/>
      </c>
      <c r="N12" s="204"/>
    </row>
    <row r="13" spans="2:14">
      <c r="B13" s="197">
        <v>8</v>
      </c>
      <c r="C13" s="198" t="s">
        <v>264</v>
      </c>
      <c r="D13" s="199" t="str">
        <f t="shared" si="0"/>
        <v>h</v>
      </c>
      <c r="E13" s="197" t="s">
        <v>259</v>
      </c>
      <c r="F13" s="200"/>
      <c r="G13" s="197" t="s">
        <v>260</v>
      </c>
      <c r="H13" s="200"/>
      <c r="I13" s="201" t="s">
        <v>543</v>
      </c>
      <c r="J13" s="200">
        <v>0</v>
      </c>
      <c r="K13" s="202" t="s">
        <v>185</v>
      </c>
      <c r="L13" s="203" t="str">
        <f t="shared" si="1"/>
        <v/>
      </c>
      <c r="N13" s="204"/>
    </row>
    <row r="14" spans="2:14">
      <c r="B14" s="197">
        <v>9</v>
      </c>
      <c r="C14" s="198" t="s">
        <v>265</v>
      </c>
      <c r="D14" s="199" t="str">
        <f t="shared" si="0"/>
        <v>i</v>
      </c>
      <c r="E14" s="197" t="s">
        <v>259</v>
      </c>
      <c r="F14" s="200"/>
      <c r="G14" s="197" t="s">
        <v>560</v>
      </c>
      <c r="H14" s="200"/>
      <c r="I14" s="201" t="s">
        <v>543</v>
      </c>
      <c r="J14" s="200">
        <v>0</v>
      </c>
      <c r="K14" s="202" t="s">
        <v>185</v>
      </c>
      <c r="L14" s="203" t="str">
        <f t="shared" si="1"/>
        <v/>
      </c>
      <c r="N14" s="204"/>
    </row>
    <row r="15" spans="2:14">
      <c r="B15" s="197">
        <v>10</v>
      </c>
      <c r="C15" s="198" t="s">
        <v>266</v>
      </c>
      <c r="D15" s="199" t="str">
        <f t="shared" si="0"/>
        <v>j</v>
      </c>
      <c r="E15" s="197" t="s">
        <v>259</v>
      </c>
      <c r="F15" s="200"/>
      <c r="G15" s="197" t="s">
        <v>260</v>
      </c>
      <c r="H15" s="200"/>
      <c r="I15" s="201" t="s">
        <v>543</v>
      </c>
      <c r="J15" s="200">
        <v>0</v>
      </c>
      <c r="K15" s="202" t="s">
        <v>185</v>
      </c>
      <c r="L15" s="203" t="str">
        <f t="shared" si="1"/>
        <v/>
      </c>
      <c r="N15" s="204"/>
    </row>
    <row r="16" spans="2:14">
      <c r="B16" s="197">
        <v>11</v>
      </c>
      <c r="C16" s="198" t="s">
        <v>267</v>
      </c>
      <c r="D16" s="199" t="str">
        <f t="shared" si="0"/>
        <v>k</v>
      </c>
      <c r="E16" s="197" t="s">
        <v>259</v>
      </c>
      <c r="F16" s="200"/>
      <c r="G16" s="197" t="s">
        <v>260</v>
      </c>
      <c r="H16" s="200"/>
      <c r="I16" s="201" t="s">
        <v>544</v>
      </c>
      <c r="J16" s="200">
        <v>0</v>
      </c>
      <c r="K16" s="202" t="s">
        <v>185</v>
      </c>
      <c r="L16" s="203" t="str">
        <f t="shared" si="1"/>
        <v/>
      </c>
      <c r="N16" s="204"/>
    </row>
    <row r="17" spans="2:14">
      <c r="B17" s="197">
        <v>12</v>
      </c>
      <c r="C17" s="198" t="s">
        <v>268</v>
      </c>
      <c r="D17" s="199" t="str">
        <f t="shared" si="0"/>
        <v>l</v>
      </c>
      <c r="E17" s="197" t="s">
        <v>259</v>
      </c>
      <c r="F17" s="200"/>
      <c r="G17" s="197" t="s">
        <v>260</v>
      </c>
      <c r="H17" s="200"/>
      <c r="I17" s="201" t="s">
        <v>543</v>
      </c>
      <c r="J17" s="200">
        <v>0</v>
      </c>
      <c r="K17" s="202" t="s">
        <v>185</v>
      </c>
      <c r="L17" s="203" t="str">
        <f t="shared" si="1"/>
        <v/>
      </c>
      <c r="N17" s="204"/>
    </row>
    <row r="18" spans="2:14">
      <c r="B18" s="197">
        <v>13</v>
      </c>
      <c r="C18" s="198" t="s">
        <v>269</v>
      </c>
      <c r="D18" s="199" t="str">
        <f t="shared" si="0"/>
        <v>m</v>
      </c>
      <c r="E18" s="197" t="s">
        <v>259</v>
      </c>
      <c r="F18" s="200"/>
      <c r="G18" s="197" t="s">
        <v>260</v>
      </c>
      <c r="H18" s="200"/>
      <c r="I18" s="201" t="s">
        <v>543</v>
      </c>
      <c r="J18" s="200">
        <v>0</v>
      </c>
      <c r="K18" s="202" t="s">
        <v>185</v>
      </c>
      <c r="L18" s="203" t="str">
        <f t="shared" si="1"/>
        <v/>
      </c>
      <c r="N18" s="204"/>
    </row>
    <row r="19" spans="2:14">
      <c r="B19" s="197">
        <v>14</v>
      </c>
      <c r="C19" s="198" t="s">
        <v>270</v>
      </c>
      <c r="D19" s="199" t="str">
        <f t="shared" si="0"/>
        <v>n</v>
      </c>
      <c r="E19" s="197" t="s">
        <v>259</v>
      </c>
      <c r="F19" s="200"/>
      <c r="G19" s="197" t="s">
        <v>260</v>
      </c>
      <c r="H19" s="200"/>
      <c r="I19" s="201" t="s">
        <v>543</v>
      </c>
      <c r="J19" s="200">
        <v>0</v>
      </c>
      <c r="K19" s="202" t="s">
        <v>185</v>
      </c>
      <c r="L19" s="203" t="str">
        <f t="shared" si="1"/>
        <v/>
      </c>
      <c r="N19" s="204"/>
    </row>
    <row r="20" spans="2:14">
      <c r="B20" s="197">
        <v>15</v>
      </c>
      <c r="C20" s="198" t="s">
        <v>621</v>
      </c>
      <c r="D20" s="199" t="str">
        <f t="shared" si="0"/>
        <v>o</v>
      </c>
      <c r="E20" s="197" t="s">
        <v>259</v>
      </c>
      <c r="F20" s="200"/>
      <c r="G20" s="197" t="s">
        <v>260</v>
      </c>
      <c r="H20" s="200"/>
      <c r="I20" s="201" t="s">
        <v>543</v>
      </c>
      <c r="J20" s="200">
        <v>0</v>
      </c>
      <c r="K20" s="202" t="s">
        <v>185</v>
      </c>
      <c r="L20" s="203" t="str">
        <f t="shared" si="1"/>
        <v/>
      </c>
      <c r="N20" s="204"/>
    </row>
    <row r="21" spans="2:14">
      <c r="B21" s="197">
        <v>16</v>
      </c>
      <c r="C21" s="198" t="s">
        <v>271</v>
      </c>
      <c r="D21" s="199" t="str">
        <f t="shared" si="0"/>
        <v>p</v>
      </c>
      <c r="E21" s="197" t="s">
        <v>259</v>
      </c>
      <c r="F21" s="200"/>
      <c r="G21" s="197" t="s">
        <v>560</v>
      </c>
      <c r="H21" s="200"/>
      <c r="I21" s="201" t="s">
        <v>543</v>
      </c>
      <c r="J21" s="200">
        <v>0</v>
      </c>
      <c r="K21" s="202" t="s">
        <v>185</v>
      </c>
      <c r="L21" s="203" t="str">
        <f t="shared" si="1"/>
        <v/>
      </c>
      <c r="N21" s="204"/>
    </row>
    <row r="22" spans="2:14">
      <c r="B22" s="197">
        <v>17</v>
      </c>
      <c r="C22" s="198" t="s">
        <v>272</v>
      </c>
      <c r="D22" s="199" t="str">
        <f t="shared" si="0"/>
        <v>q</v>
      </c>
      <c r="E22" s="197" t="s">
        <v>259</v>
      </c>
      <c r="F22" s="200"/>
      <c r="G22" s="197" t="s">
        <v>260</v>
      </c>
      <c r="H22" s="200"/>
      <c r="I22" s="201" t="s">
        <v>620</v>
      </c>
      <c r="J22" s="200">
        <v>0</v>
      </c>
      <c r="K22" s="202" t="s">
        <v>185</v>
      </c>
      <c r="L22" s="203" t="str">
        <f t="shared" si="1"/>
        <v/>
      </c>
      <c r="N22" s="204"/>
    </row>
    <row r="23" spans="2:14">
      <c r="B23" s="197">
        <v>18</v>
      </c>
      <c r="C23" s="198" t="s">
        <v>206</v>
      </c>
      <c r="D23" s="199" t="str">
        <f t="shared" si="0"/>
        <v>r</v>
      </c>
      <c r="E23" s="197" t="s">
        <v>259</v>
      </c>
      <c r="F23" s="205"/>
      <c r="G23" s="197" t="s">
        <v>260</v>
      </c>
      <c r="H23" s="205"/>
      <c r="I23" s="201" t="s">
        <v>544</v>
      </c>
      <c r="J23" s="205"/>
      <c r="K23" s="202" t="s">
        <v>185</v>
      </c>
      <c r="L23" s="198">
        <v>1</v>
      </c>
      <c r="N23" s="204"/>
    </row>
    <row r="24" spans="2:14">
      <c r="B24" s="197">
        <v>19</v>
      </c>
      <c r="C24" s="198" t="s">
        <v>622</v>
      </c>
      <c r="D24" s="199" t="str">
        <f t="shared" si="0"/>
        <v>s</v>
      </c>
      <c r="E24" s="197" t="s">
        <v>259</v>
      </c>
      <c r="F24" s="205"/>
      <c r="G24" s="197" t="s">
        <v>260</v>
      </c>
      <c r="H24" s="205"/>
      <c r="I24" s="201" t="s">
        <v>543</v>
      </c>
      <c r="J24" s="205"/>
      <c r="K24" s="202" t="s">
        <v>185</v>
      </c>
      <c r="L24" s="198">
        <v>2</v>
      </c>
      <c r="N24" s="204"/>
    </row>
    <row r="25" spans="2:14">
      <c r="B25" s="197">
        <v>20</v>
      </c>
      <c r="C25" s="198" t="s">
        <v>273</v>
      </c>
      <c r="D25" s="199" t="str">
        <f t="shared" si="0"/>
        <v>t</v>
      </c>
      <c r="E25" s="197" t="s">
        <v>259</v>
      </c>
      <c r="F25" s="205"/>
      <c r="G25" s="197" t="s">
        <v>619</v>
      </c>
      <c r="H25" s="205"/>
      <c r="I25" s="201" t="s">
        <v>543</v>
      </c>
      <c r="J25" s="205"/>
      <c r="K25" s="202" t="s">
        <v>185</v>
      </c>
      <c r="L25" s="198">
        <v>3</v>
      </c>
      <c r="N25" s="204"/>
    </row>
    <row r="26" spans="2:14">
      <c r="B26" s="197">
        <v>21</v>
      </c>
      <c r="C26" s="198" t="s">
        <v>623</v>
      </c>
      <c r="D26" s="199" t="str">
        <f t="shared" si="0"/>
        <v>u</v>
      </c>
      <c r="E26" s="197" t="s">
        <v>259</v>
      </c>
      <c r="F26" s="205"/>
      <c r="G26" s="197" t="s">
        <v>260</v>
      </c>
      <c r="H26" s="205"/>
      <c r="I26" s="201" t="s">
        <v>543</v>
      </c>
      <c r="J26" s="205"/>
      <c r="K26" s="202" t="s">
        <v>185</v>
      </c>
      <c r="L26" s="198">
        <v>4</v>
      </c>
      <c r="N26" s="204"/>
    </row>
    <row r="27" spans="2:14">
      <c r="B27" s="197">
        <v>22</v>
      </c>
      <c r="C27" s="198" t="s">
        <v>274</v>
      </c>
      <c r="D27" s="199" t="str">
        <f t="shared" si="0"/>
        <v>v</v>
      </c>
      <c r="E27" s="197" t="s">
        <v>259</v>
      </c>
      <c r="F27" s="205"/>
      <c r="G27" s="197" t="s">
        <v>260</v>
      </c>
      <c r="H27" s="205"/>
      <c r="I27" s="201" t="s">
        <v>543</v>
      </c>
      <c r="J27" s="205"/>
      <c r="K27" s="202" t="s">
        <v>438</v>
      </c>
      <c r="L27" s="198">
        <v>5</v>
      </c>
      <c r="N27" s="204"/>
    </row>
    <row r="28" spans="2:14">
      <c r="B28" s="197">
        <v>23</v>
      </c>
      <c r="C28" s="198" t="s">
        <v>624</v>
      </c>
      <c r="D28" s="199" t="str">
        <f t="shared" si="0"/>
        <v>w</v>
      </c>
      <c r="E28" s="197" t="s">
        <v>259</v>
      </c>
      <c r="F28" s="205"/>
      <c r="G28" s="197" t="s">
        <v>260</v>
      </c>
      <c r="H28" s="205"/>
      <c r="I28" s="201" t="s">
        <v>543</v>
      </c>
      <c r="J28" s="205"/>
      <c r="K28" s="202" t="s">
        <v>185</v>
      </c>
      <c r="L28" s="198">
        <v>6</v>
      </c>
      <c r="N28" s="204"/>
    </row>
    <row r="29" spans="2:14">
      <c r="B29" s="197">
        <v>24</v>
      </c>
      <c r="C29" s="198" t="s">
        <v>275</v>
      </c>
      <c r="D29" s="199" t="str">
        <f t="shared" si="0"/>
        <v>x</v>
      </c>
      <c r="E29" s="197" t="s">
        <v>259</v>
      </c>
      <c r="F29" s="205"/>
      <c r="G29" s="197" t="s">
        <v>619</v>
      </c>
      <c r="H29" s="205"/>
      <c r="I29" s="201" t="s">
        <v>543</v>
      </c>
      <c r="J29" s="205"/>
      <c r="K29" s="202" t="s">
        <v>185</v>
      </c>
      <c r="L29" s="198">
        <v>7</v>
      </c>
      <c r="N29" s="204"/>
    </row>
    <row r="30" spans="2:14">
      <c r="B30" s="197">
        <v>25</v>
      </c>
      <c r="C30" s="198" t="s">
        <v>276</v>
      </c>
      <c r="D30" s="199" t="str">
        <f t="shared" si="0"/>
        <v>y</v>
      </c>
      <c r="E30" s="197" t="s">
        <v>259</v>
      </c>
      <c r="F30" s="205"/>
      <c r="G30" s="197" t="s">
        <v>260</v>
      </c>
      <c r="H30" s="205"/>
      <c r="I30" s="201" t="s">
        <v>543</v>
      </c>
      <c r="J30" s="205"/>
      <c r="K30" s="202" t="s">
        <v>185</v>
      </c>
      <c r="L30" s="198">
        <v>8</v>
      </c>
      <c r="N30" s="204"/>
    </row>
    <row r="31" spans="2:14">
      <c r="B31" s="197">
        <v>26</v>
      </c>
      <c r="C31" s="198" t="s">
        <v>277</v>
      </c>
      <c r="D31" s="199" t="str">
        <f t="shared" si="0"/>
        <v>z</v>
      </c>
      <c r="E31" s="197" t="s">
        <v>552</v>
      </c>
      <c r="F31" s="205"/>
      <c r="G31" s="197" t="s">
        <v>260</v>
      </c>
      <c r="H31" s="205"/>
      <c r="I31" s="201" t="s">
        <v>543</v>
      </c>
      <c r="J31" s="205"/>
      <c r="K31" s="202" t="s">
        <v>185</v>
      </c>
      <c r="L31" s="198">
        <v>1</v>
      </c>
      <c r="N31" s="204"/>
    </row>
    <row r="32" spans="2:14">
      <c r="B32" s="197">
        <v>27</v>
      </c>
      <c r="C32" s="198" t="s">
        <v>275</v>
      </c>
      <c r="D32" s="199" t="str">
        <f t="shared" si="0"/>
        <v>x</v>
      </c>
      <c r="E32" s="197" t="s">
        <v>259</v>
      </c>
      <c r="F32" s="205"/>
      <c r="G32" s="197" t="s">
        <v>260</v>
      </c>
      <c r="H32" s="205"/>
      <c r="I32" s="201" t="s">
        <v>620</v>
      </c>
      <c r="J32" s="205"/>
      <c r="K32" s="202" t="s">
        <v>185</v>
      </c>
      <c r="L32" s="198">
        <v>2</v>
      </c>
      <c r="N32" s="204"/>
    </row>
    <row r="33" spans="2:14">
      <c r="B33" s="197">
        <v>28</v>
      </c>
      <c r="C33" s="198" t="s">
        <v>625</v>
      </c>
      <c r="D33" s="199" t="str">
        <f t="shared" si="0"/>
        <v>aa</v>
      </c>
      <c r="E33" s="197" t="s">
        <v>259</v>
      </c>
      <c r="F33" s="205"/>
      <c r="G33" s="197" t="s">
        <v>260</v>
      </c>
      <c r="H33" s="205"/>
      <c r="I33" s="201" t="s">
        <v>543</v>
      </c>
      <c r="J33" s="205"/>
      <c r="K33" s="202" t="s">
        <v>185</v>
      </c>
      <c r="L33" s="198">
        <v>3</v>
      </c>
      <c r="N33" s="204"/>
    </row>
    <row r="34" spans="2:14">
      <c r="B34" s="197">
        <v>29</v>
      </c>
      <c r="C34" s="198" t="s">
        <v>626</v>
      </c>
      <c r="D34" s="199" t="str">
        <f t="shared" si="0"/>
        <v>ab</v>
      </c>
      <c r="E34" s="197" t="s">
        <v>259</v>
      </c>
      <c r="F34" s="205"/>
      <c r="G34" s="197" t="s">
        <v>260</v>
      </c>
      <c r="H34" s="205"/>
      <c r="I34" s="201" t="s">
        <v>543</v>
      </c>
      <c r="J34" s="205"/>
      <c r="K34" s="202" t="s">
        <v>438</v>
      </c>
      <c r="L34" s="198">
        <v>4</v>
      </c>
      <c r="N34" s="204"/>
    </row>
    <row r="35" spans="2:14">
      <c r="B35" s="197">
        <v>30</v>
      </c>
      <c r="C35" s="198" t="s">
        <v>627</v>
      </c>
      <c r="D35" s="199" t="str">
        <f t="shared" si="0"/>
        <v>ac</v>
      </c>
      <c r="E35" s="197" t="s">
        <v>259</v>
      </c>
      <c r="F35" s="205"/>
      <c r="G35" s="197" t="s">
        <v>260</v>
      </c>
      <c r="H35" s="205"/>
      <c r="I35" s="201" t="s">
        <v>543</v>
      </c>
      <c r="J35" s="205"/>
      <c r="K35" s="202" t="s">
        <v>185</v>
      </c>
      <c r="L35" s="198">
        <v>5</v>
      </c>
      <c r="N35" s="204"/>
    </row>
    <row r="36" spans="2:14">
      <c r="B36" s="197">
        <v>31</v>
      </c>
      <c r="C36" s="198" t="s">
        <v>580</v>
      </c>
      <c r="D36" s="199" t="str">
        <f t="shared" si="0"/>
        <v>ad</v>
      </c>
      <c r="E36" s="197" t="s">
        <v>259</v>
      </c>
      <c r="F36" s="205"/>
      <c r="G36" s="197" t="s">
        <v>260</v>
      </c>
      <c r="H36" s="205"/>
      <c r="I36" s="201" t="s">
        <v>543</v>
      </c>
      <c r="J36" s="205"/>
      <c r="K36" s="202" t="s">
        <v>185</v>
      </c>
      <c r="L36" s="198">
        <v>6</v>
      </c>
      <c r="N36" s="204"/>
    </row>
    <row r="37" spans="2:14">
      <c r="B37" s="197">
        <v>32</v>
      </c>
      <c r="C37" s="198" t="s">
        <v>628</v>
      </c>
      <c r="D37" s="199" t="str">
        <f t="shared" si="0"/>
        <v>ae</v>
      </c>
      <c r="E37" s="197" t="s">
        <v>259</v>
      </c>
      <c r="F37" s="205"/>
      <c r="G37" s="197" t="s">
        <v>260</v>
      </c>
      <c r="H37" s="205"/>
      <c r="I37" s="201" t="s">
        <v>543</v>
      </c>
      <c r="J37" s="205"/>
      <c r="K37" s="202" t="s">
        <v>185</v>
      </c>
      <c r="L37" s="198">
        <v>7</v>
      </c>
      <c r="N37" s="204"/>
    </row>
    <row r="38" spans="2:14">
      <c r="B38" s="197">
        <v>33</v>
      </c>
      <c r="C38" s="198" t="s">
        <v>629</v>
      </c>
      <c r="D38" s="199" t="str">
        <f t="shared" si="0"/>
        <v>af</v>
      </c>
      <c r="E38" s="197" t="s">
        <v>259</v>
      </c>
      <c r="F38" s="205"/>
      <c r="G38" s="197" t="s">
        <v>260</v>
      </c>
      <c r="H38" s="205"/>
      <c r="I38" s="201" t="s">
        <v>544</v>
      </c>
      <c r="J38" s="205"/>
      <c r="K38" s="202" t="s">
        <v>185</v>
      </c>
      <c r="L38" s="198">
        <v>8</v>
      </c>
      <c r="N38" s="204"/>
    </row>
    <row r="39" spans="2:14">
      <c r="B39" s="197">
        <v>34</v>
      </c>
      <c r="C39" s="206" t="s">
        <v>630</v>
      </c>
      <c r="D39" s="199"/>
      <c r="E39" s="197" t="s">
        <v>259</v>
      </c>
      <c r="F39" s="200">
        <v>0.29166666666666702</v>
      </c>
      <c r="G39" s="197" t="s">
        <v>260</v>
      </c>
      <c r="H39" s="200">
        <v>0.39583333333333298</v>
      </c>
      <c r="I39" s="201" t="s">
        <v>543</v>
      </c>
      <c r="J39" s="200">
        <v>0</v>
      </c>
      <c r="K39" s="202" t="s">
        <v>185</v>
      </c>
      <c r="L39" s="203">
        <f t="shared" ref="L39:L40" si="2">IF(OR(F39="",H39=""),"",(H39+IF(F39&gt;H39,1,0)-F39-J39)*24)</f>
        <v>2.49999999999998</v>
      </c>
      <c r="N39" s="204"/>
    </row>
    <row r="40" spans="2:14">
      <c r="B40" s="197"/>
      <c r="C40" s="207" t="s">
        <v>240</v>
      </c>
      <c r="D40" s="199"/>
      <c r="E40" s="197" t="s">
        <v>631</v>
      </c>
      <c r="F40" s="200">
        <v>0.6875</v>
      </c>
      <c r="G40" s="197" t="s">
        <v>632</v>
      </c>
      <c r="H40" s="200">
        <v>0.83333333333333304</v>
      </c>
      <c r="I40" s="201" t="s">
        <v>544</v>
      </c>
      <c r="J40" s="200">
        <v>0</v>
      </c>
      <c r="K40" s="202" t="s">
        <v>185</v>
      </c>
      <c r="L40" s="203">
        <f t="shared" si="2"/>
        <v>3.4999999999999898</v>
      </c>
      <c r="N40" s="204"/>
    </row>
    <row r="41" spans="2:14">
      <c r="B41" s="197"/>
      <c r="C41" s="208" t="s">
        <v>240</v>
      </c>
      <c r="D41" s="199" t="str">
        <f>C39</f>
        <v>ag</v>
      </c>
      <c r="E41" s="197" t="s">
        <v>552</v>
      </c>
      <c r="F41" s="200" t="s">
        <v>240</v>
      </c>
      <c r="G41" s="197" t="s">
        <v>260</v>
      </c>
      <c r="H41" s="200" t="s">
        <v>240</v>
      </c>
      <c r="I41" s="201" t="s">
        <v>543</v>
      </c>
      <c r="J41" s="200" t="s">
        <v>533</v>
      </c>
      <c r="K41" s="202" t="s">
        <v>185</v>
      </c>
      <c r="L41" s="203">
        <f>IF(OR(L39="",L40=""),"",L39+L40)</f>
        <v>5.9999999999999698</v>
      </c>
      <c r="N41" s="204" t="s">
        <v>586</v>
      </c>
    </row>
    <row r="42" spans="2:14">
      <c r="B42" s="197"/>
      <c r="C42" s="206" t="s">
        <v>587</v>
      </c>
      <c r="D42" s="199"/>
      <c r="E42" s="197" t="s">
        <v>259</v>
      </c>
      <c r="F42" s="200"/>
      <c r="G42" s="197" t="s">
        <v>632</v>
      </c>
      <c r="H42" s="200"/>
      <c r="I42" s="201" t="s">
        <v>543</v>
      </c>
      <c r="J42" s="200">
        <v>0</v>
      </c>
      <c r="K42" s="202" t="s">
        <v>633</v>
      </c>
      <c r="L42" s="203" t="str">
        <f t="shared" ref="L42:L43" si="3">IF(OR(F42="",H42=""),"",(H42+IF(F42&gt;H42,1,0)-F42-J42)*24)</f>
        <v/>
      </c>
      <c r="N42" s="204"/>
    </row>
    <row r="43" spans="2:14">
      <c r="B43" s="197">
        <v>35</v>
      </c>
      <c r="C43" s="207" t="s">
        <v>634</v>
      </c>
      <c r="D43" s="199"/>
      <c r="E43" s="197" t="s">
        <v>631</v>
      </c>
      <c r="F43" s="200"/>
      <c r="G43" s="197" t="s">
        <v>560</v>
      </c>
      <c r="H43" s="200"/>
      <c r="I43" s="201" t="s">
        <v>543</v>
      </c>
      <c r="J43" s="200">
        <v>0</v>
      </c>
      <c r="K43" s="202" t="s">
        <v>635</v>
      </c>
      <c r="L43" s="203" t="str">
        <f t="shared" si="3"/>
        <v/>
      </c>
      <c r="N43" s="204"/>
    </row>
    <row r="44" spans="2:14">
      <c r="B44" s="197"/>
      <c r="C44" s="208" t="s">
        <v>240</v>
      </c>
      <c r="D44" s="199" t="str">
        <f>C42</f>
        <v>ah</v>
      </c>
      <c r="E44" s="197" t="s">
        <v>259</v>
      </c>
      <c r="F44" s="200" t="s">
        <v>634</v>
      </c>
      <c r="G44" s="197" t="s">
        <v>260</v>
      </c>
      <c r="H44" s="200" t="s">
        <v>240</v>
      </c>
      <c r="I44" s="201" t="s">
        <v>543</v>
      </c>
      <c r="J44" s="200" t="s">
        <v>634</v>
      </c>
      <c r="K44" s="202" t="s">
        <v>185</v>
      </c>
      <c r="L44" s="203" t="str">
        <f>IF(OR(L42="",L43=""),"",L42+L43)</f>
        <v/>
      </c>
      <c r="N44" s="204" t="s">
        <v>636</v>
      </c>
    </row>
    <row r="45" spans="2:14">
      <c r="B45" s="197"/>
      <c r="C45" s="206" t="s">
        <v>637</v>
      </c>
      <c r="D45" s="199"/>
      <c r="E45" s="197" t="s">
        <v>631</v>
      </c>
      <c r="F45" s="200"/>
      <c r="G45" s="197" t="s">
        <v>632</v>
      </c>
      <c r="H45" s="200"/>
      <c r="I45" s="201" t="s">
        <v>543</v>
      </c>
      <c r="J45" s="200">
        <v>0</v>
      </c>
      <c r="K45" s="202" t="s">
        <v>635</v>
      </c>
      <c r="L45" s="203" t="str">
        <f t="shared" ref="L45:L46" si="4">IF(OR(F45="",H45=""),"",(H45+IF(F45&gt;H45,1,0)-F45-J45)*24)</f>
        <v/>
      </c>
      <c r="N45" s="204"/>
    </row>
    <row r="46" spans="2:14">
      <c r="B46" s="197">
        <v>36</v>
      </c>
      <c r="C46" s="207" t="s">
        <v>240</v>
      </c>
      <c r="D46" s="199"/>
      <c r="E46" s="197" t="s">
        <v>631</v>
      </c>
      <c r="F46" s="200"/>
      <c r="G46" s="197" t="s">
        <v>260</v>
      </c>
      <c r="H46" s="200"/>
      <c r="I46" s="201" t="s">
        <v>543</v>
      </c>
      <c r="J46" s="200">
        <v>0</v>
      </c>
      <c r="K46" s="202" t="s">
        <v>635</v>
      </c>
      <c r="L46" s="203" t="str">
        <f t="shared" si="4"/>
        <v/>
      </c>
      <c r="N46" s="204"/>
    </row>
    <row r="47" spans="2:14">
      <c r="B47" s="197"/>
      <c r="C47" s="208" t="s">
        <v>240</v>
      </c>
      <c r="D47" s="199" t="str">
        <f>C45</f>
        <v>ai</v>
      </c>
      <c r="E47" s="197" t="s">
        <v>259</v>
      </c>
      <c r="F47" s="200" t="s">
        <v>634</v>
      </c>
      <c r="G47" s="197" t="s">
        <v>260</v>
      </c>
      <c r="H47" s="200" t="s">
        <v>240</v>
      </c>
      <c r="I47" s="201" t="s">
        <v>543</v>
      </c>
      <c r="J47" s="200" t="s">
        <v>240</v>
      </c>
      <c r="K47" s="202" t="s">
        <v>635</v>
      </c>
      <c r="L47" s="203" t="str">
        <f>IF(OR(L45="",L46=""),"",L45+L46)</f>
        <v/>
      </c>
      <c r="N47" s="204" t="s">
        <v>638</v>
      </c>
    </row>
    <row r="49" spans="3:4">
      <c r="C49" s="193" t="s">
        <v>639</v>
      </c>
      <c r="D49" s="193"/>
    </row>
    <row r="50" spans="3:4">
      <c r="C50" s="193" t="s">
        <v>640</v>
      </c>
      <c r="D50" s="193"/>
    </row>
    <row r="51" spans="3:4">
      <c r="C51" s="193" t="s">
        <v>641</v>
      </c>
      <c r="D51" s="193"/>
    </row>
    <row r="52" spans="3:4">
      <c r="C52" s="193" t="s">
        <v>642</v>
      </c>
      <c r="D52" s="193"/>
    </row>
    <row r="53" spans="3:4">
      <c r="C53" s="193" t="s">
        <v>597</v>
      </c>
      <c r="D53" s="193"/>
    </row>
    <row r="54" spans="3:4">
      <c r="C54" s="193" t="s">
        <v>598</v>
      </c>
      <c r="D54" s="193"/>
    </row>
  </sheetData>
  <sheetProtection insertRows="0" deleteRows="0"/>
  <mergeCells count="2">
    <mergeCell ref="F4:L4"/>
    <mergeCell ref="N4:N5"/>
  </mergeCells>
  <phoneticPr fontId="3"/>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48"/>
  <sheetViews>
    <sheetView showGridLines="0" view="pageBreakPreview" zoomScale="55" zoomScaleNormal="55" zoomScaleSheetLayoutView="55" workbookViewId="0"/>
  </sheetViews>
  <sheetFormatPr defaultColWidth="5.1796875" defaultRowHeight="14"/>
  <cols>
    <col min="1" max="1" width="1" style="88" customWidth="1"/>
    <col min="2" max="2" width="6.54296875" style="88" customWidth="1"/>
    <col min="3" max="4" width="9.26953125" style="88" customWidth="1"/>
    <col min="5" max="8" width="3.7265625" style="88" hidden="1" customWidth="1"/>
    <col min="9" max="10" width="3.7265625" style="88" customWidth="1"/>
    <col min="11" max="62" width="6.54296875" style="88" customWidth="1"/>
    <col min="63" max="63" width="1.26953125" style="88" customWidth="1"/>
    <col min="64" max="16384" width="5.1796875" style="88"/>
  </cols>
  <sheetData>
    <row r="1" spans="2:67" s="53" customFormat="1" ht="20.25" customHeight="1">
      <c r="C1" s="54" t="s">
        <v>434</v>
      </c>
      <c r="D1" s="54"/>
      <c r="E1" s="54"/>
      <c r="F1" s="54"/>
      <c r="G1" s="54"/>
      <c r="H1" s="54"/>
      <c r="I1" s="54"/>
      <c r="J1" s="54"/>
      <c r="M1" s="55" t="s">
        <v>435</v>
      </c>
      <c r="P1" s="54"/>
      <c r="Q1" s="54"/>
      <c r="R1" s="54"/>
      <c r="S1" s="54"/>
      <c r="T1" s="54"/>
      <c r="U1" s="54"/>
      <c r="V1" s="54"/>
      <c r="W1" s="54"/>
      <c r="AS1" s="56" t="s">
        <v>436</v>
      </c>
      <c r="AT1" s="729" t="s">
        <v>437</v>
      </c>
      <c r="AU1" s="730"/>
      <c r="AV1" s="730"/>
      <c r="AW1" s="730"/>
      <c r="AX1" s="730"/>
      <c r="AY1" s="730"/>
      <c r="AZ1" s="730"/>
      <c r="BA1" s="730"/>
      <c r="BB1" s="730"/>
      <c r="BC1" s="730"/>
      <c r="BD1" s="730"/>
      <c r="BE1" s="730"/>
      <c r="BF1" s="730"/>
      <c r="BG1" s="730"/>
      <c r="BH1" s="730"/>
      <c r="BI1" s="730"/>
      <c r="BJ1" s="56" t="s">
        <v>438</v>
      </c>
    </row>
    <row r="2" spans="2:67" s="57" customFormat="1" ht="20.25" customHeight="1">
      <c r="J2" s="55"/>
      <c r="M2" s="55"/>
      <c r="N2" s="55"/>
      <c r="P2" s="56"/>
      <c r="Q2" s="56"/>
      <c r="R2" s="56"/>
      <c r="S2" s="56"/>
      <c r="T2" s="56"/>
      <c r="U2" s="56"/>
      <c r="V2" s="56"/>
      <c r="W2" s="56"/>
      <c r="AB2" s="58" t="s">
        <v>186</v>
      </c>
      <c r="AC2" s="731">
        <v>6</v>
      </c>
      <c r="AD2" s="731"/>
      <c r="AE2" s="58" t="s">
        <v>439</v>
      </c>
      <c r="AF2" s="732">
        <f>IF(AC2=0,"",YEAR(DATE(2018+AC2,1,1)))</f>
        <v>2024</v>
      </c>
      <c r="AG2" s="732"/>
      <c r="AH2" s="59" t="s">
        <v>440</v>
      </c>
      <c r="AI2" s="59" t="s">
        <v>187</v>
      </c>
      <c r="AJ2" s="731">
        <v>4</v>
      </c>
      <c r="AK2" s="731"/>
      <c r="AL2" s="59" t="s">
        <v>188</v>
      </c>
      <c r="AS2" s="56" t="s">
        <v>441</v>
      </c>
      <c r="AT2" s="731" t="s">
        <v>442</v>
      </c>
      <c r="AU2" s="731"/>
      <c r="AV2" s="731"/>
      <c r="AW2" s="731"/>
      <c r="AX2" s="731"/>
      <c r="AY2" s="731"/>
      <c r="AZ2" s="731"/>
      <c r="BA2" s="731"/>
      <c r="BB2" s="731"/>
      <c r="BC2" s="731"/>
      <c r="BD2" s="731"/>
      <c r="BE2" s="731"/>
      <c r="BF2" s="731"/>
      <c r="BG2" s="731"/>
      <c r="BH2" s="731"/>
      <c r="BI2" s="731"/>
      <c r="BJ2" s="56" t="s">
        <v>438</v>
      </c>
      <c r="BK2" s="56"/>
      <c r="BL2" s="56"/>
      <c r="BM2" s="56"/>
    </row>
    <row r="3" spans="2:67" s="57" customFormat="1" ht="20.25" customHeight="1">
      <c r="J3" s="55"/>
      <c r="M3" s="55"/>
      <c r="O3" s="56"/>
      <c r="P3" s="56"/>
      <c r="Q3" s="56"/>
      <c r="R3" s="56"/>
      <c r="S3" s="56"/>
      <c r="T3" s="56"/>
      <c r="U3" s="56"/>
      <c r="AC3" s="60"/>
      <c r="AD3" s="60"/>
      <c r="AE3" s="61"/>
      <c r="AF3" s="62"/>
      <c r="AG3" s="61"/>
      <c r="BD3" s="63" t="s">
        <v>443</v>
      </c>
      <c r="BE3" s="733" t="s">
        <v>444</v>
      </c>
      <c r="BF3" s="734"/>
      <c r="BG3" s="734"/>
      <c r="BH3" s="735"/>
      <c r="BI3" s="56"/>
    </row>
    <row r="4" spans="2:67" s="57" customFormat="1" ht="20.25" customHeight="1">
      <c r="B4" s="64"/>
      <c r="C4" s="64"/>
      <c r="D4" s="64"/>
      <c r="E4" s="64"/>
      <c r="F4" s="64"/>
      <c r="G4" s="64"/>
      <c r="H4" s="64"/>
      <c r="I4" s="64"/>
      <c r="J4" s="65"/>
      <c r="K4" s="64"/>
      <c r="L4" s="64"/>
      <c r="M4" s="65"/>
      <c r="N4" s="64"/>
      <c r="O4" s="66"/>
      <c r="P4" s="66"/>
      <c r="Q4" s="66"/>
      <c r="R4" s="66"/>
      <c r="S4" s="66"/>
      <c r="T4" s="66"/>
      <c r="U4" s="66"/>
      <c r="V4" s="64"/>
      <c r="W4" s="64"/>
      <c r="X4" s="64"/>
      <c r="Y4" s="64"/>
      <c r="Z4" s="64"/>
      <c r="AA4" s="64"/>
      <c r="AB4" s="64"/>
      <c r="AC4" s="67"/>
      <c r="AD4" s="67"/>
      <c r="AE4" s="68"/>
      <c r="AF4" s="69"/>
      <c r="AG4" s="68"/>
      <c r="AH4" s="64"/>
      <c r="AI4" s="64"/>
      <c r="AJ4" s="64"/>
      <c r="AK4" s="64"/>
      <c r="AL4" s="64"/>
      <c r="AM4" s="64"/>
      <c r="AN4" s="64"/>
      <c r="AO4" s="64"/>
      <c r="AP4" s="64"/>
      <c r="AQ4" s="64"/>
      <c r="AR4" s="64"/>
      <c r="BD4" s="63" t="s">
        <v>445</v>
      </c>
      <c r="BE4" s="733" t="s">
        <v>446</v>
      </c>
      <c r="BF4" s="734"/>
      <c r="BG4" s="734"/>
      <c r="BH4" s="735"/>
      <c r="BI4" s="56"/>
    </row>
    <row r="5" spans="2:67" s="57" customFormat="1" ht="9" customHeight="1">
      <c r="B5" s="64"/>
      <c r="C5" s="64"/>
      <c r="D5" s="64"/>
      <c r="E5" s="64"/>
      <c r="F5" s="64"/>
      <c r="G5" s="64"/>
      <c r="H5" s="64"/>
      <c r="I5" s="64"/>
      <c r="J5" s="65"/>
      <c r="K5" s="64"/>
      <c r="L5" s="64"/>
      <c r="M5" s="65"/>
      <c r="N5" s="64"/>
      <c r="O5" s="66"/>
      <c r="P5" s="66"/>
      <c r="Q5" s="66"/>
      <c r="R5" s="66"/>
      <c r="S5" s="66"/>
      <c r="T5" s="66"/>
      <c r="U5" s="66"/>
      <c r="V5" s="64"/>
      <c r="W5" s="64"/>
      <c r="X5" s="64"/>
      <c r="Y5" s="64"/>
      <c r="Z5" s="64"/>
      <c r="AA5" s="64"/>
      <c r="AB5" s="64"/>
      <c r="AC5" s="70"/>
      <c r="AD5" s="70"/>
      <c r="AE5" s="64"/>
      <c r="AF5" s="64"/>
      <c r="AG5" s="64"/>
      <c r="AH5" s="64"/>
      <c r="AI5" s="64"/>
      <c r="AJ5" s="71"/>
      <c r="AK5" s="71"/>
      <c r="AL5" s="71"/>
      <c r="AM5" s="71"/>
      <c r="AN5" s="71"/>
      <c r="AO5" s="71"/>
      <c r="AP5" s="71"/>
      <c r="AQ5" s="71"/>
      <c r="AR5" s="71"/>
      <c r="AS5" s="53"/>
      <c r="AT5" s="53"/>
      <c r="AU5" s="53"/>
      <c r="AV5" s="53"/>
      <c r="AW5" s="53"/>
      <c r="AX5" s="53"/>
      <c r="AY5" s="53"/>
      <c r="AZ5" s="53"/>
      <c r="BA5" s="53"/>
      <c r="BB5" s="53"/>
      <c r="BC5" s="53"/>
      <c r="BD5" s="53"/>
      <c r="BE5" s="53"/>
      <c r="BF5" s="53"/>
      <c r="BG5" s="53"/>
      <c r="BH5" s="72"/>
      <c r="BI5" s="72"/>
    </row>
    <row r="6" spans="2:67" s="57" customFormat="1" ht="21" customHeight="1">
      <c r="B6" s="73"/>
      <c r="C6" s="74"/>
      <c r="D6" s="74"/>
      <c r="E6" s="74"/>
      <c r="F6" s="74"/>
      <c r="G6" s="74"/>
      <c r="H6" s="74"/>
      <c r="I6" s="74"/>
      <c r="J6" s="74"/>
      <c r="K6" s="75"/>
      <c r="L6" s="75"/>
      <c r="M6" s="75"/>
      <c r="N6" s="76"/>
      <c r="O6" s="75"/>
      <c r="P6" s="75"/>
      <c r="Q6" s="75"/>
      <c r="R6" s="64"/>
      <c r="S6" s="64"/>
      <c r="T6" s="64"/>
      <c r="U6" s="64"/>
      <c r="V6" s="64"/>
      <c r="W6" s="64"/>
      <c r="X6" s="64"/>
      <c r="Y6" s="64"/>
      <c r="Z6" s="64"/>
      <c r="AA6" s="64"/>
      <c r="AB6" s="64"/>
      <c r="AC6" s="64"/>
      <c r="AD6" s="64"/>
      <c r="AE6" s="64"/>
      <c r="AF6" s="64"/>
      <c r="AG6" s="64"/>
      <c r="AH6" s="64"/>
      <c r="AI6" s="64"/>
      <c r="AJ6" s="71"/>
      <c r="AK6" s="71"/>
      <c r="AL6" s="71"/>
      <c r="AM6" s="71"/>
      <c r="AN6" s="71"/>
      <c r="AO6" s="71" t="s">
        <v>447</v>
      </c>
      <c r="AP6" s="71"/>
      <c r="AQ6" s="71"/>
      <c r="AR6" s="71"/>
      <c r="AS6" s="53"/>
      <c r="AT6" s="53"/>
      <c r="AU6" s="53"/>
      <c r="AW6" s="77"/>
      <c r="AX6" s="77"/>
      <c r="AY6" s="78"/>
      <c r="AZ6" s="53"/>
      <c r="BA6" s="760">
        <v>40</v>
      </c>
      <c r="BB6" s="761"/>
      <c r="BC6" s="78" t="s">
        <v>189</v>
      </c>
      <c r="BD6" s="53"/>
      <c r="BE6" s="760">
        <v>160</v>
      </c>
      <c r="BF6" s="761"/>
      <c r="BG6" s="78" t="s">
        <v>190</v>
      </c>
      <c r="BH6" s="53"/>
      <c r="BI6" s="72"/>
    </row>
    <row r="7" spans="2:67" s="57" customFormat="1" ht="5.25" customHeight="1">
      <c r="B7" s="73"/>
      <c r="C7" s="79"/>
      <c r="D7" s="79"/>
      <c r="E7" s="79"/>
      <c r="F7" s="79"/>
      <c r="G7" s="79"/>
      <c r="H7" s="79"/>
      <c r="I7" s="79"/>
      <c r="J7" s="75"/>
      <c r="K7" s="75"/>
      <c r="L7" s="75"/>
      <c r="M7" s="76"/>
      <c r="N7" s="75"/>
      <c r="O7" s="75"/>
      <c r="P7" s="75"/>
      <c r="Q7" s="75"/>
      <c r="R7" s="64"/>
      <c r="S7" s="64"/>
      <c r="T7" s="64"/>
      <c r="U7" s="64"/>
      <c r="V7" s="64"/>
      <c r="W7" s="64"/>
      <c r="X7" s="64"/>
      <c r="Y7" s="64"/>
      <c r="Z7" s="64"/>
      <c r="AA7" s="64"/>
      <c r="AB7" s="64"/>
      <c r="AC7" s="64"/>
      <c r="AD7" s="64"/>
      <c r="AE7" s="64"/>
      <c r="AF7" s="64"/>
      <c r="AG7" s="64"/>
      <c r="AH7" s="64"/>
      <c r="AI7" s="64"/>
      <c r="AJ7" s="71"/>
      <c r="AK7" s="71"/>
      <c r="AL7" s="71"/>
      <c r="AM7" s="71"/>
      <c r="AN7" s="71"/>
      <c r="AO7" s="71"/>
      <c r="AP7" s="71"/>
      <c r="AQ7" s="71"/>
      <c r="AR7" s="71"/>
      <c r="AS7" s="71"/>
      <c r="AT7" s="71"/>
      <c r="AU7" s="71"/>
      <c r="AV7" s="71"/>
      <c r="AW7" s="71"/>
      <c r="AX7" s="71"/>
      <c r="AY7" s="71"/>
      <c r="AZ7" s="71"/>
      <c r="BA7" s="71"/>
      <c r="BB7" s="71"/>
      <c r="BC7" s="71"/>
      <c r="BD7" s="71"/>
      <c r="BE7" s="71"/>
      <c r="BF7" s="71"/>
      <c r="BG7" s="71"/>
      <c r="BH7" s="80"/>
      <c r="BI7" s="80"/>
      <c r="BJ7" s="64"/>
    </row>
    <row r="8" spans="2:67" s="57" customFormat="1" ht="21" customHeight="1">
      <c r="B8" s="81"/>
      <c r="C8" s="76"/>
      <c r="D8" s="76"/>
      <c r="E8" s="76"/>
      <c r="F8" s="76"/>
      <c r="G8" s="76"/>
      <c r="H8" s="76"/>
      <c r="I8" s="76"/>
      <c r="J8" s="75"/>
      <c r="K8" s="75"/>
      <c r="L8" s="75"/>
      <c r="M8" s="76"/>
      <c r="N8" s="75"/>
      <c r="O8" s="75"/>
      <c r="P8" s="75"/>
      <c r="Q8" s="75"/>
      <c r="R8" s="64"/>
      <c r="S8" s="64"/>
      <c r="T8" s="64"/>
      <c r="U8" s="64"/>
      <c r="V8" s="64"/>
      <c r="W8" s="64"/>
      <c r="X8" s="64"/>
      <c r="Y8" s="64"/>
      <c r="Z8" s="64"/>
      <c r="AA8" s="64"/>
      <c r="AB8" s="64"/>
      <c r="AC8" s="64"/>
      <c r="AD8" s="64"/>
      <c r="AE8" s="64"/>
      <c r="AF8" s="64"/>
      <c r="AG8" s="64"/>
      <c r="AH8" s="64"/>
      <c r="AI8" s="64"/>
      <c r="AJ8" s="82"/>
      <c r="AK8" s="82"/>
      <c r="AL8" s="82"/>
      <c r="AM8" s="74"/>
      <c r="AN8" s="83"/>
      <c r="AO8" s="84"/>
      <c r="AP8" s="84"/>
      <c r="AQ8" s="73"/>
      <c r="AR8" s="77"/>
      <c r="AS8" s="77"/>
      <c r="AT8" s="77"/>
      <c r="AU8" s="85"/>
      <c r="AV8" s="85"/>
      <c r="AW8" s="71"/>
      <c r="AX8" s="77"/>
      <c r="AY8" s="77"/>
      <c r="AZ8" s="76"/>
      <c r="BA8" s="71"/>
      <c r="BB8" s="71" t="s">
        <v>191</v>
      </c>
      <c r="BC8" s="71"/>
      <c r="BD8" s="71"/>
      <c r="BE8" s="762">
        <f>DAY(EOMONTH(DATE(AF2,AJ2,1),0))</f>
        <v>30</v>
      </c>
      <c r="BF8" s="763"/>
      <c r="BG8" s="71" t="s">
        <v>192</v>
      </c>
      <c r="BH8" s="71"/>
      <c r="BI8" s="71"/>
      <c r="BJ8" s="64"/>
      <c r="BM8" s="56"/>
      <c r="BN8" s="56"/>
      <c r="BO8" s="56"/>
    </row>
    <row r="9" spans="2:67" ht="5.25" customHeight="1" thickBot="1">
      <c r="B9" s="86"/>
      <c r="C9" s="87"/>
      <c r="D9" s="87"/>
      <c r="E9" s="87"/>
      <c r="F9" s="87"/>
      <c r="G9" s="87"/>
      <c r="H9" s="87"/>
      <c r="I9" s="87"/>
      <c r="J9" s="87"/>
      <c r="K9" s="86"/>
      <c r="L9" s="86"/>
      <c r="M9" s="86"/>
      <c r="N9" s="86"/>
      <c r="O9" s="86"/>
      <c r="P9" s="86"/>
      <c r="Q9" s="86"/>
      <c r="R9" s="86"/>
      <c r="S9" s="86"/>
      <c r="T9" s="86"/>
      <c r="U9" s="86"/>
      <c r="V9" s="86"/>
      <c r="W9" s="86"/>
      <c r="X9" s="86"/>
      <c r="Y9" s="86"/>
      <c r="Z9" s="86"/>
      <c r="AA9" s="86"/>
      <c r="AB9" s="86"/>
      <c r="AC9" s="87"/>
      <c r="AD9" s="86"/>
      <c r="AE9" s="86"/>
      <c r="AF9" s="86"/>
      <c r="AG9" s="86"/>
      <c r="AH9" s="86"/>
      <c r="AI9" s="86"/>
      <c r="AJ9" s="86"/>
      <c r="AK9" s="86"/>
      <c r="AL9" s="86"/>
      <c r="AM9" s="86"/>
      <c r="AN9" s="86"/>
      <c r="AO9" s="86"/>
      <c r="AP9" s="86"/>
      <c r="AQ9" s="86"/>
      <c r="AR9" s="86"/>
      <c r="AT9" s="89"/>
      <c r="BK9" s="90"/>
      <c r="BL9" s="90"/>
      <c r="BM9" s="90"/>
    </row>
    <row r="10" spans="2:67" ht="21.65" customHeight="1">
      <c r="B10" s="764" t="s">
        <v>448</v>
      </c>
      <c r="C10" s="748" t="s">
        <v>449</v>
      </c>
      <c r="D10" s="767"/>
      <c r="E10" s="91"/>
      <c r="F10" s="92"/>
      <c r="G10" s="91"/>
      <c r="H10" s="92"/>
      <c r="I10" s="770" t="s">
        <v>450</v>
      </c>
      <c r="J10" s="771"/>
      <c r="K10" s="776" t="s">
        <v>451</v>
      </c>
      <c r="L10" s="749"/>
      <c r="M10" s="749"/>
      <c r="N10" s="767"/>
      <c r="O10" s="776" t="s">
        <v>452</v>
      </c>
      <c r="P10" s="749"/>
      <c r="Q10" s="749"/>
      <c r="R10" s="749"/>
      <c r="S10" s="767"/>
      <c r="T10" s="93"/>
      <c r="U10" s="93"/>
      <c r="V10" s="94"/>
      <c r="W10" s="779" t="s">
        <v>453</v>
      </c>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0"/>
      <c r="AY10" s="780"/>
      <c r="AZ10" s="780"/>
      <c r="BA10" s="780"/>
      <c r="BB10" s="736" t="str">
        <f>IF(BE3="４週","(9)1～4週目の勤務時間数合計","(9)1か月の勤務時間数　合計")</f>
        <v>(9)1～4週目の勤務時間数合計</v>
      </c>
      <c r="BC10" s="737"/>
      <c r="BD10" s="742" t="s">
        <v>454</v>
      </c>
      <c r="BE10" s="743"/>
      <c r="BF10" s="748" t="s">
        <v>455</v>
      </c>
      <c r="BG10" s="749"/>
      <c r="BH10" s="749"/>
      <c r="BI10" s="749"/>
      <c r="BJ10" s="750"/>
    </row>
    <row r="11" spans="2:67" ht="20.25" customHeight="1">
      <c r="B11" s="765"/>
      <c r="C11" s="751"/>
      <c r="D11" s="768"/>
      <c r="E11" s="95"/>
      <c r="F11" s="96"/>
      <c r="G11" s="95"/>
      <c r="H11" s="96"/>
      <c r="I11" s="772"/>
      <c r="J11" s="773"/>
      <c r="K11" s="777"/>
      <c r="L11" s="752"/>
      <c r="M11" s="752"/>
      <c r="N11" s="768"/>
      <c r="O11" s="777"/>
      <c r="P11" s="752"/>
      <c r="Q11" s="752"/>
      <c r="R11" s="752"/>
      <c r="S11" s="768"/>
      <c r="T11" s="97"/>
      <c r="U11" s="97"/>
      <c r="V11" s="98"/>
      <c r="W11" s="757" t="s">
        <v>194</v>
      </c>
      <c r="X11" s="757"/>
      <c r="Y11" s="757"/>
      <c r="Z11" s="757"/>
      <c r="AA11" s="757"/>
      <c r="AB11" s="757"/>
      <c r="AC11" s="758"/>
      <c r="AD11" s="759" t="s">
        <v>195</v>
      </c>
      <c r="AE11" s="757"/>
      <c r="AF11" s="757"/>
      <c r="AG11" s="757"/>
      <c r="AH11" s="757"/>
      <c r="AI11" s="757"/>
      <c r="AJ11" s="758"/>
      <c r="AK11" s="759" t="s">
        <v>196</v>
      </c>
      <c r="AL11" s="757"/>
      <c r="AM11" s="757"/>
      <c r="AN11" s="757"/>
      <c r="AO11" s="757"/>
      <c r="AP11" s="757"/>
      <c r="AQ11" s="758"/>
      <c r="AR11" s="759" t="s">
        <v>197</v>
      </c>
      <c r="AS11" s="757"/>
      <c r="AT11" s="757"/>
      <c r="AU11" s="757"/>
      <c r="AV11" s="757"/>
      <c r="AW11" s="757"/>
      <c r="AX11" s="758"/>
      <c r="AY11" s="759" t="s">
        <v>198</v>
      </c>
      <c r="AZ11" s="757"/>
      <c r="BA11" s="757"/>
      <c r="BB11" s="738"/>
      <c r="BC11" s="739"/>
      <c r="BD11" s="744"/>
      <c r="BE11" s="745"/>
      <c r="BF11" s="751"/>
      <c r="BG11" s="752"/>
      <c r="BH11" s="752"/>
      <c r="BI11" s="752"/>
      <c r="BJ11" s="753"/>
    </row>
    <row r="12" spans="2:67" ht="20.25" customHeight="1">
      <c r="B12" s="765"/>
      <c r="C12" s="751"/>
      <c r="D12" s="768"/>
      <c r="E12" s="95"/>
      <c r="F12" s="96"/>
      <c r="G12" s="95"/>
      <c r="H12" s="96"/>
      <c r="I12" s="772"/>
      <c r="J12" s="773"/>
      <c r="K12" s="777"/>
      <c r="L12" s="752"/>
      <c r="M12" s="752"/>
      <c r="N12" s="768"/>
      <c r="O12" s="777"/>
      <c r="P12" s="752"/>
      <c r="Q12" s="752"/>
      <c r="R12" s="752"/>
      <c r="S12" s="768"/>
      <c r="T12" s="97"/>
      <c r="U12" s="97"/>
      <c r="V12" s="98"/>
      <c r="W12" s="99">
        <v>1</v>
      </c>
      <c r="X12" s="100">
        <v>2</v>
      </c>
      <c r="Y12" s="100">
        <v>3</v>
      </c>
      <c r="Z12" s="100">
        <v>4</v>
      </c>
      <c r="AA12" s="100">
        <v>5</v>
      </c>
      <c r="AB12" s="100">
        <v>6</v>
      </c>
      <c r="AC12" s="101">
        <v>7</v>
      </c>
      <c r="AD12" s="102">
        <v>8</v>
      </c>
      <c r="AE12" s="100">
        <v>9</v>
      </c>
      <c r="AF12" s="100">
        <v>10</v>
      </c>
      <c r="AG12" s="100">
        <v>11</v>
      </c>
      <c r="AH12" s="100">
        <v>12</v>
      </c>
      <c r="AI12" s="100">
        <v>13</v>
      </c>
      <c r="AJ12" s="101">
        <v>14</v>
      </c>
      <c r="AK12" s="99">
        <v>15</v>
      </c>
      <c r="AL12" s="100">
        <v>16</v>
      </c>
      <c r="AM12" s="100">
        <v>17</v>
      </c>
      <c r="AN12" s="100">
        <v>18</v>
      </c>
      <c r="AO12" s="100">
        <v>19</v>
      </c>
      <c r="AP12" s="100">
        <v>20</v>
      </c>
      <c r="AQ12" s="101">
        <v>21</v>
      </c>
      <c r="AR12" s="102">
        <v>22</v>
      </c>
      <c r="AS12" s="100">
        <v>23</v>
      </c>
      <c r="AT12" s="100">
        <v>24</v>
      </c>
      <c r="AU12" s="100">
        <v>25</v>
      </c>
      <c r="AV12" s="100">
        <v>26</v>
      </c>
      <c r="AW12" s="100">
        <v>27</v>
      </c>
      <c r="AX12" s="101">
        <v>28</v>
      </c>
      <c r="AY12" s="103" t="str">
        <f>IF($BE$3="実績",IF(DAY(DATE($AF$2,$AJ$2,29))=29,29,""),"")</f>
        <v/>
      </c>
      <c r="AZ12" s="104" t="str">
        <f>IF($BE$3="実績",IF(DAY(DATE($AF$2,$AJ$2,30))=30,30,""),"")</f>
        <v/>
      </c>
      <c r="BA12" s="105" t="str">
        <f>IF($BE$3="実績",IF(DAY(DATE($AF$2,$AJ$2,31))=31,31,""),"")</f>
        <v/>
      </c>
      <c r="BB12" s="738"/>
      <c r="BC12" s="739"/>
      <c r="BD12" s="744"/>
      <c r="BE12" s="745"/>
      <c r="BF12" s="751"/>
      <c r="BG12" s="752"/>
      <c r="BH12" s="752"/>
      <c r="BI12" s="752"/>
      <c r="BJ12" s="753"/>
    </row>
    <row r="13" spans="2:67" ht="20.25" hidden="1" customHeight="1">
      <c r="B13" s="765"/>
      <c r="C13" s="751"/>
      <c r="D13" s="768"/>
      <c r="E13" s="95"/>
      <c r="F13" s="96"/>
      <c r="G13" s="95"/>
      <c r="H13" s="96"/>
      <c r="I13" s="772"/>
      <c r="J13" s="773"/>
      <c r="K13" s="777"/>
      <c r="L13" s="752"/>
      <c r="M13" s="752"/>
      <c r="N13" s="768"/>
      <c r="O13" s="777"/>
      <c r="P13" s="752"/>
      <c r="Q13" s="752"/>
      <c r="R13" s="752"/>
      <c r="S13" s="768"/>
      <c r="T13" s="97"/>
      <c r="U13" s="97"/>
      <c r="V13" s="98"/>
      <c r="W13" s="99">
        <f>WEEKDAY(DATE($AF$2,$AJ$2,1))</f>
        <v>2</v>
      </c>
      <c r="X13" s="100">
        <f>WEEKDAY(DATE($AF$2,$AJ$2,2))</f>
        <v>3</v>
      </c>
      <c r="Y13" s="100">
        <f>WEEKDAY(DATE($AF$2,$AJ$2,3))</f>
        <v>4</v>
      </c>
      <c r="Z13" s="100">
        <f>WEEKDAY(DATE($AF$2,$AJ$2,4))</f>
        <v>5</v>
      </c>
      <c r="AA13" s="100">
        <f>WEEKDAY(DATE($AF$2,$AJ$2,5))</f>
        <v>6</v>
      </c>
      <c r="AB13" s="100">
        <f>WEEKDAY(DATE($AF$2,$AJ$2,6))</f>
        <v>7</v>
      </c>
      <c r="AC13" s="101">
        <f>WEEKDAY(DATE($AF$2,$AJ$2,7))</f>
        <v>1</v>
      </c>
      <c r="AD13" s="102">
        <f>WEEKDAY(DATE($AF$2,$AJ$2,8))</f>
        <v>2</v>
      </c>
      <c r="AE13" s="100">
        <f>WEEKDAY(DATE($AF$2,$AJ$2,9))</f>
        <v>3</v>
      </c>
      <c r="AF13" s="100">
        <f>WEEKDAY(DATE($AF$2,$AJ$2,10))</f>
        <v>4</v>
      </c>
      <c r="AG13" s="100">
        <f>WEEKDAY(DATE($AF$2,$AJ$2,11))</f>
        <v>5</v>
      </c>
      <c r="AH13" s="100">
        <f>WEEKDAY(DATE($AF$2,$AJ$2,12))</f>
        <v>6</v>
      </c>
      <c r="AI13" s="100">
        <f>WEEKDAY(DATE($AF$2,$AJ$2,13))</f>
        <v>7</v>
      </c>
      <c r="AJ13" s="101">
        <f>WEEKDAY(DATE($AF$2,$AJ$2,14))</f>
        <v>1</v>
      </c>
      <c r="AK13" s="102">
        <f>WEEKDAY(DATE($AF$2,$AJ$2,15))</f>
        <v>2</v>
      </c>
      <c r="AL13" s="100">
        <f>WEEKDAY(DATE($AF$2,$AJ$2,16))</f>
        <v>3</v>
      </c>
      <c r="AM13" s="100">
        <f>WEEKDAY(DATE($AF$2,$AJ$2,17))</f>
        <v>4</v>
      </c>
      <c r="AN13" s="100">
        <f>WEEKDAY(DATE($AF$2,$AJ$2,18))</f>
        <v>5</v>
      </c>
      <c r="AO13" s="100">
        <f>WEEKDAY(DATE($AF$2,$AJ$2,19))</f>
        <v>6</v>
      </c>
      <c r="AP13" s="100">
        <f>WEEKDAY(DATE($AF$2,$AJ$2,20))</f>
        <v>7</v>
      </c>
      <c r="AQ13" s="101">
        <f>WEEKDAY(DATE($AF$2,$AJ$2,21))</f>
        <v>1</v>
      </c>
      <c r="AR13" s="102">
        <f>WEEKDAY(DATE($AF$2,$AJ$2,22))</f>
        <v>2</v>
      </c>
      <c r="AS13" s="100">
        <f>WEEKDAY(DATE($AF$2,$AJ$2,23))</f>
        <v>3</v>
      </c>
      <c r="AT13" s="100">
        <f>WEEKDAY(DATE($AF$2,$AJ$2,24))</f>
        <v>4</v>
      </c>
      <c r="AU13" s="100">
        <f>WEEKDAY(DATE($AF$2,$AJ$2,25))</f>
        <v>5</v>
      </c>
      <c r="AV13" s="100">
        <f>WEEKDAY(DATE($AF$2,$AJ$2,26))</f>
        <v>6</v>
      </c>
      <c r="AW13" s="100">
        <f>WEEKDAY(DATE($AF$2,$AJ$2,27))</f>
        <v>7</v>
      </c>
      <c r="AX13" s="101">
        <f>WEEKDAY(DATE($AF$2,$AJ$2,28))</f>
        <v>1</v>
      </c>
      <c r="AY13" s="102">
        <f>IF(AY12=29,WEEKDAY(DATE($AF$2,$AJ$2,29)),0)</f>
        <v>0</v>
      </c>
      <c r="AZ13" s="100">
        <f>IF(AZ12=30,WEEKDAY(DATE($AF$2,$AJ$2,30)),0)</f>
        <v>0</v>
      </c>
      <c r="BA13" s="101">
        <f>IF(BA12=31,WEEKDAY(DATE($AF$2,$AJ$2,31)),0)</f>
        <v>0</v>
      </c>
      <c r="BB13" s="738"/>
      <c r="BC13" s="739"/>
      <c r="BD13" s="744"/>
      <c r="BE13" s="745"/>
      <c r="BF13" s="751"/>
      <c r="BG13" s="752"/>
      <c r="BH13" s="752"/>
      <c r="BI13" s="752"/>
      <c r="BJ13" s="753"/>
    </row>
    <row r="14" spans="2:67" ht="20.25" customHeight="1" thickBot="1">
      <c r="B14" s="766"/>
      <c r="C14" s="754"/>
      <c r="D14" s="769"/>
      <c r="E14" s="106"/>
      <c r="F14" s="107"/>
      <c r="G14" s="106"/>
      <c r="H14" s="107"/>
      <c r="I14" s="774"/>
      <c r="J14" s="775"/>
      <c r="K14" s="778"/>
      <c r="L14" s="755"/>
      <c r="M14" s="755"/>
      <c r="N14" s="769"/>
      <c r="O14" s="778"/>
      <c r="P14" s="755"/>
      <c r="Q14" s="755"/>
      <c r="R14" s="755"/>
      <c r="S14" s="769"/>
      <c r="T14" s="108"/>
      <c r="U14" s="108"/>
      <c r="V14" s="109"/>
      <c r="W14" s="110" t="str">
        <f>IF(W13=1,"日",IF(W13=2,"月",IF(W13=3,"火",IF(W13=4,"水",IF(W13=5,"木",IF(W13=6,"金","土"))))))</f>
        <v>月</v>
      </c>
      <c r="X14" s="111" t="str">
        <f t="shared" ref="X14:AX14" si="0">IF(X13=1,"日",IF(X13=2,"月",IF(X13=3,"火",IF(X13=4,"水",IF(X13=5,"木",IF(X13=6,"金","土"))))))</f>
        <v>火</v>
      </c>
      <c r="Y14" s="111" t="str">
        <f t="shared" si="0"/>
        <v>水</v>
      </c>
      <c r="Z14" s="111" t="str">
        <f t="shared" si="0"/>
        <v>木</v>
      </c>
      <c r="AA14" s="111" t="str">
        <f t="shared" si="0"/>
        <v>金</v>
      </c>
      <c r="AB14" s="111" t="str">
        <f t="shared" si="0"/>
        <v>土</v>
      </c>
      <c r="AC14" s="112" t="str">
        <f t="shared" si="0"/>
        <v>日</v>
      </c>
      <c r="AD14" s="113" t="str">
        <f>IF(AD13=1,"日",IF(AD13=2,"月",IF(AD13=3,"火",IF(AD13=4,"水",IF(AD13=5,"木",IF(AD13=6,"金","土"))))))</f>
        <v>月</v>
      </c>
      <c r="AE14" s="111" t="str">
        <f t="shared" si="0"/>
        <v>火</v>
      </c>
      <c r="AF14" s="111" t="str">
        <f t="shared" si="0"/>
        <v>水</v>
      </c>
      <c r="AG14" s="111" t="str">
        <f t="shared" si="0"/>
        <v>木</v>
      </c>
      <c r="AH14" s="111" t="str">
        <f t="shared" si="0"/>
        <v>金</v>
      </c>
      <c r="AI14" s="111" t="str">
        <f t="shared" si="0"/>
        <v>土</v>
      </c>
      <c r="AJ14" s="112" t="str">
        <f t="shared" si="0"/>
        <v>日</v>
      </c>
      <c r="AK14" s="113" t="str">
        <f>IF(AK13=1,"日",IF(AK13=2,"月",IF(AK13=3,"火",IF(AK13=4,"水",IF(AK13=5,"木",IF(AK13=6,"金","土"))))))</f>
        <v>月</v>
      </c>
      <c r="AL14" s="111" t="str">
        <f t="shared" si="0"/>
        <v>火</v>
      </c>
      <c r="AM14" s="111" t="str">
        <f t="shared" si="0"/>
        <v>水</v>
      </c>
      <c r="AN14" s="111" t="str">
        <f t="shared" si="0"/>
        <v>木</v>
      </c>
      <c r="AO14" s="111" t="str">
        <f t="shared" si="0"/>
        <v>金</v>
      </c>
      <c r="AP14" s="111" t="str">
        <f t="shared" si="0"/>
        <v>土</v>
      </c>
      <c r="AQ14" s="112" t="str">
        <f t="shared" si="0"/>
        <v>日</v>
      </c>
      <c r="AR14" s="113" t="str">
        <f>IF(AR13=1,"日",IF(AR13=2,"月",IF(AR13=3,"火",IF(AR13=4,"水",IF(AR13=5,"木",IF(AR13=6,"金","土"))))))</f>
        <v>月</v>
      </c>
      <c r="AS14" s="111" t="str">
        <f t="shared" si="0"/>
        <v>火</v>
      </c>
      <c r="AT14" s="111" t="str">
        <f t="shared" si="0"/>
        <v>水</v>
      </c>
      <c r="AU14" s="111" t="str">
        <f t="shared" si="0"/>
        <v>木</v>
      </c>
      <c r="AV14" s="111" t="str">
        <f t="shared" si="0"/>
        <v>金</v>
      </c>
      <c r="AW14" s="111" t="str">
        <f t="shared" si="0"/>
        <v>土</v>
      </c>
      <c r="AX14" s="112" t="str">
        <f t="shared" si="0"/>
        <v>日</v>
      </c>
      <c r="AY14" s="111" t="str">
        <f>IF(AY13=1,"日",IF(AY13=2,"月",IF(AY13=3,"火",IF(AY13=4,"水",IF(AY13=5,"木",IF(AY13=6,"金",IF(AY13=0,"","土")))))))</f>
        <v/>
      </c>
      <c r="AZ14" s="111" t="str">
        <f>IF(AZ13=1,"日",IF(AZ13=2,"月",IF(AZ13=3,"火",IF(AZ13=4,"水",IF(AZ13=5,"木",IF(AZ13=6,"金",IF(AZ13=0,"","土")))))))</f>
        <v/>
      </c>
      <c r="BA14" s="111" t="str">
        <f>IF(BA13=1,"日",IF(BA13=2,"月",IF(BA13=3,"火",IF(BA13=4,"水",IF(BA13=5,"木",IF(BA13=6,"金",IF(BA13=0,"","土")))))))</f>
        <v/>
      </c>
      <c r="BB14" s="740"/>
      <c r="BC14" s="741"/>
      <c r="BD14" s="746"/>
      <c r="BE14" s="747"/>
      <c r="BF14" s="754"/>
      <c r="BG14" s="755"/>
      <c r="BH14" s="755"/>
      <c r="BI14" s="755"/>
      <c r="BJ14" s="756"/>
    </row>
    <row r="15" spans="2:67" ht="20.25" customHeight="1">
      <c r="B15" s="792">
        <f>B13+1</f>
        <v>1</v>
      </c>
      <c r="C15" s="816" t="s">
        <v>199</v>
      </c>
      <c r="D15" s="817"/>
      <c r="E15" s="114"/>
      <c r="F15" s="115"/>
      <c r="G15" s="114"/>
      <c r="H15" s="115"/>
      <c r="I15" s="818" t="s">
        <v>124</v>
      </c>
      <c r="J15" s="819"/>
      <c r="K15" s="820" t="s">
        <v>200</v>
      </c>
      <c r="L15" s="821"/>
      <c r="M15" s="821"/>
      <c r="N15" s="817"/>
      <c r="O15" s="822" t="s">
        <v>201</v>
      </c>
      <c r="P15" s="823"/>
      <c r="Q15" s="823"/>
      <c r="R15" s="823"/>
      <c r="S15" s="824"/>
      <c r="T15" s="116" t="s">
        <v>456</v>
      </c>
      <c r="U15" s="117"/>
      <c r="V15" s="118"/>
      <c r="W15" s="119" t="s">
        <v>457</v>
      </c>
      <c r="X15" s="120" t="s">
        <v>458</v>
      </c>
      <c r="Y15" s="120" t="s">
        <v>459</v>
      </c>
      <c r="Z15" s="120"/>
      <c r="AA15" s="120"/>
      <c r="AB15" s="120" t="s">
        <v>460</v>
      </c>
      <c r="AC15" s="121" t="s">
        <v>458</v>
      </c>
      <c r="AD15" s="119" t="s">
        <v>458</v>
      </c>
      <c r="AE15" s="120" t="s">
        <v>460</v>
      </c>
      <c r="AF15" s="120" t="s">
        <v>460</v>
      </c>
      <c r="AG15" s="120"/>
      <c r="AH15" s="120"/>
      <c r="AI15" s="120" t="s">
        <v>458</v>
      </c>
      <c r="AJ15" s="121" t="s">
        <v>458</v>
      </c>
      <c r="AK15" s="119" t="s">
        <v>458</v>
      </c>
      <c r="AL15" s="120" t="s">
        <v>458</v>
      </c>
      <c r="AM15" s="120" t="s">
        <v>458</v>
      </c>
      <c r="AN15" s="120"/>
      <c r="AO15" s="120"/>
      <c r="AP15" s="120" t="s">
        <v>458</v>
      </c>
      <c r="AQ15" s="121" t="s">
        <v>458</v>
      </c>
      <c r="AR15" s="119" t="s">
        <v>460</v>
      </c>
      <c r="AS15" s="120" t="s">
        <v>458</v>
      </c>
      <c r="AT15" s="120" t="s">
        <v>458</v>
      </c>
      <c r="AU15" s="120"/>
      <c r="AV15" s="120"/>
      <c r="AW15" s="120" t="s">
        <v>458</v>
      </c>
      <c r="AX15" s="121" t="s">
        <v>458</v>
      </c>
      <c r="AY15" s="119"/>
      <c r="AZ15" s="120"/>
      <c r="BA15" s="120"/>
      <c r="BB15" s="825"/>
      <c r="BC15" s="826"/>
      <c r="BD15" s="811"/>
      <c r="BE15" s="812"/>
      <c r="BF15" s="813"/>
      <c r="BG15" s="814"/>
      <c r="BH15" s="814"/>
      <c r="BI15" s="814"/>
      <c r="BJ15" s="815"/>
    </row>
    <row r="16" spans="2:67" ht="20.25" customHeight="1">
      <c r="B16" s="793"/>
      <c r="C16" s="796"/>
      <c r="D16" s="797"/>
      <c r="E16" s="122"/>
      <c r="F16" s="123" t="str">
        <f>C15</f>
        <v>管理者</v>
      </c>
      <c r="G16" s="122"/>
      <c r="H16" s="123" t="str">
        <f>I15</f>
        <v>A</v>
      </c>
      <c r="I16" s="800"/>
      <c r="J16" s="801"/>
      <c r="K16" s="804"/>
      <c r="L16" s="805"/>
      <c r="M16" s="805"/>
      <c r="N16" s="797"/>
      <c r="O16" s="806"/>
      <c r="P16" s="807"/>
      <c r="Q16" s="807"/>
      <c r="R16" s="807"/>
      <c r="S16" s="808"/>
      <c r="T16" s="124" t="s">
        <v>203</v>
      </c>
      <c r="U16" s="125"/>
      <c r="V16" s="126"/>
      <c r="W16" s="127">
        <f>IF(W15="","",VLOOKUP(W15,'【記載例】シフト記号表（勤務時間帯）'!$C$6:$L$47,10,FALSE))</f>
        <v>8</v>
      </c>
      <c r="X16" s="128">
        <f>IF(X15="","",VLOOKUP(X15,'【記載例】シフト記号表（勤務時間帯）'!$C$6:$L$47,10,FALSE))</f>
        <v>8</v>
      </c>
      <c r="Y16" s="128">
        <f>IF(Y15="","",VLOOKUP(Y15,'【記載例】シフト記号表（勤務時間帯）'!$C$6:$L$47,10,FALSE))</f>
        <v>8</v>
      </c>
      <c r="Z16" s="128" t="str">
        <f>IF(Z15="","",VLOOKUP(Z15,'【記載例】シフト記号表（勤務時間帯）'!$C$6:$L$47,10,FALSE))</f>
        <v/>
      </c>
      <c r="AA16" s="128" t="str">
        <f>IF(AA15="","",VLOOKUP(AA15,'【記載例】シフト記号表（勤務時間帯）'!$C$6:$L$47,10,FALSE))</f>
        <v/>
      </c>
      <c r="AB16" s="128">
        <f>IF(AB15="","",VLOOKUP(AB15,'【記載例】シフト記号表（勤務時間帯）'!$C$6:$L$47,10,FALSE))</f>
        <v>8</v>
      </c>
      <c r="AC16" s="129">
        <f>IF(AC15="","",VLOOKUP(AC15,'【記載例】シフト記号表（勤務時間帯）'!$C$6:$L$47,10,FALSE))</f>
        <v>8</v>
      </c>
      <c r="AD16" s="127">
        <f>IF(AD15="","",VLOOKUP(AD15,'【記載例】シフト記号表（勤務時間帯）'!$C$6:$L$47,10,FALSE))</f>
        <v>8</v>
      </c>
      <c r="AE16" s="128">
        <f>IF(AE15="","",VLOOKUP(AE15,'【記載例】シフト記号表（勤務時間帯）'!$C$6:$L$47,10,FALSE))</f>
        <v>8</v>
      </c>
      <c r="AF16" s="128">
        <f>IF(AF15="","",VLOOKUP(AF15,'【記載例】シフト記号表（勤務時間帯）'!$C$6:$L$47,10,FALSE))</f>
        <v>8</v>
      </c>
      <c r="AG16" s="128" t="str">
        <f>IF(AG15="","",VLOOKUP(AG15,'【記載例】シフト記号表（勤務時間帯）'!$C$6:$L$47,10,FALSE))</f>
        <v/>
      </c>
      <c r="AH16" s="128" t="str">
        <f>IF(AH15="","",VLOOKUP(AH15,'【記載例】シフト記号表（勤務時間帯）'!$C$6:$L$47,10,FALSE))</f>
        <v/>
      </c>
      <c r="AI16" s="128">
        <f>IF(AI15="","",VLOOKUP(AI15,'【記載例】シフト記号表（勤務時間帯）'!$C$6:$L$47,10,FALSE))</f>
        <v>8</v>
      </c>
      <c r="AJ16" s="129">
        <f>IF(AJ15="","",VLOOKUP(AJ15,'【記載例】シフト記号表（勤務時間帯）'!$C$6:$L$47,10,FALSE))</f>
        <v>8</v>
      </c>
      <c r="AK16" s="127">
        <f>IF(AK15="","",VLOOKUP(AK15,'【記載例】シフト記号表（勤務時間帯）'!$C$6:$L$47,10,FALSE))</f>
        <v>8</v>
      </c>
      <c r="AL16" s="128">
        <f>IF(AL15="","",VLOOKUP(AL15,'【記載例】シフト記号表（勤務時間帯）'!$C$6:$L$47,10,FALSE))</f>
        <v>8</v>
      </c>
      <c r="AM16" s="128">
        <f>IF(AM15="","",VLOOKUP(AM15,'【記載例】シフト記号表（勤務時間帯）'!$C$6:$L$47,10,FALSE))</f>
        <v>8</v>
      </c>
      <c r="AN16" s="128" t="str">
        <f>IF(AN15="","",VLOOKUP(AN15,'【記載例】シフト記号表（勤務時間帯）'!$C$6:$L$47,10,FALSE))</f>
        <v/>
      </c>
      <c r="AO16" s="128" t="str">
        <f>IF(AO15="","",VLOOKUP(AO15,'【記載例】シフト記号表（勤務時間帯）'!$C$6:$L$47,10,FALSE))</f>
        <v/>
      </c>
      <c r="AP16" s="128">
        <f>IF(AP15="","",VLOOKUP(AP15,'【記載例】シフト記号表（勤務時間帯）'!$C$6:$L$47,10,FALSE))</f>
        <v>8</v>
      </c>
      <c r="AQ16" s="129">
        <f>IF(AQ15="","",VLOOKUP(AQ15,'【記載例】シフト記号表（勤務時間帯）'!$C$6:$L$47,10,FALSE))</f>
        <v>8</v>
      </c>
      <c r="AR16" s="127">
        <f>IF(AR15="","",VLOOKUP(AR15,'【記載例】シフト記号表（勤務時間帯）'!$C$6:$L$47,10,FALSE))</f>
        <v>8</v>
      </c>
      <c r="AS16" s="128">
        <f>IF(AS15="","",VLOOKUP(AS15,'【記載例】シフト記号表（勤務時間帯）'!$C$6:$L$47,10,FALSE))</f>
        <v>8</v>
      </c>
      <c r="AT16" s="128">
        <f>IF(AT15="","",VLOOKUP(AT15,'【記載例】シフト記号表（勤務時間帯）'!$C$6:$L$47,10,FALSE))</f>
        <v>8</v>
      </c>
      <c r="AU16" s="128" t="str">
        <f>IF(AU15="","",VLOOKUP(AU15,'【記載例】シフト記号表（勤務時間帯）'!$C$6:$L$47,10,FALSE))</f>
        <v/>
      </c>
      <c r="AV16" s="128" t="str">
        <f>IF(AV15="","",VLOOKUP(AV15,'【記載例】シフト記号表（勤務時間帯）'!$C$6:$L$47,10,FALSE))</f>
        <v/>
      </c>
      <c r="AW16" s="128">
        <f>IF(AW15="","",VLOOKUP(AW15,'【記載例】シフト記号表（勤務時間帯）'!$C$6:$L$47,10,FALSE))</f>
        <v>8</v>
      </c>
      <c r="AX16" s="129">
        <f>IF(AX15="","",VLOOKUP(AX15,'【記載例】シフト記号表（勤務時間帯）'!$C$6:$L$47,10,FALSE))</f>
        <v>8</v>
      </c>
      <c r="AY16" s="127" t="str">
        <f>IF(AY15="","",VLOOKUP(AY15,'【記載例】シフト記号表（勤務時間帯）'!$C$6:$L$47,10,FALSE))</f>
        <v/>
      </c>
      <c r="AZ16" s="128" t="str">
        <f>IF(AZ15="","",VLOOKUP(AZ15,'【記載例】シフト記号表（勤務時間帯）'!$C$6:$L$47,10,FALSE))</f>
        <v/>
      </c>
      <c r="BA16" s="128" t="str">
        <f>IF(BA15="","",VLOOKUP(BA15,'【記載例】シフト記号表（勤務時間帯）'!$C$6:$L$47,10,FALSE))</f>
        <v/>
      </c>
      <c r="BB16" s="789">
        <f>IF($BE$3="４週",SUM(W16:AX16),IF($BE$3="暦月",SUM(W16:BA16),""))</f>
        <v>160</v>
      </c>
      <c r="BC16" s="790"/>
      <c r="BD16" s="791">
        <f>IF($BE$3="４週",BB16/4,IF($BE$3="暦月",(BB16/($BE$8/7)),""))</f>
        <v>40</v>
      </c>
      <c r="BE16" s="790"/>
      <c r="BF16" s="786"/>
      <c r="BG16" s="787"/>
      <c r="BH16" s="787"/>
      <c r="BI16" s="787"/>
      <c r="BJ16" s="788"/>
    </row>
    <row r="17" spans="2:62" ht="20.25" customHeight="1">
      <c r="B17" s="792">
        <f>B15+1</f>
        <v>2</v>
      </c>
      <c r="C17" s="794" t="s">
        <v>204</v>
      </c>
      <c r="D17" s="795"/>
      <c r="E17" s="130"/>
      <c r="F17" s="131"/>
      <c r="G17" s="130"/>
      <c r="H17" s="131"/>
      <c r="I17" s="798" t="s">
        <v>124</v>
      </c>
      <c r="J17" s="799"/>
      <c r="K17" s="802" t="s">
        <v>461</v>
      </c>
      <c r="L17" s="803"/>
      <c r="M17" s="803"/>
      <c r="N17" s="795"/>
      <c r="O17" s="806" t="s">
        <v>462</v>
      </c>
      <c r="P17" s="807"/>
      <c r="Q17" s="807"/>
      <c r="R17" s="807"/>
      <c r="S17" s="808"/>
      <c r="T17" s="132" t="s">
        <v>456</v>
      </c>
      <c r="U17" s="133"/>
      <c r="V17" s="134"/>
      <c r="W17" s="135" t="s">
        <v>463</v>
      </c>
      <c r="X17" s="136" t="s">
        <v>464</v>
      </c>
      <c r="Y17" s="136"/>
      <c r="Z17" s="136"/>
      <c r="AA17" s="136" t="s">
        <v>464</v>
      </c>
      <c r="AB17" s="136" t="s">
        <v>464</v>
      </c>
      <c r="AC17" s="137" t="s">
        <v>464</v>
      </c>
      <c r="AD17" s="135" t="s">
        <v>464</v>
      </c>
      <c r="AE17" s="136" t="s">
        <v>464</v>
      </c>
      <c r="AF17" s="136"/>
      <c r="AG17" s="136"/>
      <c r="AH17" s="136" t="s">
        <v>464</v>
      </c>
      <c r="AI17" s="136" t="s">
        <v>464</v>
      </c>
      <c r="AJ17" s="137" t="s">
        <v>464</v>
      </c>
      <c r="AK17" s="135" t="s">
        <v>464</v>
      </c>
      <c r="AL17" s="136" t="s">
        <v>464</v>
      </c>
      <c r="AM17" s="136"/>
      <c r="AN17" s="136"/>
      <c r="AO17" s="136" t="s">
        <v>464</v>
      </c>
      <c r="AP17" s="136" t="s">
        <v>464</v>
      </c>
      <c r="AQ17" s="137" t="s">
        <v>464</v>
      </c>
      <c r="AR17" s="135" t="s">
        <v>464</v>
      </c>
      <c r="AS17" s="136" t="s">
        <v>464</v>
      </c>
      <c r="AT17" s="136"/>
      <c r="AU17" s="136"/>
      <c r="AV17" s="136" t="s">
        <v>464</v>
      </c>
      <c r="AW17" s="136" t="s">
        <v>464</v>
      </c>
      <c r="AX17" s="137" t="s">
        <v>464</v>
      </c>
      <c r="AY17" s="135"/>
      <c r="AZ17" s="136"/>
      <c r="BA17" s="138"/>
      <c r="BB17" s="809"/>
      <c r="BC17" s="810"/>
      <c r="BD17" s="781"/>
      <c r="BE17" s="782"/>
      <c r="BF17" s="783" t="s">
        <v>465</v>
      </c>
      <c r="BG17" s="784"/>
      <c r="BH17" s="784"/>
      <c r="BI17" s="784"/>
      <c r="BJ17" s="785"/>
    </row>
    <row r="18" spans="2:62" ht="20.25" customHeight="1">
      <c r="B18" s="793"/>
      <c r="C18" s="796"/>
      <c r="D18" s="797"/>
      <c r="E18" s="122"/>
      <c r="F18" s="123" t="str">
        <f>C17</f>
        <v>計画作成責任者</v>
      </c>
      <c r="G18" s="122"/>
      <c r="H18" s="123" t="str">
        <f>I17</f>
        <v>A</v>
      </c>
      <c r="I18" s="800"/>
      <c r="J18" s="801"/>
      <c r="K18" s="804"/>
      <c r="L18" s="805"/>
      <c r="M18" s="805"/>
      <c r="N18" s="797"/>
      <c r="O18" s="806"/>
      <c r="P18" s="807"/>
      <c r="Q18" s="807"/>
      <c r="R18" s="807"/>
      <c r="S18" s="808"/>
      <c r="T18" s="124" t="s">
        <v>203</v>
      </c>
      <c r="U18" s="125"/>
      <c r="V18" s="126"/>
      <c r="W18" s="127">
        <f>IF(W17="","",VLOOKUP(W17,'【記載例】シフト記号表（勤務時間帯）'!$C$6:$L$47,10,FALSE))</f>
        <v>8</v>
      </c>
      <c r="X18" s="128">
        <f>IF(X17="","",VLOOKUP(X17,'【記載例】シフト記号表（勤務時間帯）'!$C$6:$L$47,10,FALSE))</f>
        <v>8</v>
      </c>
      <c r="Y18" s="128" t="str">
        <f>IF(Y17="","",VLOOKUP(Y17,'【記載例】シフト記号表（勤務時間帯）'!$C$6:$L$47,10,FALSE))</f>
        <v/>
      </c>
      <c r="Z18" s="128" t="str">
        <f>IF(Z17="","",VLOOKUP(Z17,'【記載例】シフト記号表（勤務時間帯）'!$C$6:$L$47,10,FALSE))</f>
        <v/>
      </c>
      <c r="AA18" s="128">
        <f>IF(AA17="","",VLOOKUP(AA17,'【記載例】シフト記号表（勤務時間帯）'!$C$6:$L$47,10,FALSE))</f>
        <v>8</v>
      </c>
      <c r="AB18" s="128">
        <f>IF(AB17="","",VLOOKUP(AB17,'【記載例】シフト記号表（勤務時間帯）'!$C$6:$L$47,10,FALSE))</f>
        <v>8</v>
      </c>
      <c r="AC18" s="129">
        <f>IF(AC17="","",VLOOKUP(AC17,'【記載例】シフト記号表（勤務時間帯）'!$C$6:$L$47,10,FALSE))</f>
        <v>8</v>
      </c>
      <c r="AD18" s="127">
        <f>IF(AD17="","",VLOOKUP(AD17,'【記載例】シフト記号表（勤務時間帯）'!$C$6:$L$47,10,FALSE))</f>
        <v>8</v>
      </c>
      <c r="AE18" s="128">
        <f>IF(AE17="","",VLOOKUP(AE17,'【記載例】シフト記号表（勤務時間帯）'!$C$6:$L$47,10,FALSE))</f>
        <v>8</v>
      </c>
      <c r="AF18" s="128" t="str">
        <f>IF(AF17="","",VLOOKUP(AF17,'【記載例】シフト記号表（勤務時間帯）'!$C$6:$L$47,10,FALSE))</f>
        <v/>
      </c>
      <c r="AG18" s="128" t="str">
        <f>IF(AG17="","",VLOOKUP(AG17,'【記載例】シフト記号表（勤務時間帯）'!$C$6:$L$47,10,FALSE))</f>
        <v/>
      </c>
      <c r="AH18" s="128">
        <f>IF(AH17="","",VLOOKUP(AH17,'【記載例】シフト記号表（勤務時間帯）'!$C$6:$L$47,10,FALSE))</f>
        <v>8</v>
      </c>
      <c r="AI18" s="128">
        <f>IF(AI17="","",VLOOKUP(AI17,'【記載例】シフト記号表（勤務時間帯）'!$C$6:$L$47,10,FALSE))</f>
        <v>8</v>
      </c>
      <c r="AJ18" s="129">
        <f>IF(AJ17="","",VLOOKUP(AJ17,'【記載例】シフト記号表（勤務時間帯）'!$C$6:$L$47,10,FALSE))</f>
        <v>8</v>
      </c>
      <c r="AK18" s="127">
        <f>IF(AK17="","",VLOOKUP(AK17,'【記載例】シフト記号表（勤務時間帯）'!$C$6:$L$47,10,FALSE))</f>
        <v>8</v>
      </c>
      <c r="AL18" s="128">
        <f>IF(AL17="","",VLOOKUP(AL17,'【記載例】シフト記号表（勤務時間帯）'!$C$6:$L$47,10,FALSE))</f>
        <v>8</v>
      </c>
      <c r="AM18" s="128" t="str">
        <f>IF(AM17="","",VLOOKUP(AM17,'【記載例】シフト記号表（勤務時間帯）'!$C$6:$L$47,10,FALSE))</f>
        <v/>
      </c>
      <c r="AN18" s="128" t="str">
        <f>IF(AN17="","",VLOOKUP(AN17,'【記載例】シフト記号表（勤務時間帯）'!$C$6:$L$47,10,FALSE))</f>
        <v/>
      </c>
      <c r="AO18" s="128">
        <f>IF(AO17="","",VLOOKUP(AO17,'【記載例】シフト記号表（勤務時間帯）'!$C$6:$L$47,10,FALSE))</f>
        <v>8</v>
      </c>
      <c r="AP18" s="128">
        <f>IF(AP17="","",VLOOKUP(AP17,'【記載例】シフト記号表（勤務時間帯）'!$C$6:$L$47,10,FALSE))</f>
        <v>8</v>
      </c>
      <c r="AQ18" s="129">
        <f>IF(AQ17="","",VLOOKUP(AQ17,'【記載例】シフト記号表（勤務時間帯）'!$C$6:$L$47,10,FALSE))</f>
        <v>8</v>
      </c>
      <c r="AR18" s="127">
        <f>IF(AR17="","",VLOOKUP(AR17,'【記載例】シフト記号表（勤務時間帯）'!$C$6:$L$47,10,FALSE))</f>
        <v>8</v>
      </c>
      <c r="AS18" s="128">
        <f>IF(AS17="","",VLOOKUP(AS17,'【記載例】シフト記号表（勤務時間帯）'!$C$6:$L$47,10,FALSE))</f>
        <v>8</v>
      </c>
      <c r="AT18" s="128" t="str">
        <f>IF(AT17="","",VLOOKUP(AT17,'【記載例】シフト記号表（勤務時間帯）'!$C$6:$L$47,10,FALSE))</f>
        <v/>
      </c>
      <c r="AU18" s="128" t="str">
        <f>IF(AU17="","",VLOOKUP(AU17,'【記載例】シフト記号表（勤務時間帯）'!$C$6:$L$47,10,FALSE))</f>
        <v/>
      </c>
      <c r="AV18" s="128">
        <f>IF(AV17="","",VLOOKUP(AV17,'【記載例】シフト記号表（勤務時間帯）'!$C$6:$L$47,10,FALSE))</f>
        <v>8</v>
      </c>
      <c r="AW18" s="128">
        <f>IF(AW17="","",VLOOKUP(AW17,'【記載例】シフト記号表（勤務時間帯）'!$C$6:$L$47,10,FALSE))</f>
        <v>8</v>
      </c>
      <c r="AX18" s="129">
        <f>IF(AX17="","",VLOOKUP(AX17,'【記載例】シフト記号表（勤務時間帯）'!$C$6:$L$47,10,FALSE))</f>
        <v>8</v>
      </c>
      <c r="AY18" s="127" t="str">
        <f>IF(AY17="","",VLOOKUP(AY17,'【記載例】シフト記号表（勤務時間帯）'!$C$6:$L$47,10,FALSE))</f>
        <v/>
      </c>
      <c r="AZ18" s="128" t="str">
        <f>IF(AZ17="","",VLOOKUP(AZ17,'【記載例】シフト記号表（勤務時間帯）'!$C$6:$L$47,10,FALSE))</f>
        <v/>
      </c>
      <c r="BA18" s="128" t="str">
        <f>IF(BA17="","",VLOOKUP(BA17,'【記載例】シフト記号表（勤務時間帯）'!$C$6:$L$47,10,FALSE))</f>
        <v/>
      </c>
      <c r="BB18" s="789">
        <f>IF($BE$3="４週",SUM(W18:AX18),IF($BE$3="暦月",SUM(W18:BA18),""))</f>
        <v>160</v>
      </c>
      <c r="BC18" s="790"/>
      <c r="BD18" s="791">
        <f>IF($BE$3="４週",BB18/4,IF($BE$3="暦月",(BB18/($BE$8/7)),""))</f>
        <v>40</v>
      </c>
      <c r="BE18" s="790"/>
      <c r="BF18" s="786"/>
      <c r="BG18" s="787"/>
      <c r="BH18" s="787"/>
      <c r="BI18" s="787"/>
      <c r="BJ18" s="788"/>
    </row>
    <row r="19" spans="2:62" ht="20.25" customHeight="1">
      <c r="B19" s="792">
        <f>B17+1</f>
        <v>3</v>
      </c>
      <c r="C19" s="794" t="s">
        <v>204</v>
      </c>
      <c r="D19" s="795"/>
      <c r="E19" s="122"/>
      <c r="F19" s="123"/>
      <c r="G19" s="122"/>
      <c r="H19" s="123"/>
      <c r="I19" s="798" t="s">
        <v>124</v>
      </c>
      <c r="J19" s="799"/>
      <c r="K19" s="802" t="s">
        <v>466</v>
      </c>
      <c r="L19" s="803"/>
      <c r="M19" s="803"/>
      <c r="N19" s="795"/>
      <c r="O19" s="806" t="s">
        <v>209</v>
      </c>
      <c r="P19" s="807"/>
      <c r="Q19" s="807"/>
      <c r="R19" s="807"/>
      <c r="S19" s="808"/>
      <c r="T19" s="132" t="s">
        <v>456</v>
      </c>
      <c r="U19" s="133"/>
      <c r="V19" s="134"/>
      <c r="W19" s="135" t="s">
        <v>467</v>
      </c>
      <c r="X19" s="136" t="s">
        <v>467</v>
      </c>
      <c r="Y19" s="136" t="s">
        <v>467</v>
      </c>
      <c r="Z19" s="136" t="s">
        <v>467</v>
      </c>
      <c r="AA19" s="136"/>
      <c r="AB19" s="136"/>
      <c r="AC19" s="137" t="s">
        <v>467</v>
      </c>
      <c r="AD19" s="135" t="s">
        <v>467</v>
      </c>
      <c r="AE19" s="136" t="s">
        <v>467</v>
      </c>
      <c r="AF19" s="136" t="s">
        <v>467</v>
      </c>
      <c r="AG19" s="136" t="s">
        <v>467</v>
      </c>
      <c r="AH19" s="136"/>
      <c r="AI19" s="136"/>
      <c r="AJ19" s="137" t="s">
        <v>467</v>
      </c>
      <c r="AK19" s="135" t="s">
        <v>467</v>
      </c>
      <c r="AL19" s="136" t="s">
        <v>467</v>
      </c>
      <c r="AM19" s="136" t="s">
        <v>467</v>
      </c>
      <c r="AN19" s="136" t="s">
        <v>467</v>
      </c>
      <c r="AO19" s="136"/>
      <c r="AP19" s="136"/>
      <c r="AQ19" s="137" t="s">
        <v>467</v>
      </c>
      <c r="AR19" s="135" t="s">
        <v>467</v>
      </c>
      <c r="AS19" s="136" t="s">
        <v>467</v>
      </c>
      <c r="AT19" s="136" t="s">
        <v>467</v>
      </c>
      <c r="AU19" s="136" t="s">
        <v>467</v>
      </c>
      <c r="AV19" s="136"/>
      <c r="AW19" s="136"/>
      <c r="AX19" s="137" t="s">
        <v>467</v>
      </c>
      <c r="AY19" s="135"/>
      <c r="AZ19" s="136"/>
      <c r="BA19" s="138"/>
      <c r="BB19" s="809"/>
      <c r="BC19" s="810"/>
      <c r="BD19" s="781"/>
      <c r="BE19" s="782"/>
      <c r="BF19" s="783" t="s">
        <v>468</v>
      </c>
      <c r="BG19" s="784"/>
      <c r="BH19" s="784"/>
      <c r="BI19" s="784"/>
      <c r="BJ19" s="785"/>
    </row>
    <row r="20" spans="2:62" ht="20.25" customHeight="1">
      <c r="B20" s="793"/>
      <c r="C20" s="796"/>
      <c r="D20" s="797"/>
      <c r="E20" s="122"/>
      <c r="F20" s="123" t="str">
        <f>C19</f>
        <v>計画作成責任者</v>
      </c>
      <c r="G20" s="122"/>
      <c r="H20" s="123" t="str">
        <f>I19</f>
        <v>A</v>
      </c>
      <c r="I20" s="800"/>
      <c r="J20" s="801"/>
      <c r="K20" s="804"/>
      <c r="L20" s="805"/>
      <c r="M20" s="805"/>
      <c r="N20" s="797"/>
      <c r="O20" s="806"/>
      <c r="P20" s="807"/>
      <c r="Q20" s="807"/>
      <c r="R20" s="807"/>
      <c r="S20" s="808"/>
      <c r="T20" s="124" t="s">
        <v>203</v>
      </c>
      <c r="U20" s="125"/>
      <c r="V20" s="126"/>
      <c r="W20" s="127">
        <f>IF(W19="","",VLOOKUP(W19,'【記載例】シフト記号表（勤務時間帯）'!$C$6:$L$47,10,FALSE))</f>
        <v>8</v>
      </c>
      <c r="X20" s="128">
        <f>IF(X19="","",VLOOKUP(X19,'【記載例】シフト記号表（勤務時間帯）'!$C$6:$L$47,10,FALSE))</f>
        <v>8</v>
      </c>
      <c r="Y20" s="128">
        <f>IF(Y19="","",VLOOKUP(Y19,'【記載例】シフト記号表（勤務時間帯）'!$C$6:$L$47,10,FALSE))</f>
        <v>8</v>
      </c>
      <c r="Z20" s="128">
        <f>IF(Z19="","",VLOOKUP(Z19,'【記載例】シフト記号表（勤務時間帯）'!$C$6:$L$47,10,FALSE))</f>
        <v>8</v>
      </c>
      <c r="AA20" s="128" t="str">
        <f>IF(AA19="","",VLOOKUP(AA19,'【記載例】シフト記号表（勤務時間帯）'!$C$6:$L$47,10,FALSE))</f>
        <v/>
      </c>
      <c r="AB20" s="128" t="str">
        <f>IF(AB19="","",VLOOKUP(AB19,'【記載例】シフト記号表（勤務時間帯）'!$C$6:$L$47,10,FALSE))</f>
        <v/>
      </c>
      <c r="AC20" s="129">
        <f>IF(AC19="","",VLOOKUP(AC19,'【記載例】シフト記号表（勤務時間帯）'!$C$6:$L$47,10,FALSE))</f>
        <v>8</v>
      </c>
      <c r="AD20" s="127">
        <f>IF(AD19="","",VLOOKUP(AD19,'【記載例】シフト記号表（勤務時間帯）'!$C$6:$L$47,10,FALSE))</f>
        <v>8</v>
      </c>
      <c r="AE20" s="128">
        <f>IF(AE19="","",VLOOKUP(AE19,'【記載例】シフト記号表（勤務時間帯）'!$C$6:$L$47,10,FALSE))</f>
        <v>8</v>
      </c>
      <c r="AF20" s="128">
        <f>IF(AF19="","",VLOOKUP(AF19,'【記載例】シフト記号表（勤務時間帯）'!$C$6:$L$47,10,FALSE))</f>
        <v>8</v>
      </c>
      <c r="AG20" s="128">
        <f>IF(AG19="","",VLOOKUP(AG19,'【記載例】シフト記号表（勤務時間帯）'!$C$6:$L$47,10,FALSE))</f>
        <v>8</v>
      </c>
      <c r="AH20" s="128" t="str">
        <f>IF(AH19="","",VLOOKUP(AH19,'【記載例】シフト記号表（勤務時間帯）'!$C$6:$L$47,10,FALSE))</f>
        <v/>
      </c>
      <c r="AI20" s="128" t="str">
        <f>IF(AI19="","",VLOOKUP(AI19,'【記載例】シフト記号表（勤務時間帯）'!$C$6:$L$47,10,FALSE))</f>
        <v/>
      </c>
      <c r="AJ20" s="129">
        <f>IF(AJ19="","",VLOOKUP(AJ19,'【記載例】シフト記号表（勤務時間帯）'!$C$6:$L$47,10,FALSE))</f>
        <v>8</v>
      </c>
      <c r="AK20" s="127">
        <f>IF(AK19="","",VLOOKUP(AK19,'【記載例】シフト記号表（勤務時間帯）'!$C$6:$L$47,10,FALSE))</f>
        <v>8</v>
      </c>
      <c r="AL20" s="128">
        <f>IF(AL19="","",VLOOKUP(AL19,'【記載例】シフト記号表（勤務時間帯）'!$C$6:$L$47,10,FALSE))</f>
        <v>8</v>
      </c>
      <c r="AM20" s="128">
        <f>IF(AM19="","",VLOOKUP(AM19,'【記載例】シフト記号表（勤務時間帯）'!$C$6:$L$47,10,FALSE))</f>
        <v>8</v>
      </c>
      <c r="AN20" s="128">
        <f>IF(AN19="","",VLOOKUP(AN19,'【記載例】シフト記号表（勤務時間帯）'!$C$6:$L$47,10,FALSE))</f>
        <v>8</v>
      </c>
      <c r="AO20" s="128" t="str">
        <f>IF(AO19="","",VLOOKUP(AO19,'【記載例】シフト記号表（勤務時間帯）'!$C$6:$L$47,10,FALSE))</f>
        <v/>
      </c>
      <c r="AP20" s="128" t="str">
        <f>IF(AP19="","",VLOOKUP(AP19,'【記載例】シフト記号表（勤務時間帯）'!$C$6:$L$47,10,FALSE))</f>
        <v/>
      </c>
      <c r="AQ20" s="129">
        <f>IF(AQ19="","",VLOOKUP(AQ19,'【記載例】シフト記号表（勤務時間帯）'!$C$6:$L$47,10,FALSE))</f>
        <v>8</v>
      </c>
      <c r="AR20" s="127">
        <f>IF(AR19="","",VLOOKUP(AR19,'【記載例】シフト記号表（勤務時間帯）'!$C$6:$L$47,10,FALSE))</f>
        <v>8</v>
      </c>
      <c r="AS20" s="128">
        <f>IF(AS19="","",VLOOKUP(AS19,'【記載例】シフト記号表（勤務時間帯）'!$C$6:$L$47,10,FALSE))</f>
        <v>8</v>
      </c>
      <c r="AT20" s="128">
        <f>IF(AT19="","",VLOOKUP(AT19,'【記載例】シフト記号表（勤務時間帯）'!$C$6:$L$47,10,FALSE))</f>
        <v>8</v>
      </c>
      <c r="AU20" s="128">
        <f>IF(AU19="","",VLOOKUP(AU19,'【記載例】シフト記号表（勤務時間帯）'!$C$6:$L$47,10,FALSE))</f>
        <v>8</v>
      </c>
      <c r="AV20" s="128" t="str">
        <f>IF(AV19="","",VLOOKUP(AV19,'【記載例】シフト記号表（勤務時間帯）'!$C$6:$L$47,10,FALSE))</f>
        <v/>
      </c>
      <c r="AW20" s="128" t="str">
        <f>IF(AW19="","",VLOOKUP(AW19,'【記載例】シフト記号表（勤務時間帯）'!$C$6:$L$47,10,FALSE))</f>
        <v/>
      </c>
      <c r="AX20" s="129">
        <f>IF(AX19="","",VLOOKUP(AX19,'【記載例】シフト記号表（勤務時間帯）'!$C$6:$L$47,10,FALSE))</f>
        <v>8</v>
      </c>
      <c r="AY20" s="127" t="str">
        <f>IF(AY19="","",VLOOKUP(AY19,'【記載例】シフト記号表（勤務時間帯）'!$C$6:$L$47,10,FALSE))</f>
        <v/>
      </c>
      <c r="AZ20" s="128" t="str">
        <f>IF(AZ19="","",VLOOKUP(AZ19,'【記載例】シフト記号表（勤務時間帯）'!$C$6:$L$47,10,FALSE))</f>
        <v/>
      </c>
      <c r="BA20" s="128" t="str">
        <f>IF(BA19="","",VLOOKUP(BA19,'【記載例】シフト記号表（勤務時間帯）'!$C$6:$L$47,10,FALSE))</f>
        <v/>
      </c>
      <c r="BB20" s="789">
        <f>IF($BE$3="４週",SUM(W20:AX20),IF($BE$3="暦月",SUM(W20:BA20),""))</f>
        <v>160</v>
      </c>
      <c r="BC20" s="790"/>
      <c r="BD20" s="791">
        <f>IF($BE$3="４週",BB20/4,IF($BE$3="暦月",(BB20/($BE$8/7)),""))</f>
        <v>40</v>
      </c>
      <c r="BE20" s="790"/>
      <c r="BF20" s="786"/>
      <c r="BG20" s="787"/>
      <c r="BH20" s="787"/>
      <c r="BI20" s="787"/>
      <c r="BJ20" s="788"/>
    </row>
    <row r="21" spans="2:62" ht="20.25" customHeight="1">
      <c r="B21" s="792">
        <f>B19+1</f>
        <v>4</v>
      </c>
      <c r="C21" s="794" t="s">
        <v>208</v>
      </c>
      <c r="D21" s="795"/>
      <c r="E21" s="122"/>
      <c r="F21" s="123"/>
      <c r="G21" s="122"/>
      <c r="H21" s="123"/>
      <c r="I21" s="798" t="s">
        <v>124</v>
      </c>
      <c r="J21" s="799"/>
      <c r="K21" s="802" t="s">
        <v>200</v>
      </c>
      <c r="L21" s="803"/>
      <c r="M21" s="803"/>
      <c r="N21" s="795"/>
      <c r="O21" s="806" t="s">
        <v>469</v>
      </c>
      <c r="P21" s="807"/>
      <c r="Q21" s="807"/>
      <c r="R21" s="807"/>
      <c r="S21" s="808"/>
      <c r="T21" s="132" t="s">
        <v>456</v>
      </c>
      <c r="U21" s="133"/>
      <c r="V21" s="134"/>
      <c r="W21" s="135" t="s">
        <v>470</v>
      </c>
      <c r="X21" s="136" t="s">
        <v>471</v>
      </c>
      <c r="Y21" s="136"/>
      <c r="Z21" s="136"/>
      <c r="AA21" s="136" t="s">
        <v>470</v>
      </c>
      <c r="AB21" s="136" t="s">
        <v>471</v>
      </c>
      <c r="AC21" s="137" t="s">
        <v>472</v>
      </c>
      <c r="AD21" s="135" t="s">
        <v>470</v>
      </c>
      <c r="AE21" s="136" t="s">
        <v>470</v>
      </c>
      <c r="AF21" s="136"/>
      <c r="AG21" s="136"/>
      <c r="AH21" s="136" t="s">
        <v>471</v>
      </c>
      <c r="AI21" s="136" t="s">
        <v>470</v>
      </c>
      <c r="AJ21" s="137" t="s">
        <v>470</v>
      </c>
      <c r="AK21" s="135" t="s">
        <v>470</v>
      </c>
      <c r="AL21" s="136" t="s">
        <v>470</v>
      </c>
      <c r="AM21" s="136"/>
      <c r="AN21" s="136"/>
      <c r="AO21" s="136" t="s">
        <v>470</v>
      </c>
      <c r="AP21" s="136" t="s">
        <v>470</v>
      </c>
      <c r="AQ21" s="137" t="s">
        <v>470</v>
      </c>
      <c r="AR21" s="135" t="s">
        <v>470</v>
      </c>
      <c r="AS21" s="136" t="s">
        <v>470</v>
      </c>
      <c r="AT21" s="136"/>
      <c r="AU21" s="136"/>
      <c r="AV21" s="136" t="s">
        <v>470</v>
      </c>
      <c r="AW21" s="136" t="s">
        <v>471</v>
      </c>
      <c r="AX21" s="137" t="s">
        <v>471</v>
      </c>
      <c r="AY21" s="135"/>
      <c r="AZ21" s="136"/>
      <c r="BA21" s="138"/>
      <c r="BB21" s="809"/>
      <c r="BC21" s="810"/>
      <c r="BD21" s="781"/>
      <c r="BE21" s="782"/>
      <c r="BF21" s="783"/>
      <c r="BG21" s="784"/>
      <c r="BH21" s="784"/>
      <c r="BI21" s="784"/>
      <c r="BJ21" s="785"/>
    </row>
    <row r="22" spans="2:62" ht="20.25" customHeight="1">
      <c r="B22" s="793"/>
      <c r="C22" s="796"/>
      <c r="D22" s="797"/>
      <c r="E22" s="122"/>
      <c r="F22" s="123" t="str">
        <f>C21</f>
        <v>オペレーター</v>
      </c>
      <c r="G22" s="122"/>
      <c r="H22" s="123" t="str">
        <f>I21</f>
        <v>A</v>
      </c>
      <c r="I22" s="800"/>
      <c r="J22" s="801"/>
      <c r="K22" s="804"/>
      <c r="L22" s="805"/>
      <c r="M22" s="805"/>
      <c r="N22" s="797"/>
      <c r="O22" s="806"/>
      <c r="P22" s="807"/>
      <c r="Q22" s="807"/>
      <c r="R22" s="807"/>
      <c r="S22" s="808"/>
      <c r="T22" s="124" t="s">
        <v>203</v>
      </c>
      <c r="U22" s="125"/>
      <c r="V22" s="126"/>
      <c r="W22" s="127">
        <f>IF(W21="","",VLOOKUP(W21,'【記載例】シフト記号表（勤務時間帯）'!$C$6:$L$47,10,FALSE))</f>
        <v>8</v>
      </c>
      <c r="X22" s="128">
        <f>IF(X21="","",VLOOKUP(X21,'【記載例】シフト記号表（勤務時間帯）'!$C$6:$L$47,10,FALSE))</f>
        <v>8</v>
      </c>
      <c r="Y22" s="128" t="str">
        <f>IF(Y21="","",VLOOKUP(Y21,'【記載例】シフト記号表（勤務時間帯）'!$C$6:$L$47,10,FALSE))</f>
        <v/>
      </c>
      <c r="Z22" s="128" t="str">
        <f>IF(Z21="","",VLOOKUP(Z21,'【記載例】シフト記号表（勤務時間帯）'!$C$6:$L$47,10,FALSE))</f>
        <v/>
      </c>
      <c r="AA22" s="128">
        <f>IF(AA21="","",VLOOKUP(AA21,'【記載例】シフト記号表（勤務時間帯）'!$C$6:$L$47,10,FALSE))</f>
        <v>8</v>
      </c>
      <c r="AB22" s="128">
        <f>IF(AB21="","",VLOOKUP(AB21,'【記載例】シフト記号表（勤務時間帯）'!$C$6:$L$47,10,FALSE))</f>
        <v>8</v>
      </c>
      <c r="AC22" s="129">
        <f>IF(AC21="","",VLOOKUP(AC21,'【記載例】シフト記号表（勤務時間帯）'!$C$6:$L$47,10,FALSE))</f>
        <v>8</v>
      </c>
      <c r="AD22" s="127">
        <f>IF(AD21="","",VLOOKUP(AD21,'【記載例】シフト記号表（勤務時間帯）'!$C$6:$L$47,10,FALSE))</f>
        <v>8</v>
      </c>
      <c r="AE22" s="128">
        <f>IF(AE21="","",VLOOKUP(AE21,'【記載例】シフト記号表（勤務時間帯）'!$C$6:$L$47,10,FALSE))</f>
        <v>8</v>
      </c>
      <c r="AF22" s="128" t="str">
        <f>IF(AF21="","",VLOOKUP(AF21,'【記載例】シフト記号表（勤務時間帯）'!$C$6:$L$47,10,FALSE))</f>
        <v/>
      </c>
      <c r="AG22" s="128" t="str">
        <f>IF(AG21="","",VLOOKUP(AG21,'【記載例】シフト記号表（勤務時間帯）'!$C$6:$L$47,10,FALSE))</f>
        <v/>
      </c>
      <c r="AH22" s="128">
        <f>IF(AH21="","",VLOOKUP(AH21,'【記載例】シフト記号表（勤務時間帯）'!$C$6:$L$47,10,FALSE))</f>
        <v>8</v>
      </c>
      <c r="AI22" s="128">
        <f>IF(AI21="","",VLOOKUP(AI21,'【記載例】シフト記号表（勤務時間帯）'!$C$6:$L$47,10,FALSE))</f>
        <v>8</v>
      </c>
      <c r="AJ22" s="129">
        <f>IF(AJ21="","",VLOOKUP(AJ21,'【記載例】シフト記号表（勤務時間帯）'!$C$6:$L$47,10,FALSE))</f>
        <v>8</v>
      </c>
      <c r="AK22" s="127">
        <f>IF(AK21="","",VLOOKUP(AK21,'【記載例】シフト記号表（勤務時間帯）'!$C$6:$L$47,10,FALSE))</f>
        <v>8</v>
      </c>
      <c r="AL22" s="128">
        <f>IF(AL21="","",VLOOKUP(AL21,'【記載例】シフト記号表（勤務時間帯）'!$C$6:$L$47,10,FALSE))</f>
        <v>8</v>
      </c>
      <c r="AM22" s="128" t="str">
        <f>IF(AM21="","",VLOOKUP(AM21,'【記載例】シフト記号表（勤務時間帯）'!$C$6:$L$47,10,FALSE))</f>
        <v/>
      </c>
      <c r="AN22" s="128" t="str">
        <f>IF(AN21="","",VLOOKUP(AN21,'【記載例】シフト記号表（勤務時間帯）'!$C$6:$L$47,10,FALSE))</f>
        <v/>
      </c>
      <c r="AO22" s="128">
        <f>IF(AO21="","",VLOOKUP(AO21,'【記載例】シフト記号表（勤務時間帯）'!$C$6:$L$47,10,FALSE))</f>
        <v>8</v>
      </c>
      <c r="AP22" s="128">
        <f>IF(AP21="","",VLOOKUP(AP21,'【記載例】シフト記号表（勤務時間帯）'!$C$6:$L$47,10,FALSE))</f>
        <v>8</v>
      </c>
      <c r="AQ22" s="129">
        <f>IF(AQ21="","",VLOOKUP(AQ21,'【記載例】シフト記号表（勤務時間帯）'!$C$6:$L$47,10,FALSE))</f>
        <v>8</v>
      </c>
      <c r="AR22" s="127">
        <f>IF(AR21="","",VLOOKUP(AR21,'【記載例】シフト記号表（勤務時間帯）'!$C$6:$L$47,10,FALSE))</f>
        <v>8</v>
      </c>
      <c r="AS22" s="128">
        <f>IF(AS21="","",VLOOKUP(AS21,'【記載例】シフト記号表（勤務時間帯）'!$C$6:$L$47,10,FALSE))</f>
        <v>8</v>
      </c>
      <c r="AT22" s="128" t="str">
        <f>IF(AT21="","",VLOOKUP(AT21,'【記載例】シフト記号表（勤務時間帯）'!$C$6:$L$47,10,FALSE))</f>
        <v/>
      </c>
      <c r="AU22" s="128" t="str">
        <f>IF(AU21="","",VLOOKUP(AU21,'【記載例】シフト記号表（勤務時間帯）'!$C$6:$L$47,10,FALSE))</f>
        <v/>
      </c>
      <c r="AV22" s="128">
        <f>IF(AV21="","",VLOOKUP(AV21,'【記載例】シフト記号表（勤務時間帯）'!$C$6:$L$47,10,FALSE))</f>
        <v>8</v>
      </c>
      <c r="AW22" s="128">
        <f>IF(AW21="","",VLOOKUP(AW21,'【記載例】シフト記号表（勤務時間帯）'!$C$6:$L$47,10,FALSE))</f>
        <v>8</v>
      </c>
      <c r="AX22" s="129">
        <f>IF(AX21="","",VLOOKUP(AX21,'【記載例】シフト記号表（勤務時間帯）'!$C$6:$L$47,10,FALSE))</f>
        <v>8</v>
      </c>
      <c r="AY22" s="127" t="str">
        <f>IF(AY21="","",VLOOKUP(AY21,'【記載例】シフト記号表（勤務時間帯）'!$C$6:$L$47,10,FALSE))</f>
        <v/>
      </c>
      <c r="AZ22" s="128" t="str">
        <f>IF(AZ21="","",VLOOKUP(AZ21,'【記載例】シフト記号表（勤務時間帯）'!$C$6:$L$47,10,FALSE))</f>
        <v/>
      </c>
      <c r="BA22" s="128" t="str">
        <f>IF(BA21="","",VLOOKUP(BA21,'【記載例】シフト記号表（勤務時間帯）'!$C$6:$L$47,10,FALSE))</f>
        <v/>
      </c>
      <c r="BB22" s="789">
        <f>IF($BE$3="４週",SUM(W22:AX22),IF($BE$3="暦月",SUM(W22:BA22),""))</f>
        <v>160</v>
      </c>
      <c r="BC22" s="790"/>
      <c r="BD22" s="791">
        <f>IF($BE$3="４週",BB22/4,IF($BE$3="暦月",(BB22/($BE$8/7)),""))</f>
        <v>40</v>
      </c>
      <c r="BE22" s="790"/>
      <c r="BF22" s="786"/>
      <c r="BG22" s="787"/>
      <c r="BH22" s="787"/>
      <c r="BI22" s="787"/>
      <c r="BJ22" s="788"/>
    </row>
    <row r="23" spans="2:62" ht="20.25" customHeight="1">
      <c r="B23" s="792">
        <f>B21+1</f>
        <v>5</v>
      </c>
      <c r="C23" s="794" t="s">
        <v>208</v>
      </c>
      <c r="D23" s="795"/>
      <c r="E23" s="122"/>
      <c r="F23" s="123"/>
      <c r="G23" s="122"/>
      <c r="H23" s="123"/>
      <c r="I23" s="798" t="s">
        <v>124</v>
      </c>
      <c r="J23" s="799"/>
      <c r="K23" s="802" t="s">
        <v>200</v>
      </c>
      <c r="L23" s="803"/>
      <c r="M23" s="803"/>
      <c r="N23" s="795"/>
      <c r="O23" s="806" t="s">
        <v>473</v>
      </c>
      <c r="P23" s="807"/>
      <c r="Q23" s="807"/>
      <c r="R23" s="807"/>
      <c r="S23" s="808"/>
      <c r="T23" s="132" t="s">
        <v>456</v>
      </c>
      <c r="U23" s="133"/>
      <c r="V23" s="134"/>
      <c r="W23" s="135" t="s">
        <v>474</v>
      </c>
      <c r="X23" s="136" t="s">
        <v>474</v>
      </c>
      <c r="Y23" s="136"/>
      <c r="Z23" s="136"/>
      <c r="AA23" s="136" t="s">
        <v>474</v>
      </c>
      <c r="AB23" s="136" t="s">
        <v>474</v>
      </c>
      <c r="AC23" s="137" t="s">
        <v>474</v>
      </c>
      <c r="AD23" s="135" t="s">
        <v>474</v>
      </c>
      <c r="AE23" s="136" t="s">
        <v>474</v>
      </c>
      <c r="AF23" s="136"/>
      <c r="AG23" s="136"/>
      <c r="AH23" s="136" t="s">
        <v>474</v>
      </c>
      <c r="AI23" s="136" t="s">
        <v>474</v>
      </c>
      <c r="AJ23" s="137" t="s">
        <v>474</v>
      </c>
      <c r="AK23" s="135" t="s">
        <v>474</v>
      </c>
      <c r="AL23" s="136" t="s">
        <v>475</v>
      </c>
      <c r="AM23" s="136"/>
      <c r="AN23" s="136"/>
      <c r="AO23" s="136" t="s">
        <v>474</v>
      </c>
      <c r="AP23" s="136" t="s">
        <v>474</v>
      </c>
      <c r="AQ23" s="137" t="s">
        <v>474</v>
      </c>
      <c r="AR23" s="135" t="s">
        <v>474</v>
      </c>
      <c r="AS23" s="136" t="s">
        <v>474</v>
      </c>
      <c r="AT23" s="136"/>
      <c r="AU23" s="136"/>
      <c r="AV23" s="136" t="s">
        <v>474</v>
      </c>
      <c r="AW23" s="136" t="s">
        <v>474</v>
      </c>
      <c r="AX23" s="137" t="s">
        <v>474</v>
      </c>
      <c r="AY23" s="135"/>
      <c r="AZ23" s="136"/>
      <c r="BA23" s="138"/>
      <c r="BB23" s="809"/>
      <c r="BC23" s="810"/>
      <c r="BD23" s="781"/>
      <c r="BE23" s="782"/>
      <c r="BF23" s="783"/>
      <c r="BG23" s="784"/>
      <c r="BH23" s="784"/>
      <c r="BI23" s="784"/>
      <c r="BJ23" s="785"/>
    </row>
    <row r="24" spans="2:62" ht="20.25" customHeight="1">
      <c r="B24" s="793"/>
      <c r="C24" s="796"/>
      <c r="D24" s="797"/>
      <c r="E24" s="122"/>
      <c r="F24" s="123" t="str">
        <f>C23</f>
        <v>オペレーター</v>
      </c>
      <c r="G24" s="122"/>
      <c r="H24" s="123" t="str">
        <f>I23</f>
        <v>A</v>
      </c>
      <c r="I24" s="800"/>
      <c r="J24" s="801"/>
      <c r="K24" s="804"/>
      <c r="L24" s="805"/>
      <c r="M24" s="805"/>
      <c r="N24" s="797"/>
      <c r="O24" s="806"/>
      <c r="P24" s="807"/>
      <c r="Q24" s="807"/>
      <c r="R24" s="807"/>
      <c r="S24" s="808"/>
      <c r="T24" s="139" t="s">
        <v>203</v>
      </c>
      <c r="U24" s="140"/>
      <c r="V24" s="141"/>
      <c r="W24" s="127">
        <f>IF(W23="","",VLOOKUP(W23,'【記載例】シフト記号表（勤務時間帯）'!$C$6:$L$47,10,FALSE))</f>
        <v>8</v>
      </c>
      <c r="X24" s="128">
        <f>IF(X23="","",VLOOKUP(X23,'【記載例】シフト記号表（勤務時間帯）'!$C$6:$L$47,10,FALSE))</f>
        <v>8</v>
      </c>
      <c r="Y24" s="128" t="str">
        <f>IF(Y23="","",VLOOKUP(Y23,'【記載例】シフト記号表（勤務時間帯）'!$C$6:$L$47,10,FALSE))</f>
        <v/>
      </c>
      <c r="Z24" s="128" t="str">
        <f>IF(Z23="","",VLOOKUP(Z23,'【記載例】シフト記号表（勤務時間帯）'!$C$6:$L$47,10,FALSE))</f>
        <v/>
      </c>
      <c r="AA24" s="128">
        <f>IF(AA23="","",VLOOKUP(AA23,'【記載例】シフト記号表（勤務時間帯）'!$C$6:$L$47,10,FALSE))</f>
        <v>8</v>
      </c>
      <c r="AB24" s="128">
        <f>IF(AB23="","",VLOOKUP(AB23,'【記載例】シフト記号表（勤務時間帯）'!$C$6:$L$47,10,FALSE))</f>
        <v>8</v>
      </c>
      <c r="AC24" s="129">
        <f>IF(AC23="","",VLOOKUP(AC23,'【記載例】シフト記号表（勤務時間帯）'!$C$6:$L$47,10,FALSE))</f>
        <v>8</v>
      </c>
      <c r="AD24" s="127">
        <f>IF(AD23="","",VLOOKUP(AD23,'【記載例】シフト記号表（勤務時間帯）'!$C$6:$L$47,10,FALSE))</f>
        <v>8</v>
      </c>
      <c r="AE24" s="128">
        <f>IF(AE23="","",VLOOKUP(AE23,'【記載例】シフト記号表（勤務時間帯）'!$C$6:$L$47,10,FALSE))</f>
        <v>8</v>
      </c>
      <c r="AF24" s="128" t="str">
        <f>IF(AF23="","",VLOOKUP(AF23,'【記載例】シフト記号表（勤務時間帯）'!$C$6:$L$47,10,FALSE))</f>
        <v/>
      </c>
      <c r="AG24" s="128" t="str">
        <f>IF(AG23="","",VLOOKUP(AG23,'【記載例】シフト記号表（勤務時間帯）'!$C$6:$L$47,10,FALSE))</f>
        <v/>
      </c>
      <c r="AH24" s="128">
        <f>IF(AH23="","",VLOOKUP(AH23,'【記載例】シフト記号表（勤務時間帯）'!$C$6:$L$47,10,FALSE))</f>
        <v>8</v>
      </c>
      <c r="AI24" s="128">
        <f>IF(AI23="","",VLOOKUP(AI23,'【記載例】シフト記号表（勤務時間帯）'!$C$6:$L$47,10,FALSE))</f>
        <v>8</v>
      </c>
      <c r="AJ24" s="129">
        <f>IF(AJ23="","",VLOOKUP(AJ23,'【記載例】シフト記号表（勤務時間帯）'!$C$6:$L$47,10,FALSE))</f>
        <v>8</v>
      </c>
      <c r="AK24" s="127">
        <f>IF(AK23="","",VLOOKUP(AK23,'【記載例】シフト記号表（勤務時間帯）'!$C$6:$L$47,10,FALSE))</f>
        <v>8</v>
      </c>
      <c r="AL24" s="128">
        <f>IF(AL23="","",VLOOKUP(AL23,'【記載例】シフト記号表（勤務時間帯）'!$C$6:$L$47,10,FALSE))</f>
        <v>8</v>
      </c>
      <c r="AM24" s="128" t="str">
        <f>IF(AM23="","",VLOOKUP(AM23,'【記載例】シフト記号表（勤務時間帯）'!$C$6:$L$47,10,FALSE))</f>
        <v/>
      </c>
      <c r="AN24" s="128" t="str">
        <f>IF(AN23="","",VLOOKUP(AN23,'【記載例】シフト記号表（勤務時間帯）'!$C$6:$L$47,10,FALSE))</f>
        <v/>
      </c>
      <c r="AO24" s="128">
        <f>IF(AO23="","",VLOOKUP(AO23,'【記載例】シフト記号表（勤務時間帯）'!$C$6:$L$47,10,FALSE))</f>
        <v>8</v>
      </c>
      <c r="AP24" s="128">
        <f>IF(AP23="","",VLOOKUP(AP23,'【記載例】シフト記号表（勤務時間帯）'!$C$6:$L$47,10,FALSE))</f>
        <v>8</v>
      </c>
      <c r="AQ24" s="129">
        <f>IF(AQ23="","",VLOOKUP(AQ23,'【記載例】シフト記号表（勤務時間帯）'!$C$6:$L$47,10,FALSE))</f>
        <v>8</v>
      </c>
      <c r="AR24" s="127">
        <f>IF(AR23="","",VLOOKUP(AR23,'【記載例】シフト記号表（勤務時間帯）'!$C$6:$L$47,10,FALSE))</f>
        <v>8</v>
      </c>
      <c r="AS24" s="128">
        <f>IF(AS23="","",VLOOKUP(AS23,'【記載例】シフト記号表（勤務時間帯）'!$C$6:$L$47,10,FALSE))</f>
        <v>8</v>
      </c>
      <c r="AT24" s="128" t="str">
        <f>IF(AT23="","",VLOOKUP(AT23,'【記載例】シフト記号表（勤務時間帯）'!$C$6:$L$47,10,FALSE))</f>
        <v/>
      </c>
      <c r="AU24" s="128" t="str">
        <f>IF(AU23="","",VLOOKUP(AU23,'【記載例】シフト記号表（勤務時間帯）'!$C$6:$L$47,10,FALSE))</f>
        <v/>
      </c>
      <c r="AV24" s="128">
        <f>IF(AV23="","",VLOOKUP(AV23,'【記載例】シフト記号表（勤務時間帯）'!$C$6:$L$47,10,FALSE))</f>
        <v>8</v>
      </c>
      <c r="AW24" s="128">
        <f>IF(AW23="","",VLOOKUP(AW23,'【記載例】シフト記号表（勤務時間帯）'!$C$6:$L$47,10,FALSE))</f>
        <v>8</v>
      </c>
      <c r="AX24" s="129">
        <f>IF(AX23="","",VLOOKUP(AX23,'【記載例】シフト記号表（勤務時間帯）'!$C$6:$L$47,10,FALSE))</f>
        <v>8</v>
      </c>
      <c r="AY24" s="127" t="str">
        <f>IF(AY23="","",VLOOKUP(AY23,'【記載例】シフト記号表（勤務時間帯）'!$C$6:$L$47,10,FALSE))</f>
        <v/>
      </c>
      <c r="AZ24" s="128" t="str">
        <f>IF(AZ23="","",VLOOKUP(AZ23,'【記載例】シフト記号表（勤務時間帯）'!$C$6:$L$47,10,FALSE))</f>
        <v/>
      </c>
      <c r="BA24" s="128" t="str">
        <f>IF(BA23="","",VLOOKUP(BA23,'【記載例】シフト記号表（勤務時間帯）'!$C$6:$L$47,10,FALSE))</f>
        <v/>
      </c>
      <c r="BB24" s="789">
        <f>IF($BE$3="４週",SUM(W24:AX24),IF($BE$3="暦月",SUM(W24:BA24),""))</f>
        <v>160</v>
      </c>
      <c r="BC24" s="790"/>
      <c r="BD24" s="791">
        <f>IF($BE$3="４週",BB24/4,IF($BE$3="暦月",(BB24/($BE$8/7)),""))</f>
        <v>40</v>
      </c>
      <c r="BE24" s="790"/>
      <c r="BF24" s="786"/>
      <c r="BG24" s="787"/>
      <c r="BH24" s="787"/>
      <c r="BI24" s="787"/>
      <c r="BJ24" s="788"/>
    </row>
    <row r="25" spans="2:62" ht="20.25" customHeight="1">
      <c r="B25" s="792">
        <f>B23+1</f>
        <v>6</v>
      </c>
      <c r="C25" s="794" t="s">
        <v>208</v>
      </c>
      <c r="D25" s="795"/>
      <c r="E25" s="122"/>
      <c r="F25" s="123"/>
      <c r="G25" s="122"/>
      <c r="H25" s="123"/>
      <c r="I25" s="798" t="s">
        <v>124</v>
      </c>
      <c r="J25" s="799"/>
      <c r="K25" s="802" t="s">
        <v>200</v>
      </c>
      <c r="L25" s="803"/>
      <c r="M25" s="803"/>
      <c r="N25" s="795"/>
      <c r="O25" s="806" t="s">
        <v>476</v>
      </c>
      <c r="P25" s="807"/>
      <c r="Q25" s="807"/>
      <c r="R25" s="807"/>
      <c r="S25" s="808"/>
      <c r="T25" s="142" t="s">
        <v>456</v>
      </c>
      <c r="U25" s="143"/>
      <c r="V25" s="144"/>
      <c r="W25" s="135" t="s">
        <v>474</v>
      </c>
      <c r="X25" s="136" t="s">
        <v>475</v>
      </c>
      <c r="Y25" s="136" t="s">
        <v>475</v>
      </c>
      <c r="Z25" s="136" t="s">
        <v>475</v>
      </c>
      <c r="AA25" s="136"/>
      <c r="AB25" s="136"/>
      <c r="AC25" s="137" t="s">
        <v>474</v>
      </c>
      <c r="AD25" s="135" t="s">
        <v>474</v>
      </c>
      <c r="AE25" s="136" t="s">
        <v>474</v>
      </c>
      <c r="AF25" s="136" t="s">
        <v>474</v>
      </c>
      <c r="AG25" s="136" t="s">
        <v>474</v>
      </c>
      <c r="AH25" s="136"/>
      <c r="AI25" s="136"/>
      <c r="AJ25" s="137" t="s">
        <v>474</v>
      </c>
      <c r="AK25" s="135" t="s">
        <v>474</v>
      </c>
      <c r="AL25" s="136" t="s">
        <v>474</v>
      </c>
      <c r="AM25" s="136" t="s">
        <v>474</v>
      </c>
      <c r="AN25" s="136" t="s">
        <v>475</v>
      </c>
      <c r="AO25" s="136"/>
      <c r="AP25" s="136"/>
      <c r="AQ25" s="137" t="s">
        <v>475</v>
      </c>
      <c r="AR25" s="135" t="s">
        <v>474</v>
      </c>
      <c r="AS25" s="136" t="s">
        <v>475</v>
      </c>
      <c r="AT25" s="136" t="s">
        <v>474</v>
      </c>
      <c r="AU25" s="136" t="s">
        <v>474</v>
      </c>
      <c r="AV25" s="136"/>
      <c r="AW25" s="136"/>
      <c r="AX25" s="137" t="s">
        <v>474</v>
      </c>
      <c r="AY25" s="135"/>
      <c r="AZ25" s="136"/>
      <c r="BA25" s="138"/>
      <c r="BB25" s="809"/>
      <c r="BC25" s="810"/>
      <c r="BD25" s="781"/>
      <c r="BE25" s="782"/>
      <c r="BF25" s="783"/>
      <c r="BG25" s="784"/>
      <c r="BH25" s="784"/>
      <c r="BI25" s="784"/>
      <c r="BJ25" s="785"/>
    </row>
    <row r="26" spans="2:62" ht="20.25" customHeight="1">
      <c r="B26" s="793"/>
      <c r="C26" s="796"/>
      <c r="D26" s="797"/>
      <c r="E26" s="122"/>
      <c r="F26" s="123" t="str">
        <f>C25</f>
        <v>オペレーター</v>
      </c>
      <c r="G26" s="122"/>
      <c r="H26" s="123" t="str">
        <f>I25</f>
        <v>A</v>
      </c>
      <c r="I26" s="800"/>
      <c r="J26" s="801"/>
      <c r="K26" s="804"/>
      <c r="L26" s="805"/>
      <c r="M26" s="805"/>
      <c r="N26" s="797"/>
      <c r="O26" s="806"/>
      <c r="P26" s="807"/>
      <c r="Q26" s="807"/>
      <c r="R26" s="807"/>
      <c r="S26" s="808"/>
      <c r="T26" s="124" t="s">
        <v>203</v>
      </c>
      <c r="U26" s="125"/>
      <c r="V26" s="126"/>
      <c r="W26" s="127">
        <f>IF(W25="","",VLOOKUP(W25,'【記載例】シフト記号表（勤務時間帯）'!$C$6:$L$47,10,FALSE))</f>
        <v>8</v>
      </c>
      <c r="X26" s="128">
        <f>IF(X25="","",VLOOKUP(X25,'【記載例】シフト記号表（勤務時間帯）'!$C$6:$L$47,10,FALSE))</f>
        <v>8</v>
      </c>
      <c r="Y26" s="128">
        <f>IF(Y25="","",VLOOKUP(Y25,'【記載例】シフト記号表（勤務時間帯）'!$C$6:$L$47,10,FALSE))</f>
        <v>8</v>
      </c>
      <c r="Z26" s="128">
        <f>IF(Z25="","",VLOOKUP(Z25,'【記載例】シフト記号表（勤務時間帯）'!$C$6:$L$47,10,FALSE))</f>
        <v>8</v>
      </c>
      <c r="AA26" s="128" t="str">
        <f>IF(AA25="","",VLOOKUP(AA25,'【記載例】シフト記号表（勤務時間帯）'!$C$6:$L$47,10,FALSE))</f>
        <v/>
      </c>
      <c r="AB26" s="128" t="str">
        <f>IF(AB25="","",VLOOKUP(AB25,'【記載例】シフト記号表（勤務時間帯）'!$C$6:$L$47,10,FALSE))</f>
        <v/>
      </c>
      <c r="AC26" s="129">
        <f>IF(AC25="","",VLOOKUP(AC25,'【記載例】シフト記号表（勤務時間帯）'!$C$6:$L$47,10,FALSE))</f>
        <v>8</v>
      </c>
      <c r="AD26" s="127">
        <f>IF(AD25="","",VLOOKUP(AD25,'【記載例】シフト記号表（勤務時間帯）'!$C$6:$L$47,10,FALSE))</f>
        <v>8</v>
      </c>
      <c r="AE26" s="128">
        <f>IF(AE25="","",VLOOKUP(AE25,'【記載例】シフト記号表（勤務時間帯）'!$C$6:$L$47,10,FALSE))</f>
        <v>8</v>
      </c>
      <c r="AF26" s="128">
        <f>IF(AF25="","",VLOOKUP(AF25,'【記載例】シフト記号表（勤務時間帯）'!$C$6:$L$47,10,FALSE))</f>
        <v>8</v>
      </c>
      <c r="AG26" s="128">
        <f>IF(AG25="","",VLOOKUP(AG25,'【記載例】シフト記号表（勤務時間帯）'!$C$6:$L$47,10,FALSE))</f>
        <v>8</v>
      </c>
      <c r="AH26" s="128" t="str">
        <f>IF(AH25="","",VLOOKUP(AH25,'【記載例】シフト記号表（勤務時間帯）'!$C$6:$L$47,10,FALSE))</f>
        <v/>
      </c>
      <c r="AI26" s="128" t="str">
        <f>IF(AI25="","",VLOOKUP(AI25,'【記載例】シフト記号表（勤務時間帯）'!$C$6:$L$47,10,FALSE))</f>
        <v/>
      </c>
      <c r="AJ26" s="129">
        <f>IF(AJ25="","",VLOOKUP(AJ25,'【記載例】シフト記号表（勤務時間帯）'!$C$6:$L$47,10,FALSE))</f>
        <v>8</v>
      </c>
      <c r="AK26" s="127">
        <f>IF(AK25="","",VLOOKUP(AK25,'【記載例】シフト記号表（勤務時間帯）'!$C$6:$L$47,10,FALSE))</f>
        <v>8</v>
      </c>
      <c r="AL26" s="128">
        <f>IF(AL25="","",VLOOKUP(AL25,'【記載例】シフト記号表（勤務時間帯）'!$C$6:$L$47,10,FALSE))</f>
        <v>8</v>
      </c>
      <c r="AM26" s="128">
        <f>IF(AM25="","",VLOOKUP(AM25,'【記載例】シフト記号表（勤務時間帯）'!$C$6:$L$47,10,FALSE))</f>
        <v>8</v>
      </c>
      <c r="AN26" s="128">
        <f>IF(AN25="","",VLOOKUP(AN25,'【記載例】シフト記号表（勤務時間帯）'!$C$6:$L$47,10,FALSE))</f>
        <v>8</v>
      </c>
      <c r="AO26" s="128" t="str">
        <f>IF(AO25="","",VLOOKUP(AO25,'【記載例】シフト記号表（勤務時間帯）'!$C$6:$L$47,10,FALSE))</f>
        <v/>
      </c>
      <c r="AP26" s="128" t="str">
        <f>IF(AP25="","",VLOOKUP(AP25,'【記載例】シフト記号表（勤務時間帯）'!$C$6:$L$47,10,FALSE))</f>
        <v/>
      </c>
      <c r="AQ26" s="129">
        <f>IF(AQ25="","",VLOOKUP(AQ25,'【記載例】シフト記号表（勤務時間帯）'!$C$6:$L$47,10,FALSE))</f>
        <v>8</v>
      </c>
      <c r="AR26" s="127">
        <f>IF(AR25="","",VLOOKUP(AR25,'【記載例】シフト記号表（勤務時間帯）'!$C$6:$L$47,10,FALSE))</f>
        <v>8</v>
      </c>
      <c r="AS26" s="128">
        <f>IF(AS25="","",VLOOKUP(AS25,'【記載例】シフト記号表（勤務時間帯）'!$C$6:$L$47,10,FALSE))</f>
        <v>8</v>
      </c>
      <c r="AT26" s="128">
        <f>IF(AT25="","",VLOOKUP(AT25,'【記載例】シフト記号表（勤務時間帯）'!$C$6:$L$47,10,FALSE))</f>
        <v>8</v>
      </c>
      <c r="AU26" s="128">
        <f>IF(AU25="","",VLOOKUP(AU25,'【記載例】シフト記号表（勤務時間帯）'!$C$6:$L$47,10,FALSE))</f>
        <v>8</v>
      </c>
      <c r="AV26" s="128" t="str">
        <f>IF(AV25="","",VLOOKUP(AV25,'【記載例】シフト記号表（勤務時間帯）'!$C$6:$L$47,10,FALSE))</f>
        <v/>
      </c>
      <c r="AW26" s="128" t="str">
        <f>IF(AW25="","",VLOOKUP(AW25,'【記載例】シフト記号表（勤務時間帯）'!$C$6:$L$47,10,FALSE))</f>
        <v/>
      </c>
      <c r="AX26" s="129">
        <f>IF(AX25="","",VLOOKUP(AX25,'【記載例】シフト記号表（勤務時間帯）'!$C$6:$L$47,10,FALSE))</f>
        <v>8</v>
      </c>
      <c r="AY26" s="127" t="str">
        <f>IF(AY25="","",VLOOKUP(AY25,'【記載例】シフト記号表（勤務時間帯）'!$C$6:$L$47,10,FALSE))</f>
        <v/>
      </c>
      <c r="AZ26" s="128" t="str">
        <f>IF(AZ25="","",VLOOKUP(AZ25,'【記載例】シフト記号表（勤務時間帯）'!$C$6:$L$47,10,FALSE))</f>
        <v/>
      </c>
      <c r="BA26" s="128" t="str">
        <f>IF(BA25="","",VLOOKUP(BA25,'【記載例】シフト記号表（勤務時間帯）'!$C$6:$L$47,10,FALSE))</f>
        <v/>
      </c>
      <c r="BB26" s="789">
        <f>IF($BE$3="４週",SUM(W26:AX26),IF($BE$3="暦月",SUM(W26:BA26),""))</f>
        <v>160</v>
      </c>
      <c r="BC26" s="790"/>
      <c r="BD26" s="791">
        <f>IF($BE$3="４週",BB26/4,IF($BE$3="暦月",(BB26/($BE$8/7)),""))</f>
        <v>40</v>
      </c>
      <c r="BE26" s="790"/>
      <c r="BF26" s="786"/>
      <c r="BG26" s="787"/>
      <c r="BH26" s="787"/>
      <c r="BI26" s="787"/>
      <c r="BJ26" s="788"/>
    </row>
    <row r="27" spans="2:62" ht="20.25" customHeight="1">
      <c r="B27" s="792">
        <f>B25+1</f>
        <v>7</v>
      </c>
      <c r="C27" s="794" t="s">
        <v>208</v>
      </c>
      <c r="D27" s="795"/>
      <c r="E27" s="122"/>
      <c r="F27" s="123"/>
      <c r="G27" s="122"/>
      <c r="H27" s="123"/>
      <c r="I27" s="798" t="s">
        <v>124</v>
      </c>
      <c r="J27" s="799"/>
      <c r="K27" s="802" t="s">
        <v>200</v>
      </c>
      <c r="L27" s="803"/>
      <c r="M27" s="803"/>
      <c r="N27" s="795"/>
      <c r="O27" s="806" t="s">
        <v>469</v>
      </c>
      <c r="P27" s="807"/>
      <c r="Q27" s="807"/>
      <c r="R27" s="807"/>
      <c r="S27" s="808"/>
      <c r="T27" s="132" t="s">
        <v>456</v>
      </c>
      <c r="U27" s="133"/>
      <c r="V27" s="134"/>
      <c r="W27" s="135" t="s">
        <v>471</v>
      </c>
      <c r="X27" s="136" t="s">
        <v>471</v>
      </c>
      <c r="Y27" s="136" t="s">
        <v>471</v>
      </c>
      <c r="Z27" s="136" t="s">
        <v>471</v>
      </c>
      <c r="AA27" s="136"/>
      <c r="AB27" s="136"/>
      <c r="AC27" s="137" t="s">
        <v>471</v>
      </c>
      <c r="AD27" s="135" t="s">
        <v>471</v>
      </c>
      <c r="AE27" s="136" t="s">
        <v>471</v>
      </c>
      <c r="AF27" s="136" t="s">
        <v>470</v>
      </c>
      <c r="AG27" s="136" t="s">
        <v>471</v>
      </c>
      <c r="AH27" s="136"/>
      <c r="AI27" s="136"/>
      <c r="AJ27" s="137" t="s">
        <v>471</v>
      </c>
      <c r="AK27" s="135" t="s">
        <v>471</v>
      </c>
      <c r="AL27" s="136" t="s">
        <v>471</v>
      </c>
      <c r="AM27" s="136" t="s">
        <v>471</v>
      </c>
      <c r="AN27" s="136" t="s">
        <v>471</v>
      </c>
      <c r="AO27" s="136"/>
      <c r="AP27" s="136"/>
      <c r="AQ27" s="137" t="s">
        <v>471</v>
      </c>
      <c r="AR27" s="135" t="s">
        <v>471</v>
      </c>
      <c r="AS27" s="136" t="s">
        <v>471</v>
      </c>
      <c r="AT27" s="136" t="s">
        <v>471</v>
      </c>
      <c r="AU27" s="136" t="s">
        <v>471</v>
      </c>
      <c r="AV27" s="136"/>
      <c r="AW27" s="136"/>
      <c r="AX27" s="137" t="s">
        <v>471</v>
      </c>
      <c r="AY27" s="135"/>
      <c r="AZ27" s="136"/>
      <c r="BA27" s="138"/>
      <c r="BB27" s="809"/>
      <c r="BC27" s="810"/>
      <c r="BD27" s="781"/>
      <c r="BE27" s="782"/>
      <c r="BF27" s="783"/>
      <c r="BG27" s="784"/>
      <c r="BH27" s="784"/>
      <c r="BI27" s="784"/>
      <c r="BJ27" s="785"/>
    </row>
    <row r="28" spans="2:62" ht="20.25" customHeight="1">
      <c r="B28" s="793"/>
      <c r="C28" s="796"/>
      <c r="D28" s="797"/>
      <c r="E28" s="122"/>
      <c r="F28" s="123" t="str">
        <f>C27</f>
        <v>オペレーター</v>
      </c>
      <c r="G28" s="122"/>
      <c r="H28" s="123" t="str">
        <f>I27</f>
        <v>A</v>
      </c>
      <c r="I28" s="800"/>
      <c r="J28" s="801"/>
      <c r="K28" s="804"/>
      <c r="L28" s="805"/>
      <c r="M28" s="805"/>
      <c r="N28" s="797"/>
      <c r="O28" s="806"/>
      <c r="P28" s="807"/>
      <c r="Q28" s="807"/>
      <c r="R28" s="807"/>
      <c r="S28" s="808"/>
      <c r="T28" s="124" t="s">
        <v>203</v>
      </c>
      <c r="U28" s="125"/>
      <c r="V28" s="126"/>
      <c r="W28" s="127">
        <f>IF(W27="","",VLOOKUP(W27,'【記載例】シフト記号表（勤務時間帯）'!$C$6:$L$47,10,FALSE))</f>
        <v>8</v>
      </c>
      <c r="X28" s="128">
        <f>IF(X27="","",VLOOKUP(X27,'【記載例】シフト記号表（勤務時間帯）'!$C$6:$L$47,10,FALSE))</f>
        <v>8</v>
      </c>
      <c r="Y28" s="128">
        <f>IF(Y27="","",VLOOKUP(Y27,'【記載例】シフト記号表（勤務時間帯）'!$C$6:$L$47,10,FALSE))</f>
        <v>8</v>
      </c>
      <c r="Z28" s="128">
        <f>IF(Z27="","",VLOOKUP(Z27,'【記載例】シフト記号表（勤務時間帯）'!$C$6:$L$47,10,FALSE))</f>
        <v>8</v>
      </c>
      <c r="AA28" s="128" t="str">
        <f>IF(AA27="","",VLOOKUP(AA27,'【記載例】シフト記号表（勤務時間帯）'!$C$6:$L$47,10,FALSE))</f>
        <v/>
      </c>
      <c r="AB28" s="128" t="str">
        <f>IF(AB27="","",VLOOKUP(AB27,'【記載例】シフト記号表（勤務時間帯）'!$C$6:$L$47,10,FALSE))</f>
        <v/>
      </c>
      <c r="AC28" s="129">
        <f>IF(AC27="","",VLOOKUP(AC27,'【記載例】シフト記号表（勤務時間帯）'!$C$6:$L$47,10,FALSE))</f>
        <v>8</v>
      </c>
      <c r="AD28" s="127">
        <f>IF(AD27="","",VLOOKUP(AD27,'【記載例】シフト記号表（勤務時間帯）'!$C$6:$L$47,10,FALSE))</f>
        <v>8</v>
      </c>
      <c r="AE28" s="128">
        <f>IF(AE27="","",VLOOKUP(AE27,'【記載例】シフト記号表（勤務時間帯）'!$C$6:$L$47,10,FALSE))</f>
        <v>8</v>
      </c>
      <c r="AF28" s="128">
        <f>IF(AF27="","",VLOOKUP(AF27,'【記載例】シフト記号表（勤務時間帯）'!$C$6:$L$47,10,FALSE))</f>
        <v>8</v>
      </c>
      <c r="AG28" s="128">
        <f>IF(AG27="","",VLOOKUP(AG27,'【記載例】シフト記号表（勤務時間帯）'!$C$6:$L$47,10,FALSE))</f>
        <v>8</v>
      </c>
      <c r="AH28" s="128" t="str">
        <f>IF(AH27="","",VLOOKUP(AH27,'【記載例】シフト記号表（勤務時間帯）'!$C$6:$L$47,10,FALSE))</f>
        <v/>
      </c>
      <c r="AI28" s="128" t="str">
        <f>IF(AI27="","",VLOOKUP(AI27,'【記載例】シフト記号表（勤務時間帯）'!$C$6:$L$47,10,FALSE))</f>
        <v/>
      </c>
      <c r="AJ28" s="129">
        <f>IF(AJ27="","",VLOOKUP(AJ27,'【記載例】シフト記号表（勤務時間帯）'!$C$6:$L$47,10,FALSE))</f>
        <v>8</v>
      </c>
      <c r="AK28" s="127">
        <f>IF(AK27="","",VLOOKUP(AK27,'【記載例】シフト記号表（勤務時間帯）'!$C$6:$L$47,10,FALSE))</f>
        <v>8</v>
      </c>
      <c r="AL28" s="128">
        <f>IF(AL27="","",VLOOKUP(AL27,'【記載例】シフト記号表（勤務時間帯）'!$C$6:$L$47,10,FALSE))</f>
        <v>8</v>
      </c>
      <c r="AM28" s="128">
        <f>IF(AM27="","",VLOOKUP(AM27,'【記載例】シフト記号表（勤務時間帯）'!$C$6:$L$47,10,FALSE))</f>
        <v>8</v>
      </c>
      <c r="AN28" s="128">
        <f>IF(AN27="","",VLOOKUP(AN27,'【記載例】シフト記号表（勤務時間帯）'!$C$6:$L$47,10,FALSE))</f>
        <v>8</v>
      </c>
      <c r="AO28" s="128" t="str">
        <f>IF(AO27="","",VLOOKUP(AO27,'【記載例】シフト記号表（勤務時間帯）'!$C$6:$L$47,10,FALSE))</f>
        <v/>
      </c>
      <c r="AP28" s="128" t="str">
        <f>IF(AP27="","",VLOOKUP(AP27,'【記載例】シフト記号表（勤務時間帯）'!$C$6:$L$47,10,FALSE))</f>
        <v/>
      </c>
      <c r="AQ28" s="129">
        <f>IF(AQ27="","",VLOOKUP(AQ27,'【記載例】シフト記号表（勤務時間帯）'!$C$6:$L$47,10,FALSE))</f>
        <v>8</v>
      </c>
      <c r="AR28" s="127">
        <f>IF(AR27="","",VLOOKUP(AR27,'【記載例】シフト記号表（勤務時間帯）'!$C$6:$L$47,10,FALSE))</f>
        <v>8</v>
      </c>
      <c r="AS28" s="128">
        <f>IF(AS27="","",VLOOKUP(AS27,'【記載例】シフト記号表（勤務時間帯）'!$C$6:$L$47,10,FALSE))</f>
        <v>8</v>
      </c>
      <c r="AT28" s="128">
        <f>IF(AT27="","",VLOOKUP(AT27,'【記載例】シフト記号表（勤務時間帯）'!$C$6:$L$47,10,FALSE))</f>
        <v>8</v>
      </c>
      <c r="AU28" s="128">
        <f>IF(AU27="","",VLOOKUP(AU27,'【記載例】シフト記号表（勤務時間帯）'!$C$6:$L$47,10,FALSE))</f>
        <v>8</v>
      </c>
      <c r="AV28" s="128" t="str">
        <f>IF(AV27="","",VLOOKUP(AV27,'【記載例】シフト記号表（勤務時間帯）'!$C$6:$L$47,10,FALSE))</f>
        <v/>
      </c>
      <c r="AW28" s="128" t="str">
        <f>IF(AW27="","",VLOOKUP(AW27,'【記載例】シフト記号表（勤務時間帯）'!$C$6:$L$47,10,FALSE))</f>
        <v/>
      </c>
      <c r="AX28" s="129">
        <f>IF(AX27="","",VLOOKUP(AX27,'【記載例】シフト記号表（勤務時間帯）'!$C$6:$L$47,10,FALSE))</f>
        <v>8</v>
      </c>
      <c r="AY28" s="127" t="str">
        <f>IF(AY27="","",VLOOKUP(AY27,'【記載例】シフト記号表（勤務時間帯）'!$C$6:$L$47,10,FALSE))</f>
        <v/>
      </c>
      <c r="AZ28" s="128" t="str">
        <f>IF(AZ27="","",VLOOKUP(AZ27,'【記載例】シフト記号表（勤務時間帯）'!$C$6:$L$47,10,FALSE))</f>
        <v/>
      </c>
      <c r="BA28" s="128" t="str">
        <f>IF(BA27="","",VLOOKUP(BA27,'【記載例】シフト記号表（勤務時間帯）'!$C$6:$L$47,10,FALSE))</f>
        <v/>
      </c>
      <c r="BB28" s="789">
        <f>IF($BE$3="４週",SUM(W28:AX28),IF($BE$3="暦月",SUM(W28:BA28),""))</f>
        <v>160</v>
      </c>
      <c r="BC28" s="790"/>
      <c r="BD28" s="791">
        <f>IF($BE$3="４週",BB28/4,IF($BE$3="暦月",(BB28/($BE$8/7)),""))</f>
        <v>40</v>
      </c>
      <c r="BE28" s="790"/>
      <c r="BF28" s="786"/>
      <c r="BG28" s="787"/>
      <c r="BH28" s="787"/>
      <c r="BI28" s="787"/>
      <c r="BJ28" s="788"/>
    </row>
    <row r="29" spans="2:62" ht="20.25" customHeight="1">
      <c r="B29" s="792">
        <f>B27+1</f>
        <v>8</v>
      </c>
      <c r="C29" s="794" t="s">
        <v>477</v>
      </c>
      <c r="D29" s="795"/>
      <c r="E29" s="122"/>
      <c r="F29" s="123"/>
      <c r="G29" s="122"/>
      <c r="H29" s="123"/>
      <c r="I29" s="798" t="s">
        <v>124</v>
      </c>
      <c r="J29" s="799"/>
      <c r="K29" s="802" t="s">
        <v>478</v>
      </c>
      <c r="L29" s="803"/>
      <c r="M29" s="803"/>
      <c r="N29" s="795"/>
      <c r="O29" s="806" t="s">
        <v>479</v>
      </c>
      <c r="P29" s="807"/>
      <c r="Q29" s="807"/>
      <c r="R29" s="807"/>
      <c r="S29" s="808"/>
      <c r="T29" s="132" t="s">
        <v>456</v>
      </c>
      <c r="U29" s="133"/>
      <c r="V29" s="134"/>
      <c r="W29" s="135" t="s">
        <v>480</v>
      </c>
      <c r="X29" s="136" t="s">
        <v>464</v>
      </c>
      <c r="Y29" s="136"/>
      <c r="Z29" s="136"/>
      <c r="AA29" s="136" t="s">
        <v>464</v>
      </c>
      <c r="AB29" s="136" t="s">
        <v>464</v>
      </c>
      <c r="AC29" s="137" t="s">
        <v>464</v>
      </c>
      <c r="AD29" s="135" t="s">
        <v>464</v>
      </c>
      <c r="AE29" s="136" t="s">
        <v>464</v>
      </c>
      <c r="AF29" s="136"/>
      <c r="AG29" s="136"/>
      <c r="AH29" s="136" t="s">
        <v>480</v>
      </c>
      <c r="AI29" s="136" t="s">
        <v>480</v>
      </c>
      <c r="AJ29" s="137" t="s">
        <v>464</v>
      </c>
      <c r="AK29" s="135" t="s">
        <v>464</v>
      </c>
      <c r="AL29" s="136" t="s">
        <v>464</v>
      </c>
      <c r="AM29" s="136"/>
      <c r="AN29" s="136"/>
      <c r="AO29" s="136" t="s">
        <v>464</v>
      </c>
      <c r="AP29" s="136" t="s">
        <v>464</v>
      </c>
      <c r="AQ29" s="137" t="s">
        <v>464</v>
      </c>
      <c r="AR29" s="135" t="s">
        <v>464</v>
      </c>
      <c r="AS29" s="136" t="s">
        <v>464</v>
      </c>
      <c r="AT29" s="136"/>
      <c r="AU29" s="136"/>
      <c r="AV29" s="136" t="s">
        <v>464</v>
      </c>
      <c r="AW29" s="136" t="s">
        <v>480</v>
      </c>
      <c r="AX29" s="137" t="s">
        <v>464</v>
      </c>
      <c r="AY29" s="135"/>
      <c r="AZ29" s="136"/>
      <c r="BA29" s="138"/>
      <c r="BB29" s="809"/>
      <c r="BC29" s="810"/>
      <c r="BD29" s="781"/>
      <c r="BE29" s="782"/>
      <c r="BF29" s="783"/>
      <c r="BG29" s="784"/>
      <c r="BH29" s="784"/>
      <c r="BI29" s="784"/>
      <c r="BJ29" s="785"/>
    </row>
    <row r="30" spans="2:62" ht="20.25" customHeight="1">
      <c r="B30" s="793"/>
      <c r="C30" s="796"/>
      <c r="D30" s="797"/>
      <c r="E30" s="122"/>
      <c r="F30" s="123" t="str">
        <f>C29</f>
        <v>訪問介護員</v>
      </c>
      <c r="G30" s="122"/>
      <c r="H30" s="123" t="str">
        <f>I29</f>
        <v>A</v>
      </c>
      <c r="I30" s="800"/>
      <c r="J30" s="801"/>
      <c r="K30" s="804"/>
      <c r="L30" s="805"/>
      <c r="M30" s="805"/>
      <c r="N30" s="797"/>
      <c r="O30" s="806"/>
      <c r="P30" s="807"/>
      <c r="Q30" s="807"/>
      <c r="R30" s="807"/>
      <c r="S30" s="808"/>
      <c r="T30" s="124" t="s">
        <v>203</v>
      </c>
      <c r="U30" s="125"/>
      <c r="V30" s="126"/>
      <c r="W30" s="127">
        <f>IF(W29="","",VLOOKUP(W29,'【記載例】シフト記号表（勤務時間帯）'!$C$6:$L$47,10,FALSE))</f>
        <v>8</v>
      </c>
      <c r="X30" s="128">
        <f>IF(X29="","",VLOOKUP(X29,'【記載例】シフト記号表（勤務時間帯）'!$C$6:$L$47,10,FALSE))</f>
        <v>8</v>
      </c>
      <c r="Y30" s="128" t="str">
        <f>IF(Y29="","",VLOOKUP(Y29,'【記載例】シフト記号表（勤務時間帯）'!$C$6:$L$47,10,FALSE))</f>
        <v/>
      </c>
      <c r="Z30" s="128" t="str">
        <f>IF(Z29="","",VLOOKUP(Z29,'【記載例】シフト記号表（勤務時間帯）'!$C$6:$L$47,10,FALSE))</f>
        <v/>
      </c>
      <c r="AA30" s="128">
        <f>IF(AA29="","",VLOOKUP(AA29,'【記載例】シフト記号表（勤務時間帯）'!$C$6:$L$47,10,FALSE))</f>
        <v>8</v>
      </c>
      <c r="AB30" s="128">
        <f>IF(AB29="","",VLOOKUP(AB29,'【記載例】シフト記号表（勤務時間帯）'!$C$6:$L$47,10,FALSE))</f>
        <v>8</v>
      </c>
      <c r="AC30" s="129">
        <f>IF(AC29="","",VLOOKUP(AC29,'【記載例】シフト記号表（勤務時間帯）'!$C$6:$L$47,10,FALSE))</f>
        <v>8</v>
      </c>
      <c r="AD30" s="127">
        <f>IF(AD29="","",VLOOKUP(AD29,'【記載例】シフト記号表（勤務時間帯）'!$C$6:$L$47,10,FALSE))</f>
        <v>8</v>
      </c>
      <c r="AE30" s="128">
        <f>IF(AE29="","",VLOOKUP(AE29,'【記載例】シフト記号表（勤務時間帯）'!$C$6:$L$47,10,FALSE))</f>
        <v>8</v>
      </c>
      <c r="AF30" s="128" t="str">
        <f>IF(AF29="","",VLOOKUP(AF29,'【記載例】シフト記号表（勤務時間帯）'!$C$6:$L$47,10,FALSE))</f>
        <v/>
      </c>
      <c r="AG30" s="128" t="str">
        <f>IF(AG29="","",VLOOKUP(AG29,'【記載例】シフト記号表（勤務時間帯）'!$C$6:$L$47,10,FALSE))</f>
        <v/>
      </c>
      <c r="AH30" s="128">
        <f>IF(AH29="","",VLOOKUP(AH29,'【記載例】シフト記号表（勤務時間帯）'!$C$6:$L$47,10,FALSE))</f>
        <v>8</v>
      </c>
      <c r="AI30" s="128">
        <f>IF(AI29="","",VLOOKUP(AI29,'【記載例】シフト記号表（勤務時間帯）'!$C$6:$L$47,10,FALSE))</f>
        <v>8</v>
      </c>
      <c r="AJ30" s="129">
        <f>IF(AJ29="","",VLOOKUP(AJ29,'【記載例】シフト記号表（勤務時間帯）'!$C$6:$L$47,10,FALSE))</f>
        <v>8</v>
      </c>
      <c r="AK30" s="127">
        <f>IF(AK29="","",VLOOKUP(AK29,'【記載例】シフト記号表（勤務時間帯）'!$C$6:$L$47,10,FALSE))</f>
        <v>8</v>
      </c>
      <c r="AL30" s="128">
        <f>IF(AL29="","",VLOOKUP(AL29,'【記載例】シフト記号表（勤務時間帯）'!$C$6:$L$47,10,FALSE))</f>
        <v>8</v>
      </c>
      <c r="AM30" s="128" t="str">
        <f>IF(AM29="","",VLOOKUP(AM29,'【記載例】シフト記号表（勤務時間帯）'!$C$6:$L$47,10,FALSE))</f>
        <v/>
      </c>
      <c r="AN30" s="128" t="str">
        <f>IF(AN29="","",VLOOKUP(AN29,'【記載例】シフト記号表（勤務時間帯）'!$C$6:$L$47,10,FALSE))</f>
        <v/>
      </c>
      <c r="AO30" s="128">
        <f>IF(AO29="","",VLOOKUP(AO29,'【記載例】シフト記号表（勤務時間帯）'!$C$6:$L$47,10,FALSE))</f>
        <v>8</v>
      </c>
      <c r="AP30" s="128">
        <f>IF(AP29="","",VLOOKUP(AP29,'【記載例】シフト記号表（勤務時間帯）'!$C$6:$L$47,10,FALSE))</f>
        <v>8</v>
      </c>
      <c r="AQ30" s="129">
        <f>IF(AQ29="","",VLOOKUP(AQ29,'【記載例】シフト記号表（勤務時間帯）'!$C$6:$L$47,10,FALSE))</f>
        <v>8</v>
      </c>
      <c r="AR30" s="127">
        <f>IF(AR29="","",VLOOKUP(AR29,'【記載例】シフト記号表（勤務時間帯）'!$C$6:$L$47,10,FALSE))</f>
        <v>8</v>
      </c>
      <c r="AS30" s="128">
        <f>IF(AS29="","",VLOOKUP(AS29,'【記載例】シフト記号表（勤務時間帯）'!$C$6:$L$47,10,FALSE))</f>
        <v>8</v>
      </c>
      <c r="AT30" s="128" t="str">
        <f>IF(AT29="","",VLOOKUP(AT29,'【記載例】シフト記号表（勤務時間帯）'!$C$6:$L$47,10,FALSE))</f>
        <v/>
      </c>
      <c r="AU30" s="128" t="str">
        <f>IF(AU29="","",VLOOKUP(AU29,'【記載例】シフト記号表（勤務時間帯）'!$C$6:$L$47,10,FALSE))</f>
        <v/>
      </c>
      <c r="AV30" s="128">
        <f>IF(AV29="","",VLOOKUP(AV29,'【記載例】シフト記号表（勤務時間帯）'!$C$6:$L$47,10,FALSE))</f>
        <v>8</v>
      </c>
      <c r="AW30" s="128">
        <f>IF(AW29="","",VLOOKUP(AW29,'【記載例】シフト記号表（勤務時間帯）'!$C$6:$L$47,10,FALSE))</f>
        <v>8</v>
      </c>
      <c r="AX30" s="129">
        <f>IF(AX29="","",VLOOKUP(AX29,'【記載例】シフト記号表（勤務時間帯）'!$C$6:$L$47,10,FALSE))</f>
        <v>8</v>
      </c>
      <c r="AY30" s="127" t="str">
        <f>IF(AY29="","",VLOOKUP(AY29,'【記載例】シフト記号表（勤務時間帯）'!$C$6:$L$47,10,FALSE))</f>
        <v/>
      </c>
      <c r="AZ30" s="128" t="str">
        <f>IF(AZ29="","",VLOOKUP(AZ29,'【記載例】シフト記号表（勤務時間帯）'!$C$6:$L$47,10,FALSE))</f>
        <v/>
      </c>
      <c r="BA30" s="128" t="str">
        <f>IF(BA29="","",VLOOKUP(BA29,'【記載例】シフト記号表（勤務時間帯）'!$C$6:$L$47,10,FALSE))</f>
        <v/>
      </c>
      <c r="BB30" s="789">
        <f>IF($BE$3="４週",SUM(W30:AX30),IF($BE$3="暦月",SUM(W30:BA30),""))</f>
        <v>160</v>
      </c>
      <c r="BC30" s="790"/>
      <c r="BD30" s="791">
        <f>IF($BE$3="４週",BB30/4,IF($BE$3="暦月",(BB30/($BE$8/7)),""))</f>
        <v>40</v>
      </c>
      <c r="BE30" s="790"/>
      <c r="BF30" s="786"/>
      <c r="BG30" s="787"/>
      <c r="BH30" s="787"/>
      <c r="BI30" s="787"/>
      <c r="BJ30" s="788"/>
    </row>
    <row r="31" spans="2:62" ht="20.25" customHeight="1">
      <c r="B31" s="792">
        <f>B29+1</f>
        <v>9</v>
      </c>
      <c r="C31" s="794" t="s">
        <v>477</v>
      </c>
      <c r="D31" s="795"/>
      <c r="E31" s="122"/>
      <c r="F31" s="123"/>
      <c r="G31" s="122"/>
      <c r="H31" s="123"/>
      <c r="I31" s="798" t="s">
        <v>124</v>
      </c>
      <c r="J31" s="799"/>
      <c r="K31" s="802" t="s">
        <v>478</v>
      </c>
      <c r="L31" s="803"/>
      <c r="M31" s="803"/>
      <c r="N31" s="795"/>
      <c r="O31" s="806" t="s">
        <v>481</v>
      </c>
      <c r="P31" s="807"/>
      <c r="Q31" s="807"/>
      <c r="R31" s="807"/>
      <c r="S31" s="808"/>
      <c r="T31" s="132" t="s">
        <v>456</v>
      </c>
      <c r="U31" s="133"/>
      <c r="V31" s="134"/>
      <c r="W31" s="135" t="s">
        <v>474</v>
      </c>
      <c r="X31" s="136" t="s">
        <v>482</v>
      </c>
      <c r="Y31" s="136"/>
      <c r="Z31" s="136"/>
      <c r="AA31" s="136" t="s">
        <v>474</v>
      </c>
      <c r="AB31" s="136" t="s">
        <v>482</v>
      </c>
      <c r="AC31" s="137" t="s">
        <v>474</v>
      </c>
      <c r="AD31" s="135" t="s">
        <v>482</v>
      </c>
      <c r="AE31" s="136" t="s">
        <v>474</v>
      </c>
      <c r="AF31" s="136"/>
      <c r="AG31" s="136"/>
      <c r="AH31" s="136" t="s">
        <v>474</v>
      </c>
      <c r="AI31" s="136" t="s">
        <v>474</v>
      </c>
      <c r="AJ31" s="137" t="s">
        <v>474</v>
      </c>
      <c r="AK31" s="135" t="s">
        <v>474</v>
      </c>
      <c r="AL31" s="136" t="s">
        <v>474</v>
      </c>
      <c r="AM31" s="136"/>
      <c r="AN31" s="136"/>
      <c r="AO31" s="136" t="s">
        <v>474</v>
      </c>
      <c r="AP31" s="136" t="s">
        <v>474</v>
      </c>
      <c r="AQ31" s="137" t="s">
        <v>474</v>
      </c>
      <c r="AR31" s="135" t="s">
        <v>474</v>
      </c>
      <c r="AS31" s="136" t="s">
        <v>474</v>
      </c>
      <c r="AT31" s="136"/>
      <c r="AU31" s="136"/>
      <c r="AV31" s="136" t="s">
        <v>474</v>
      </c>
      <c r="AW31" s="136" t="s">
        <v>474</v>
      </c>
      <c r="AX31" s="137" t="s">
        <v>474</v>
      </c>
      <c r="AY31" s="135"/>
      <c r="AZ31" s="136"/>
      <c r="BA31" s="138"/>
      <c r="BB31" s="809"/>
      <c r="BC31" s="810"/>
      <c r="BD31" s="781"/>
      <c r="BE31" s="782"/>
      <c r="BF31" s="783"/>
      <c r="BG31" s="784"/>
      <c r="BH31" s="784"/>
      <c r="BI31" s="784"/>
      <c r="BJ31" s="785"/>
    </row>
    <row r="32" spans="2:62" ht="20.25" customHeight="1">
      <c r="B32" s="793"/>
      <c r="C32" s="796"/>
      <c r="D32" s="797"/>
      <c r="E32" s="122"/>
      <c r="F32" s="123" t="str">
        <f>C31</f>
        <v>訪問介護員</v>
      </c>
      <c r="G32" s="122"/>
      <c r="H32" s="123" t="str">
        <f>I31</f>
        <v>A</v>
      </c>
      <c r="I32" s="800"/>
      <c r="J32" s="801"/>
      <c r="K32" s="804"/>
      <c r="L32" s="805"/>
      <c r="M32" s="805"/>
      <c r="N32" s="797"/>
      <c r="O32" s="806"/>
      <c r="P32" s="807"/>
      <c r="Q32" s="807"/>
      <c r="R32" s="807"/>
      <c r="S32" s="808"/>
      <c r="T32" s="139" t="s">
        <v>203</v>
      </c>
      <c r="U32" s="140"/>
      <c r="V32" s="141"/>
      <c r="W32" s="127">
        <f>IF(W31="","",VLOOKUP(W31,'【記載例】シフト記号表（勤務時間帯）'!$C$6:$L$47,10,FALSE))</f>
        <v>8</v>
      </c>
      <c r="X32" s="128">
        <f>IF(X31="","",VLOOKUP(X31,'【記載例】シフト記号表（勤務時間帯）'!$C$6:$L$47,10,FALSE))</f>
        <v>8</v>
      </c>
      <c r="Y32" s="128" t="str">
        <f>IF(Y31="","",VLOOKUP(Y31,'【記載例】シフト記号表（勤務時間帯）'!$C$6:$L$47,10,FALSE))</f>
        <v/>
      </c>
      <c r="Z32" s="128" t="str">
        <f>IF(Z31="","",VLOOKUP(Z31,'【記載例】シフト記号表（勤務時間帯）'!$C$6:$L$47,10,FALSE))</f>
        <v/>
      </c>
      <c r="AA32" s="128">
        <f>IF(AA31="","",VLOOKUP(AA31,'【記載例】シフト記号表（勤務時間帯）'!$C$6:$L$47,10,FALSE))</f>
        <v>8</v>
      </c>
      <c r="AB32" s="128">
        <f>IF(AB31="","",VLOOKUP(AB31,'【記載例】シフト記号表（勤務時間帯）'!$C$6:$L$47,10,FALSE))</f>
        <v>8</v>
      </c>
      <c r="AC32" s="129">
        <f>IF(AC31="","",VLOOKUP(AC31,'【記載例】シフト記号表（勤務時間帯）'!$C$6:$L$47,10,FALSE))</f>
        <v>8</v>
      </c>
      <c r="AD32" s="127">
        <f>IF(AD31="","",VLOOKUP(AD31,'【記載例】シフト記号表（勤務時間帯）'!$C$6:$L$47,10,FALSE))</f>
        <v>8</v>
      </c>
      <c r="AE32" s="128">
        <f>IF(AE31="","",VLOOKUP(AE31,'【記載例】シフト記号表（勤務時間帯）'!$C$6:$L$47,10,FALSE))</f>
        <v>8</v>
      </c>
      <c r="AF32" s="128" t="str">
        <f>IF(AF31="","",VLOOKUP(AF31,'【記載例】シフト記号表（勤務時間帯）'!$C$6:$L$47,10,FALSE))</f>
        <v/>
      </c>
      <c r="AG32" s="128" t="str">
        <f>IF(AG31="","",VLOOKUP(AG31,'【記載例】シフト記号表（勤務時間帯）'!$C$6:$L$47,10,FALSE))</f>
        <v/>
      </c>
      <c r="AH32" s="128">
        <f>IF(AH31="","",VLOOKUP(AH31,'【記載例】シフト記号表（勤務時間帯）'!$C$6:$L$47,10,FALSE))</f>
        <v>8</v>
      </c>
      <c r="AI32" s="128">
        <f>IF(AI31="","",VLOOKUP(AI31,'【記載例】シフト記号表（勤務時間帯）'!$C$6:$L$47,10,FALSE))</f>
        <v>8</v>
      </c>
      <c r="AJ32" s="129">
        <f>IF(AJ31="","",VLOOKUP(AJ31,'【記載例】シフト記号表（勤務時間帯）'!$C$6:$L$47,10,FALSE))</f>
        <v>8</v>
      </c>
      <c r="AK32" s="127">
        <f>IF(AK31="","",VLOOKUP(AK31,'【記載例】シフト記号表（勤務時間帯）'!$C$6:$L$47,10,FALSE))</f>
        <v>8</v>
      </c>
      <c r="AL32" s="128">
        <f>IF(AL31="","",VLOOKUP(AL31,'【記載例】シフト記号表（勤務時間帯）'!$C$6:$L$47,10,FALSE))</f>
        <v>8</v>
      </c>
      <c r="AM32" s="128" t="str">
        <f>IF(AM31="","",VLOOKUP(AM31,'【記載例】シフト記号表（勤務時間帯）'!$C$6:$L$47,10,FALSE))</f>
        <v/>
      </c>
      <c r="AN32" s="128" t="str">
        <f>IF(AN31="","",VLOOKUP(AN31,'【記載例】シフト記号表（勤務時間帯）'!$C$6:$L$47,10,FALSE))</f>
        <v/>
      </c>
      <c r="AO32" s="128">
        <f>IF(AO31="","",VLOOKUP(AO31,'【記載例】シフト記号表（勤務時間帯）'!$C$6:$L$47,10,FALSE))</f>
        <v>8</v>
      </c>
      <c r="AP32" s="128">
        <f>IF(AP31="","",VLOOKUP(AP31,'【記載例】シフト記号表（勤務時間帯）'!$C$6:$L$47,10,FALSE))</f>
        <v>8</v>
      </c>
      <c r="AQ32" s="129">
        <f>IF(AQ31="","",VLOOKUP(AQ31,'【記載例】シフト記号表（勤務時間帯）'!$C$6:$L$47,10,FALSE))</f>
        <v>8</v>
      </c>
      <c r="AR32" s="127">
        <f>IF(AR31="","",VLOOKUP(AR31,'【記載例】シフト記号表（勤務時間帯）'!$C$6:$L$47,10,FALSE))</f>
        <v>8</v>
      </c>
      <c r="AS32" s="128">
        <f>IF(AS31="","",VLOOKUP(AS31,'【記載例】シフト記号表（勤務時間帯）'!$C$6:$L$47,10,FALSE))</f>
        <v>8</v>
      </c>
      <c r="AT32" s="128" t="str">
        <f>IF(AT31="","",VLOOKUP(AT31,'【記載例】シフト記号表（勤務時間帯）'!$C$6:$L$47,10,FALSE))</f>
        <v/>
      </c>
      <c r="AU32" s="128" t="str">
        <f>IF(AU31="","",VLOOKUP(AU31,'【記載例】シフト記号表（勤務時間帯）'!$C$6:$L$47,10,FALSE))</f>
        <v/>
      </c>
      <c r="AV32" s="128">
        <f>IF(AV31="","",VLOOKUP(AV31,'【記載例】シフト記号表（勤務時間帯）'!$C$6:$L$47,10,FALSE))</f>
        <v>8</v>
      </c>
      <c r="AW32" s="128">
        <f>IF(AW31="","",VLOOKUP(AW31,'【記載例】シフト記号表（勤務時間帯）'!$C$6:$L$47,10,FALSE))</f>
        <v>8</v>
      </c>
      <c r="AX32" s="129">
        <f>IF(AX31="","",VLOOKUP(AX31,'【記載例】シフト記号表（勤務時間帯）'!$C$6:$L$47,10,FALSE))</f>
        <v>8</v>
      </c>
      <c r="AY32" s="127" t="str">
        <f>IF(AY31="","",VLOOKUP(AY31,'【記載例】シフト記号表（勤務時間帯）'!$C$6:$L$47,10,FALSE))</f>
        <v/>
      </c>
      <c r="AZ32" s="128" t="str">
        <f>IF(AZ31="","",VLOOKUP(AZ31,'【記載例】シフト記号表（勤務時間帯）'!$C$6:$L$47,10,FALSE))</f>
        <v/>
      </c>
      <c r="BA32" s="128" t="str">
        <f>IF(BA31="","",VLOOKUP(BA31,'【記載例】シフト記号表（勤務時間帯）'!$C$6:$L$47,10,FALSE))</f>
        <v/>
      </c>
      <c r="BB32" s="789">
        <f>IF($BE$3="４週",SUM(W32:AX32),IF($BE$3="暦月",SUM(W32:BA32),""))</f>
        <v>160</v>
      </c>
      <c r="BC32" s="790"/>
      <c r="BD32" s="791">
        <f>IF($BE$3="４週",BB32/4,IF($BE$3="暦月",(BB32/($BE$8/7)),""))</f>
        <v>40</v>
      </c>
      <c r="BE32" s="790"/>
      <c r="BF32" s="786"/>
      <c r="BG32" s="787"/>
      <c r="BH32" s="787"/>
      <c r="BI32" s="787"/>
      <c r="BJ32" s="788"/>
    </row>
    <row r="33" spans="2:62" ht="20.25" customHeight="1">
      <c r="B33" s="792">
        <f>B31+1</f>
        <v>10</v>
      </c>
      <c r="C33" s="794" t="s">
        <v>477</v>
      </c>
      <c r="D33" s="795"/>
      <c r="E33" s="122"/>
      <c r="F33" s="123"/>
      <c r="G33" s="122"/>
      <c r="H33" s="123"/>
      <c r="I33" s="798" t="s">
        <v>124</v>
      </c>
      <c r="J33" s="799"/>
      <c r="K33" s="802" t="s">
        <v>205</v>
      </c>
      <c r="L33" s="803"/>
      <c r="M33" s="803"/>
      <c r="N33" s="795"/>
      <c r="O33" s="806" t="s">
        <v>483</v>
      </c>
      <c r="P33" s="807"/>
      <c r="Q33" s="807"/>
      <c r="R33" s="807"/>
      <c r="S33" s="808"/>
      <c r="T33" s="142" t="s">
        <v>456</v>
      </c>
      <c r="U33" s="143"/>
      <c r="V33" s="144"/>
      <c r="W33" s="135" t="s">
        <v>484</v>
      </c>
      <c r="X33" s="136" t="s">
        <v>470</v>
      </c>
      <c r="Y33" s="136"/>
      <c r="Z33" s="136"/>
      <c r="AA33" s="136" t="s">
        <v>484</v>
      </c>
      <c r="AB33" s="136" t="s">
        <v>470</v>
      </c>
      <c r="AC33" s="137" t="s">
        <v>484</v>
      </c>
      <c r="AD33" s="135" t="s">
        <v>470</v>
      </c>
      <c r="AE33" s="136" t="s">
        <v>470</v>
      </c>
      <c r="AF33" s="136"/>
      <c r="AG33" s="136"/>
      <c r="AH33" s="136" t="s">
        <v>470</v>
      </c>
      <c r="AI33" s="136" t="s">
        <v>470</v>
      </c>
      <c r="AJ33" s="137" t="s">
        <v>484</v>
      </c>
      <c r="AK33" s="135" t="s">
        <v>484</v>
      </c>
      <c r="AL33" s="136" t="s">
        <v>484</v>
      </c>
      <c r="AM33" s="136"/>
      <c r="AN33" s="136"/>
      <c r="AO33" s="136" t="s">
        <v>470</v>
      </c>
      <c r="AP33" s="136" t="s">
        <v>484</v>
      </c>
      <c r="AQ33" s="137" t="s">
        <v>484</v>
      </c>
      <c r="AR33" s="135" t="s">
        <v>484</v>
      </c>
      <c r="AS33" s="136" t="s">
        <v>484</v>
      </c>
      <c r="AT33" s="136"/>
      <c r="AU33" s="136"/>
      <c r="AV33" s="136" t="s">
        <v>484</v>
      </c>
      <c r="AW33" s="136" t="s">
        <v>470</v>
      </c>
      <c r="AX33" s="137" t="s">
        <v>470</v>
      </c>
      <c r="AY33" s="135"/>
      <c r="AZ33" s="136"/>
      <c r="BA33" s="138"/>
      <c r="BB33" s="809"/>
      <c r="BC33" s="810"/>
      <c r="BD33" s="781"/>
      <c r="BE33" s="782"/>
      <c r="BF33" s="783"/>
      <c r="BG33" s="784"/>
      <c r="BH33" s="784"/>
      <c r="BI33" s="784"/>
      <c r="BJ33" s="785"/>
    </row>
    <row r="34" spans="2:62" ht="20.25" customHeight="1">
      <c r="B34" s="793"/>
      <c r="C34" s="796"/>
      <c r="D34" s="797"/>
      <c r="E34" s="122"/>
      <c r="F34" s="123" t="str">
        <f>C33</f>
        <v>訪問介護員</v>
      </c>
      <c r="G34" s="122"/>
      <c r="H34" s="123" t="str">
        <f>I33</f>
        <v>A</v>
      </c>
      <c r="I34" s="800"/>
      <c r="J34" s="801"/>
      <c r="K34" s="804"/>
      <c r="L34" s="805"/>
      <c r="M34" s="805"/>
      <c r="N34" s="797"/>
      <c r="O34" s="806"/>
      <c r="P34" s="807"/>
      <c r="Q34" s="807"/>
      <c r="R34" s="807"/>
      <c r="S34" s="808"/>
      <c r="T34" s="139" t="s">
        <v>203</v>
      </c>
      <c r="U34" s="140"/>
      <c r="V34" s="141"/>
      <c r="W34" s="127">
        <f>IF(W33="","",VLOOKUP(W33,'【記載例】シフト記号表（勤務時間帯）'!$C$6:$L$47,10,FALSE))</f>
        <v>8</v>
      </c>
      <c r="X34" s="128">
        <f>IF(X33="","",VLOOKUP(X33,'【記載例】シフト記号表（勤務時間帯）'!$C$6:$L$47,10,FALSE))</f>
        <v>8</v>
      </c>
      <c r="Y34" s="128" t="str">
        <f>IF(Y33="","",VLOOKUP(Y33,'【記載例】シフト記号表（勤務時間帯）'!$C$6:$L$47,10,FALSE))</f>
        <v/>
      </c>
      <c r="Z34" s="128" t="str">
        <f>IF(Z33="","",VLOOKUP(Z33,'【記載例】シフト記号表（勤務時間帯）'!$C$6:$L$47,10,FALSE))</f>
        <v/>
      </c>
      <c r="AA34" s="128">
        <f>IF(AA33="","",VLOOKUP(AA33,'【記載例】シフト記号表（勤務時間帯）'!$C$6:$L$47,10,FALSE))</f>
        <v>8</v>
      </c>
      <c r="AB34" s="128">
        <f>IF(AB33="","",VLOOKUP(AB33,'【記載例】シフト記号表（勤務時間帯）'!$C$6:$L$47,10,FALSE))</f>
        <v>8</v>
      </c>
      <c r="AC34" s="129">
        <f>IF(AC33="","",VLOOKUP(AC33,'【記載例】シフト記号表（勤務時間帯）'!$C$6:$L$47,10,FALSE))</f>
        <v>8</v>
      </c>
      <c r="AD34" s="127">
        <f>IF(AD33="","",VLOOKUP(AD33,'【記載例】シフト記号表（勤務時間帯）'!$C$6:$L$47,10,FALSE))</f>
        <v>8</v>
      </c>
      <c r="AE34" s="128">
        <f>IF(AE33="","",VLOOKUP(AE33,'【記載例】シフト記号表（勤務時間帯）'!$C$6:$L$47,10,FALSE))</f>
        <v>8</v>
      </c>
      <c r="AF34" s="128" t="str">
        <f>IF(AF33="","",VLOOKUP(AF33,'【記載例】シフト記号表（勤務時間帯）'!$C$6:$L$47,10,FALSE))</f>
        <v/>
      </c>
      <c r="AG34" s="128" t="str">
        <f>IF(AG33="","",VLOOKUP(AG33,'【記載例】シフト記号表（勤務時間帯）'!$C$6:$L$47,10,FALSE))</f>
        <v/>
      </c>
      <c r="AH34" s="128">
        <f>IF(AH33="","",VLOOKUP(AH33,'【記載例】シフト記号表（勤務時間帯）'!$C$6:$L$47,10,FALSE))</f>
        <v>8</v>
      </c>
      <c r="AI34" s="128">
        <f>IF(AI33="","",VLOOKUP(AI33,'【記載例】シフト記号表（勤務時間帯）'!$C$6:$L$47,10,FALSE))</f>
        <v>8</v>
      </c>
      <c r="AJ34" s="129">
        <f>IF(AJ33="","",VLOOKUP(AJ33,'【記載例】シフト記号表（勤務時間帯）'!$C$6:$L$47,10,FALSE))</f>
        <v>8</v>
      </c>
      <c r="AK34" s="127">
        <f>IF(AK33="","",VLOOKUP(AK33,'【記載例】シフト記号表（勤務時間帯）'!$C$6:$L$47,10,FALSE))</f>
        <v>8</v>
      </c>
      <c r="AL34" s="128">
        <f>IF(AL33="","",VLOOKUP(AL33,'【記載例】シフト記号表（勤務時間帯）'!$C$6:$L$47,10,FALSE))</f>
        <v>8</v>
      </c>
      <c r="AM34" s="128" t="str">
        <f>IF(AM33="","",VLOOKUP(AM33,'【記載例】シフト記号表（勤務時間帯）'!$C$6:$L$47,10,FALSE))</f>
        <v/>
      </c>
      <c r="AN34" s="128" t="str">
        <f>IF(AN33="","",VLOOKUP(AN33,'【記載例】シフト記号表（勤務時間帯）'!$C$6:$L$47,10,FALSE))</f>
        <v/>
      </c>
      <c r="AO34" s="128">
        <f>IF(AO33="","",VLOOKUP(AO33,'【記載例】シフト記号表（勤務時間帯）'!$C$6:$L$47,10,FALSE))</f>
        <v>8</v>
      </c>
      <c r="AP34" s="128">
        <f>IF(AP33="","",VLOOKUP(AP33,'【記載例】シフト記号表（勤務時間帯）'!$C$6:$L$47,10,FALSE))</f>
        <v>8</v>
      </c>
      <c r="AQ34" s="129">
        <f>IF(AQ33="","",VLOOKUP(AQ33,'【記載例】シフト記号表（勤務時間帯）'!$C$6:$L$47,10,FALSE))</f>
        <v>8</v>
      </c>
      <c r="AR34" s="127">
        <f>IF(AR33="","",VLOOKUP(AR33,'【記載例】シフト記号表（勤務時間帯）'!$C$6:$L$47,10,FALSE))</f>
        <v>8</v>
      </c>
      <c r="AS34" s="128">
        <f>IF(AS33="","",VLOOKUP(AS33,'【記載例】シフト記号表（勤務時間帯）'!$C$6:$L$47,10,FALSE))</f>
        <v>8</v>
      </c>
      <c r="AT34" s="128" t="str">
        <f>IF(AT33="","",VLOOKUP(AT33,'【記載例】シフト記号表（勤務時間帯）'!$C$6:$L$47,10,FALSE))</f>
        <v/>
      </c>
      <c r="AU34" s="128" t="str">
        <f>IF(AU33="","",VLOOKUP(AU33,'【記載例】シフト記号表（勤務時間帯）'!$C$6:$L$47,10,FALSE))</f>
        <v/>
      </c>
      <c r="AV34" s="128">
        <f>IF(AV33="","",VLOOKUP(AV33,'【記載例】シフト記号表（勤務時間帯）'!$C$6:$L$47,10,FALSE))</f>
        <v>8</v>
      </c>
      <c r="AW34" s="128">
        <f>IF(AW33="","",VLOOKUP(AW33,'【記載例】シフト記号表（勤務時間帯）'!$C$6:$L$47,10,FALSE))</f>
        <v>8</v>
      </c>
      <c r="AX34" s="129">
        <f>IF(AX33="","",VLOOKUP(AX33,'【記載例】シフト記号表（勤務時間帯）'!$C$6:$L$47,10,FALSE))</f>
        <v>8</v>
      </c>
      <c r="AY34" s="127" t="str">
        <f>IF(AY33="","",VLOOKUP(AY33,'【記載例】シフト記号表（勤務時間帯）'!$C$6:$L$47,10,FALSE))</f>
        <v/>
      </c>
      <c r="AZ34" s="128" t="str">
        <f>IF(AZ33="","",VLOOKUP(AZ33,'【記載例】シフト記号表（勤務時間帯）'!$C$6:$L$47,10,FALSE))</f>
        <v/>
      </c>
      <c r="BA34" s="128" t="str">
        <f>IF(BA33="","",VLOOKUP(BA33,'【記載例】シフト記号表（勤務時間帯）'!$C$6:$L$47,10,FALSE))</f>
        <v/>
      </c>
      <c r="BB34" s="789">
        <f>IF($BE$3="４週",SUM(W34:AX34),IF($BE$3="暦月",SUM(W34:BA34),""))</f>
        <v>160</v>
      </c>
      <c r="BC34" s="790"/>
      <c r="BD34" s="791">
        <f>IF($BE$3="４週",BB34/4,IF($BE$3="暦月",(BB34/($BE$8/7)),""))</f>
        <v>40</v>
      </c>
      <c r="BE34" s="790"/>
      <c r="BF34" s="786"/>
      <c r="BG34" s="787"/>
      <c r="BH34" s="787"/>
      <c r="BI34" s="787"/>
      <c r="BJ34" s="788"/>
    </row>
    <row r="35" spans="2:62" ht="20.25" customHeight="1">
      <c r="B35" s="792">
        <f>B33+1</f>
        <v>11</v>
      </c>
      <c r="C35" s="794" t="s">
        <v>477</v>
      </c>
      <c r="D35" s="795"/>
      <c r="E35" s="122"/>
      <c r="F35" s="123"/>
      <c r="G35" s="122"/>
      <c r="H35" s="123"/>
      <c r="I35" s="798" t="s">
        <v>124</v>
      </c>
      <c r="J35" s="799"/>
      <c r="K35" s="802" t="s">
        <v>200</v>
      </c>
      <c r="L35" s="803"/>
      <c r="M35" s="803"/>
      <c r="N35" s="795"/>
      <c r="O35" s="806" t="s">
        <v>485</v>
      </c>
      <c r="P35" s="807"/>
      <c r="Q35" s="807"/>
      <c r="R35" s="807"/>
      <c r="S35" s="808"/>
      <c r="T35" s="142" t="s">
        <v>456</v>
      </c>
      <c r="U35" s="143"/>
      <c r="V35" s="144"/>
      <c r="W35" s="135" t="s">
        <v>486</v>
      </c>
      <c r="X35" s="136" t="s">
        <v>464</v>
      </c>
      <c r="Y35" s="136" t="s">
        <v>486</v>
      </c>
      <c r="Z35" s="136" t="s">
        <v>486</v>
      </c>
      <c r="AA35" s="136"/>
      <c r="AB35" s="136"/>
      <c r="AC35" s="137" t="s">
        <v>486</v>
      </c>
      <c r="AD35" s="135" t="s">
        <v>464</v>
      </c>
      <c r="AE35" s="136" t="s">
        <v>486</v>
      </c>
      <c r="AF35" s="136" t="s">
        <v>486</v>
      </c>
      <c r="AG35" s="136" t="s">
        <v>486</v>
      </c>
      <c r="AH35" s="136"/>
      <c r="AI35" s="136"/>
      <c r="AJ35" s="137" t="s">
        <v>486</v>
      </c>
      <c r="AK35" s="135" t="s">
        <v>486</v>
      </c>
      <c r="AL35" s="136" t="s">
        <v>486</v>
      </c>
      <c r="AM35" s="136" t="s">
        <v>464</v>
      </c>
      <c r="AN35" s="136" t="s">
        <v>464</v>
      </c>
      <c r="AO35" s="136"/>
      <c r="AP35" s="136"/>
      <c r="AQ35" s="137" t="s">
        <v>486</v>
      </c>
      <c r="AR35" s="135" t="s">
        <v>464</v>
      </c>
      <c r="AS35" s="136" t="s">
        <v>486</v>
      </c>
      <c r="AT35" s="136" t="s">
        <v>486</v>
      </c>
      <c r="AU35" s="136" t="s">
        <v>486</v>
      </c>
      <c r="AV35" s="136"/>
      <c r="AW35" s="136"/>
      <c r="AX35" s="137" t="s">
        <v>464</v>
      </c>
      <c r="AY35" s="135"/>
      <c r="AZ35" s="136"/>
      <c r="BA35" s="138"/>
      <c r="BB35" s="809"/>
      <c r="BC35" s="810"/>
      <c r="BD35" s="781"/>
      <c r="BE35" s="782"/>
      <c r="BF35" s="783"/>
      <c r="BG35" s="784"/>
      <c r="BH35" s="784"/>
      <c r="BI35" s="784"/>
      <c r="BJ35" s="785"/>
    </row>
    <row r="36" spans="2:62" ht="20.25" customHeight="1">
      <c r="B36" s="793"/>
      <c r="C36" s="796"/>
      <c r="D36" s="797"/>
      <c r="E36" s="122"/>
      <c r="F36" s="123" t="str">
        <f>C35</f>
        <v>訪問介護員</v>
      </c>
      <c r="G36" s="122"/>
      <c r="H36" s="123" t="str">
        <f>I35</f>
        <v>A</v>
      </c>
      <c r="I36" s="800"/>
      <c r="J36" s="801"/>
      <c r="K36" s="804"/>
      <c r="L36" s="805"/>
      <c r="M36" s="805"/>
      <c r="N36" s="797"/>
      <c r="O36" s="806"/>
      <c r="P36" s="807"/>
      <c r="Q36" s="807"/>
      <c r="R36" s="807"/>
      <c r="S36" s="808"/>
      <c r="T36" s="139" t="s">
        <v>203</v>
      </c>
      <c r="U36" s="140"/>
      <c r="V36" s="141"/>
      <c r="W36" s="127">
        <f>IF(W35="","",VLOOKUP(W35,'【記載例】シフト記号表（勤務時間帯）'!$C$6:$L$47,10,FALSE))</f>
        <v>8</v>
      </c>
      <c r="X36" s="128">
        <f>IF(X35="","",VLOOKUP(X35,'【記載例】シフト記号表（勤務時間帯）'!$C$6:$L$47,10,FALSE))</f>
        <v>8</v>
      </c>
      <c r="Y36" s="128">
        <f>IF(Y35="","",VLOOKUP(Y35,'【記載例】シフト記号表（勤務時間帯）'!$C$6:$L$47,10,FALSE))</f>
        <v>8</v>
      </c>
      <c r="Z36" s="128">
        <f>IF(Z35="","",VLOOKUP(Z35,'【記載例】シフト記号表（勤務時間帯）'!$C$6:$L$47,10,FALSE))</f>
        <v>8</v>
      </c>
      <c r="AA36" s="128" t="str">
        <f>IF(AA35="","",VLOOKUP(AA35,'【記載例】シフト記号表（勤務時間帯）'!$C$6:$L$47,10,FALSE))</f>
        <v/>
      </c>
      <c r="AB36" s="128" t="str">
        <f>IF(AB35="","",VLOOKUP(AB35,'【記載例】シフト記号表（勤務時間帯）'!$C$6:$L$47,10,FALSE))</f>
        <v/>
      </c>
      <c r="AC36" s="129">
        <f>IF(AC35="","",VLOOKUP(AC35,'【記載例】シフト記号表（勤務時間帯）'!$C$6:$L$47,10,FALSE))</f>
        <v>8</v>
      </c>
      <c r="AD36" s="127">
        <f>IF(AD35="","",VLOOKUP(AD35,'【記載例】シフト記号表（勤務時間帯）'!$C$6:$L$47,10,FALSE))</f>
        <v>8</v>
      </c>
      <c r="AE36" s="128">
        <f>IF(AE35="","",VLOOKUP(AE35,'【記載例】シフト記号表（勤務時間帯）'!$C$6:$L$47,10,FALSE))</f>
        <v>8</v>
      </c>
      <c r="AF36" s="128">
        <f>IF(AF35="","",VLOOKUP(AF35,'【記載例】シフト記号表（勤務時間帯）'!$C$6:$L$47,10,FALSE))</f>
        <v>8</v>
      </c>
      <c r="AG36" s="128">
        <f>IF(AG35="","",VLOOKUP(AG35,'【記載例】シフト記号表（勤務時間帯）'!$C$6:$L$47,10,FALSE))</f>
        <v>8</v>
      </c>
      <c r="AH36" s="128" t="str">
        <f>IF(AH35="","",VLOOKUP(AH35,'【記載例】シフト記号表（勤務時間帯）'!$C$6:$L$47,10,FALSE))</f>
        <v/>
      </c>
      <c r="AI36" s="128" t="str">
        <f>IF(AI35="","",VLOOKUP(AI35,'【記載例】シフト記号表（勤務時間帯）'!$C$6:$L$47,10,FALSE))</f>
        <v/>
      </c>
      <c r="AJ36" s="129">
        <f>IF(AJ35="","",VLOOKUP(AJ35,'【記載例】シフト記号表（勤務時間帯）'!$C$6:$L$47,10,FALSE))</f>
        <v>8</v>
      </c>
      <c r="AK36" s="127">
        <f>IF(AK35="","",VLOOKUP(AK35,'【記載例】シフト記号表（勤務時間帯）'!$C$6:$L$47,10,FALSE))</f>
        <v>8</v>
      </c>
      <c r="AL36" s="128">
        <f>IF(AL35="","",VLOOKUP(AL35,'【記載例】シフト記号表（勤務時間帯）'!$C$6:$L$47,10,FALSE))</f>
        <v>8</v>
      </c>
      <c r="AM36" s="128">
        <f>IF(AM35="","",VLOOKUP(AM35,'【記載例】シフト記号表（勤務時間帯）'!$C$6:$L$47,10,FALSE))</f>
        <v>8</v>
      </c>
      <c r="AN36" s="128">
        <f>IF(AN35="","",VLOOKUP(AN35,'【記載例】シフト記号表（勤務時間帯）'!$C$6:$L$47,10,FALSE))</f>
        <v>8</v>
      </c>
      <c r="AO36" s="128" t="str">
        <f>IF(AO35="","",VLOOKUP(AO35,'【記載例】シフト記号表（勤務時間帯）'!$C$6:$L$47,10,FALSE))</f>
        <v/>
      </c>
      <c r="AP36" s="128" t="str">
        <f>IF(AP35="","",VLOOKUP(AP35,'【記載例】シフト記号表（勤務時間帯）'!$C$6:$L$47,10,FALSE))</f>
        <v/>
      </c>
      <c r="AQ36" s="129">
        <f>IF(AQ35="","",VLOOKUP(AQ35,'【記載例】シフト記号表（勤務時間帯）'!$C$6:$L$47,10,FALSE))</f>
        <v>8</v>
      </c>
      <c r="AR36" s="127">
        <f>IF(AR35="","",VLOOKUP(AR35,'【記載例】シフト記号表（勤務時間帯）'!$C$6:$L$47,10,FALSE))</f>
        <v>8</v>
      </c>
      <c r="AS36" s="128">
        <f>IF(AS35="","",VLOOKUP(AS35,'【記載例】シフト記号表（勤務時間帯）'!$C$6:$L$47,10,FALSE))</f>
        <v>8</v>
      </c>
      <c r="AT36" s="128">
        <f>IF(AT35="","",VLOOKUP(AT35,'【記載例】シフト記号表（勤務時間帯）'!$C$6:$L$47,10,FALSE))</f>
        <v>8</v>
      </c>
      <c r="AU36" s="128">
        <f>IF(AU35="","",VLOOKUP(AU35,'【記載例】シフト記号表（勤務時間帯）'!$C$6:$L$47,10,FALSE))</f>
        <v>8</v>
      </c>
      <c r="AV36" s="128" t="str">
        <f>IF(AV35="","",VLOOKUP(AV35,'【記載例】シフト記号表（勤務時間帯）'!$C$6:$L$47,10,FALSE))</f>
        <v/>
      </c>
      <c r="AW36" s="128" t="str">
        <f>IF(AW35="","",VLOOKUP(AW35,'【記載例】シフト記号表（勤務時間帯）'!$C$6:$L$47,10,FALSE))</f>
        <v/>
      </c>
      <c r="AX36" s="129">
        <f>IF(AX35="","",VLOOKUP(AX35,'【記載例】シフト記号表（勤務時間帯）'!$C$6:$L$47,10,FALSE))</f>
        <v>8</v>
      </c>
      <c r="AY36" s="127" t="str">
        <f>IF(AY35="","",VLOOKUP(AY35,'【記載例】シフト記号表（勤務時間帯）'!$C$6:$L$47,10,FALSE))</f>
        <v/>
      </c>
      <c r="AZ36" s="128" t="str">
        <f>IF(AZ35="","",VLOOKUP(AZ35,'【記載例】シフト記号表（勤務時間帯）'!$C$6:$L$47,10,FALSE))</f>
        <v/>
      </c>
      <c r="BA36" s="128" t="str">
        <f>IF(BA35="","",VLOOKUP(BA35,'【記載例】シフト記号表（勤務時間帯）'!$C$6:$L$47,10,FALSE))</f>
        <v/>
      </c>
      <c r="BB36" s="789">
        <f>IF($BE$3="４週",SUM(W36:AX36),IF($BE$3="暦月",SUM(W36:BA36),""))</f>
        <v>160</v>
      </c>
      <c r="BC36" s="790"/>
      <c r="BD36" s="791">
        <f>IF($BE$3="４週",BB36/4,IF($BE$3="暦月",(BB36/($BE$8/7)),""))</f>
        <v>40</v>
      </c>
      <c r="BE36" s="790"/>
      <c r="BF36" s="786"/>
      <c r="BG36" s="787"/>
      <c r="BH36" s="787"/>
      <c r="BI36" s="787"/>
      <c r="BJ36" s="788"/>
    </row>
    <row r="37" spans="2:62" ht="20.25" customHeight="1">
      <c r="B37" s="792">
        <f>B35+1</f>
        <v>12</v>
      </c>
      <c r="C37" s="794" t="s">
        <v>477</v>
      </c>
      <c r="D37" s="795"/>
      <c r="E37" s="122"/>
      <c r="F37" s="123"/>
      <c r="G37" s="122"/>
      <c r="H37" s="123"/>
      <c r="I37" s="798" t="s">
        <v>124</v>
      </c>
      <c r="J37" s="799"/>
      <c r="K37" s="802" t="s">
        <v>200</v>
      </c>
      <c r="L37" s="803"/>
      <c r="M37" s="803"/>
      <c r="N37" s="795"/>
      <c r="O37" s="806" t="s">
        <v>487</v>
      </c>
      <c r="P37" s="807"/>
      <c r="Q37" s="807"/>
      <c r="R37" s="807"/>
      <c r="S37" s="808"/>
      <c r="T37" s="142" t="s">
        <v>456</v>
      </c>
      <c r="U37" s="143"/>
      <c r="V37" s="144"/>
      <c r="W37" s="135" t="s">
        <v>474</v>
      </c>
      <c r="X37" s="136" t="s">
        <v>474</v>
      </c>
      <c r="Y37" s="136" t="s">
        <v>482</v>
      </c>
      <c r="Z37" s="136" t="s">
        <v>482</v>
      </c>
      <c r="AA37" s="136"/>
      <c r="AB37" s="136"/>
      <c r="AC37" s="137" t="s">
        <v>474</v>
      </c>
      <c r="AD37" s="135" t="s">
        <v>482</v>
      </c>
      <c r="AE37" s="136" t="s">
        <v>482</v>
      </c>
      <c r="AF37" s="136" t="s">
        <v>482</v>
      </c>
      <c r="AG37" s="136" t="s">
        <v>482</v>
      </c>
      <c r="AH37" s="136"/>
      <c r="AI37" s="136"/>
      <c r="AJ37" s="137" t="s">
        <v>482</v>
      </c>
      <c r="AK37" s="135" t="s">
        <v>482</v>
      </c>
      <c r="AL37" s="136" t="s">
        <v>482</v>
      </c>
      <c r="AM37" s="136" t="s">
        <v>482</v>
      </c>
      <c r="AN37" s="136" t="s">
        <v>482</v>
      </c>
      <c r="AO37" s="136"/>
      <c r="AP37" s="136"/>
      <c r="AQ37" s="137" t="s">
        <v>482</v>
      </c>
      <c r="AR37" s="135" t="s">
        <v>482</v>
      </c>
      <c r="AS37" s="136" t="s">
        <v>474</v>
      </c>
      <c r="AT37" s="136" t="s">
        <v>482</v>
      </c>
      <c r="AU37" s="136" t="s">
        <v>474</v>
      </c>
      <c r="AV37" s="136"/>
      <c r="AW37" s="136"/>
      <c r="AX37" s="137" t="s">
        <v>482</v>
      </c>
      <c r="AY37" s="135"/>
      <c r="AZ37" s="136"/>
      <c r="BA37" s="138"/>
      <c r="BB37" s="809"/>
      <c r="BC37" s="810"/>
      <c r="BD37" s="781"/>
      <c r="BE37" s="782"/>
      <c r="BF37" s="783"/>
      <c r="BG37" s="784"/>
      <c r="BH37" s="784"/>
      <c r="BI37" s="784"/>
      <c r="BJ37" s="785"/>
    </row>
    <row r="38" spans="2:62" ht="20.25" customHeight="1">
      <c r="B38" s="793"/>
      <c r="C38" s="796"/>
      <c r="D38" s="797"/>
      <c r="E38" s="122"/>
      <c r="F38" s="123" t="str">
        <f>C37</f>
        <v>訪問介護員</v>
      </c>
      <c r="G38" s="122"/>
      <c r="H38" s="123" t="str">
        <f>I37</f>
        <v>A</v>
      </c>
      <c r="I38" s="800"/>
      <c r="J38" s="801"/>
      <c r="K38" s="804"/>
      <c r="L38" s="805"/>
      <c r="M38" s="805"/>
      <c r="N38" s="797"/>
      <c r="O38" s="806"/>
      <c r="P38" s="807"/>
      <c r="Q38" s="807"/>
      <c r="R38" s="807"/>
      <c r="S38" s="808"/>
      <c r="T38" s="139" t="s">
        <v>203</v>
      </c>
      <c r="U38" s="140"/>
      <c r="V38" s="141"/>
      <c r="W38" s="127">
        <f>IF(W37="","",VLOOKUP(W37,'【記載例】シフト記号表（勤務時間帯）'!$C$6:$L$47,10,FALSE))</f>
        <v>8</v>
      </c>
      <c r="X38" s="128">
        <f>IF(X37="","",VLOOKUP(X37,'【記載例】シフト記号表（勤務時間帯）'!$C$6:$L$47,10,FALSE))</f>
        <v>8</v>
      </c>
      <c r="Y38" s="128">
        <f>IF(Y37="","",VLOOKUP(Y37,'【記載例】シフト記号表（勤務時間帯）'!$C$6:$L$47,10,FALSE))</f>
        <v>8</v>
      </c>
      <c r="Z38" s="128">
        <f>IF(Z37="","",VLOOKUP(Z37,'【記載例】シフト記号表（勤務時間帯）'!$C$6:$L$47,10,FALSE))</f>
        <v>8</v>
      </c>
      <c r="AA38" s="128" t="str">
        <f>IF(AA37="","",VLOOKUP(AA37,'【記載例】シフト記号表（勤務時間帯）'!$C$6:$L$47,10,FALSE))</f>
        <v/>
      </c>
      <c r="AB38" s="128" t="str">
        <f>IF(AB37="","",VLOOKUP(AB37,'【記載例】シフト記号表（勤務時間帯）'!$C$6:$L$47,10,FALSE))</f>
        <v/>
      </c>
      <c r="AC38" s="129">
        <f>IF(AC37="","",VLOOKUP(AC37,'【記載例】シフト記号表（勤務時間帯）'!$C$6:$L$47,10,FALSE))</f>
        <v>8</v>
      </c>
      <c r="AD38" s="127">
        <f>IF(AD37="","",VLOOKUP(AD37,'【記載例】シフト記号表（勤務時間帯）'!$C$6:$L$47,10,FALSE))</f>
        <v>8</v>
      </c>
      <c r="AE38" s="128">
        <f>IF(AE37="","",VLOOKUP(AE37,'【記載例】シフト記号表（勤務時間帯）'!$C$6:$L$47,10,FALSE))</f>
        <v>8</v>
      </c>
      <c r="AF38" s="128">
        <f>IF(AF37="","",VLOOKUP(AF37,'【記載例】シフト記号表（勤務時間帯）'!$C$6:$L$47,10,FALSE))</f>
        <v>8</v>
      </c>
      <c r="AG38" s="128">
        <f>IF(AG37="","",VLOOKUP(AG37,'【記載例】シフト記号表（勤務時間帯）'!$C$6:$L$47,10,FALSE))</f>
        <v>8</v>
      </c>
      <c r="AH38" s="128" t="str">
        <f>IF(AH37="","",VLOOKUP(AH37,'【記載例】シフト記号表（勤務時間帯）'!$C$6:$L$47,10,FALSE))</f>
        <v/>
      </c>
      <c r="AI38" s="128" t="str">
        <f>IF(AI37="","",VLOOKUP(AI37,'【記載例】シフト記号表（勤務時間帯）'!$C$6:$L$47,10,FALSE))</f>
        <v/>
      </c>
      <c r="AJ38" s="129">
        <f>IF(AJ37="","",VLOOKUP(AJ37,'【記載例】シフト記号表（勤務時間帯）'!$C$6:$L$47,10,FALSE))</f>
        <v>8</v>
      </c>
      <c r="AK38" s="127">
        <f>IF(AK37="","",VLOOKUP(AK37,'【記載例】シフト記号表（勤務時間帯）'!$C$6:$L$47,10,FALSE))</f>
        <v>8</v>
      </c>
      <c r="AL38" s="128">
        <f>IF(AL37="","",VLOOKUP(AL37,'【記載例】シフト記号表（勤務時間帯）'!$C$6:$L$47,10,FALSE))</f>
        <v>8</v>
      </c>
      <c r="AM38" s="128">
        <f>IF(AM37="","",VLOOKUP(AM37,'【記載例】シフト記号表（勤務時間帯）'!$C$6:$L$47,10,FALSE))</f>
        <v>8</v>
      </c>
      <c r="AN38" s="128">
        <f>IF(AN37="","",VLOOKUP(AN37,'【記載例】シフト記号表（勤務時間帯）'!$C$6:$L$47,10,FALSE))</f>
        <v>8</v>
      </c>
      <c r="AO38" s="128" t="str">
        <f>IF(AO37="","",VLOOKUP(AO37,'【記載例】シフト記号表（勤務時間帯）'!$C$6:$L$47,10,FALSE))</f>
        <v/>
      </c>
      <c r="AP38" s="128" t="str">
        <f>IF(AP37="","",VLOOKUP(AP37,'【記載例】シフト記号表（勤務時間帯）'!$C$6:$L$47,10,FALSE))</f>
        <v/>
      </c>
      <c r="AQ38" s="129">
        <f>IF(AQ37="","",VLOOKUP(AQ37,'【記載例】シフト記号表（勤務時間帯）'!$C$6:$L$47,10,FALSE))</f>
        <v>8</v>
      </c>
      <c r="AR38" s="127">
        <f>IF(AR37="","",VLOOKUP(AR37,'【記載例】シフト記号表（勤務時間帯）'!$C$6:$L$47,10,FALSE))</f>
        <v>8</v>
      </c>
      <c r="AS38" s="128">
        <f>IF(AS37="","",VLOOKUP(AS37,'【記載例】シフト記号表（勤務時間帯）'!$C$6:$L$47,10,FALSE))</f>
        <v>8</v>
      </c>
      <c r="AT38" s="128">
        <f>IF(AT37="","",VLOOKUP(AT37,'【記載例】シフト記号表（勤務時間帯）'!$C$6:$L$47,10,FALSE))</f>
        <v>8</v>
      </c>
      <c r="AU38" s="128">
        <f>IF(AU37="","",VLOOKUP(AU37,'【記載例】シフト記号表（勤務時間帯）'!$C$6:$L$47,10,FALSE))</f>
        <v>8</v>
      </c>
      <c r="AV38" s="128" t="str">
        <f>IF(AV37="","",VLOOKUP(AV37,'【記載例】シフト記号表（勤務時間帯）'!$C$6:$L$47,10,FALSE))</f>
        <v/>
      </c>
      <c r="AW38" s="128" t="str">
        <f>IF(AW37="","",VLOOKUP(AW37,'【記載例】シフト記号表（勤務時間帯）'!$C$6:$L$47,10,FALSE))</f>
        <v/>
      </c>
      <c r="AX38" s="129">
        <f>IF(AX37="","",VLOOKUP(AX37,'【記載例】シフト記号表（勤務時間帯）'!$C$6:$L$47,10,FALSE))</f>
        <v>8</v>
      </c>
      <c r="AY38" s="127" t="str">
        <f>IF(AY37="","",VLOOKUP(AY37,'【記載例】シフト記号表（勤務時間帯）'!$C$6:$L$47,10,FALSE))</f>
        <v/>
      </c>
      <c r="AZ38" s="128" t="str">
        <f>IF(AZ37="","",VLOOKUP(AZ37,'【記載例】シフト記号表（勤務時間帯）'!$C$6:$L$47,10,FALSE))</f>
        <v/>
      </c>
      <c r="BA38" s="128" t="str">
        <f>IF(BA37="","",VLOOKUP(BA37,'【記載例】シフト記号表（勤務時間帯）'!$C$6:$L$47,10,FALSE))</f>
        <v/>
      </c>
      <c r="BB38" s="789">
        <f>IF($BE$3="４週",SUM(W38:AX38),IF($BE$3="暦月",SUM(W38:BA38),""))</f>
        <v>160</v>
      </c>
      <c r="BC38" s="790"/>
      <c r="BD38" s="791">
        <f>IF($BE$3="４週",BB38/4,IF($BE$3="暦月",(BB38/($BE$8/7)),""))</f>
        <v>40</v>
      </c>
      <c r="BE38" s="790"/>
      <c r="BF38" s="786"/>
      <c r="BG38" s="787"/>
      <c r="BH38" s="787"/>
      <c r="BI38" s="787"/>
      <c r="BJ38" s="788"/>
    </row>
    <row r="39" spans="2:62" ht="20.25" customHeight="1">
      <c r="B39" s="792">
        <f>B37+1</f>
        <v>13</v>
      </c>
      <c r="C39" s="794" t="s">
        <v>477</v>
      </c>
      <c r="D39" s="795"/>
      <c r="E39" s="122"/>
      <c r="F39" s="123"/>
      <c r="G39" s="122"/>
      <c r="H39" s="123"/>
      <c r="I39" s="798" t="s">
        <v>124</v>
      </c>
      <c r="J39" s="799"/>
      <c r="K39" s="802" t="s">
        <v>200</v>
      </c>
      <c r="L39" s="803"/>
      <c r="M39" s="803"/>
      <c r="N39" s="795"/>
      <c r="O39" s="806" t="s">
        <v>215</v>
      </c>
      <c r="P39" s="807"/>
      <c r="Q39" s="807"/>
      <c r="R39" s="807"/>
      <c r="S39" s="808"/>
      <c r="T39" s="142" t="s">
        <v>456</v>
      </c>
      <c r="U39" s="143"/>
      <c r="V39" s="144"/>
      <c r="W39" s="135" t="s">
        <v>484</v>
      </c>
      <c r="X39" s="136" t="s">
        <v>484</v>
      </c>
      <c r="Y39" s="136" t="s">
        <v>470</v>
      </c>
      <c r="Z39" s="136" t="s">
        <v>484</v>
      </c>
      <c r="AA39" s="136"/>
      <c r="AB39" s="136"/>
      <c r="AC39" s="137" t="s">
        <v>484</v>
      </c>
      <c r="AD39" s="135" t="s">
        <v>470</v>
      </c>
      <c r="AE39" s="136" t="s">
        <v>484</v>
      </c>
      <c r="AF39" s="136" t="s">
        <v>470</v>
      </c>
      <c r="AG39" s="136" t="s">
        <v>484</v>
      </c>
      <c r="AH39" s="136"/>
      <c r="AI39" s="136"/>
      <c r="AJ39" s="137" t="s">
        <v>484</v>
      </c>
      <c r="AK39" s="135" t="s">
        <v>470</v>
      </c>
      <c r="AL39" s="136" t="s">
        <v>470</v>
      </c>
      <c r="AM39" s="136" t="s">
        <v>470</v>
      </c>
      <c r="AN39" s="136" t="s">
        <v>470</v>
      </c>
      <c r="AO39" s="136"/>
      <c r="AP39" s="136"/>
      <c r="AQ39" s="137" t="s">
        <v>470</v>
      </c>
      <c r="AR39" s="135" t="s">
        <v>470</v>
      </c>
      <c r="AS39" s="136" t="s">
        <v>484</v>
      </c>
      <c r="AT39" s="136" t="s">
        <v>470</v>
      </c>
      <c r="AU39" s="136" t="s">
        <v>470</v>
      </c>
      <c r="AV39" s="136"/>
      <c r="AW39" s="136"/>
      <c r="AX39" s="137" t="s">
        <v>484</v>
      </c>
      <c r="AY39" s="135"/>
      <c r="AZ39" s="136"/>
      <c r="BA39" s="138"/>
      <c r="BB39" s="809"/>
      <c r="BC39" s="810"/>
      <c r="BD39" s="781"/>
      <c r="BE39" s="782"/>
      <c r="BF39" s="783"/>
      <c r="BG39" s="784"/>
      <c r="BH39" s="784"/>
      <c r="BI39" s="784"/>
      <c r="BJ39" s="785"/>
    </row>
    <row r="40" spans="2:62" ht="20.25" customHeight="1">
      <c r="B40" s="793"/>
      <c r="C40" s="796"/>
      <c r="D40" s="797"/>
      <c r="E40" s="122"/>
      <c r="F40" s="123" t="str">
        <f>C39</f>
        <v>訪問介護員</v>
      </c>
      <c r="G40" s="122"/>
      <c r="H40" s="123" t="str">
        <f>I39</f>
        <v>A</v>
      </c>
      <c r="I40" s="800"/>
      <c r="J40" s="801"/>
      <c r="K40" s="804"/>
      <c r="L40" s="805"/>
      <c r="M40" s="805"/>
      <c r="N40" s="797"/>
      <c r="O40" s="806"/>
      <c r="P40" s="807"/>
      <c r="Q40" s="807"/>
      <c r="R40" s="807"/>
      <c r="S40" s="808"/>
      <c r="T40" s="139" t="s">
        <v>203</v>
      </c>
      <c r="U40" s="140"/>
      <c r="V40" s="141"/>
      <c r="W40" s="127">
        <f>IF(W39="","",VLOOKUP(W39,'【記載例】シフト記号表（勤務時間帯）'!$C$6:$L$47,10,FALSE))</f>
        <v>8</v>
      </c>
      <c r="X40" s="128">
        <f>IF(X39="","",VLOOKUP(X39,'【記載例】シフト記号表（勤務時間帯）'!$C$6:$L$47,10,FALSE))</f>
        <v>8</v>
      </c>
      <c r="Y40" s="128">
        <f>IF(Y39="","",VLOOKUP(Y39,'【記載例】シフト記号表（勤務時間帯）'!$C$6:$L$47,10,FALSE))</f>
        <v>8</v>
      </c>
      <c r="Z40" s="128">
        <f>IF(Z39="","",VLOOKUP(Z39,'【記載例】シフト記号表（勤務時間帯）'!$C$6:$L$47,10,FALSE))</f>
        <v>8</v>
      </c>
      <c r="AA40" s="128" t="str">
        <f>IF(AA39="","",VLOOKUP(AA39,'【記載例】シフト記号表（勤務時間帯）'!$C$6:$L$47,10,FALSE))</f>
        <v/>
      </c>
      <c r="AB40" s="128" t="str">
        <f>IF(AB39="","",VLOOKUP(AB39,'【記載例】シフト記号表（勤務時間帯）'!$C$6:$L$47,10,FALSE))</f>
        <v/>
      </c>
      <c r="AC40" s="129">
        <f>IF(AC39="","",VLOOKUP(AC39,'【記載例】シフト記号表（勤務時間帯）'!$C$6:$L$47,10,FALSE))</f>
        <v>8</v>
      </c>
      <c r="AD40" s="127">
        <f>IF(AD39="","",VLOOKUP(AD39,'【記載例】シフト記号表（勤務時間帯）'!$C$6:$L$47,10,FALSE))</f>
        <v>8</v>
      </c>
      <c r="AE40" s="128">
        <f>IF(AE39="","",VLOOKUP(AE39,'【記載例】シフト記号表（勤務時間帯）'!$C$6:$L$47,10,FALSE))</f>
        <v>8</v>
      </c>
      <c r="AF40" s="128">
        <f>IF(AF39="","",VLOOKUP(AF39,'【記載例】シフト記号表（勤務時間帯）'!$C$6:$L$47,10,FALSE))</f>
        <v>8</v>
      </c>
      <c r="AG40" s="128">
        <f>IF(AG39="","",VLOOKUP(AG39,'【記載例】シフト記号表（勤務時間帯）'!$C$6:$L$47,10,FALSE))</f>
        <v>8</v>
      </c>
      <c r="AH40" s="128" t="str">
        <f>IF(AH39="","",VLOOKUP(AH39,'【記載例】シフト記号表（勤務時間帯）'!$C$6:$L$47,10,FALSE))</f>
        <v/>
      </c>
      <c r="AI40" s="128" t="str">
        <f>IF(AI39="","",VLOOKUP(AI39,'【記載例】シフト記号表（勤務時間帯）'!$C$6:$L$47,10,FALSE))</f>
        <v/>
      </c>
      <c r="AJ40" s="129">
        <f>IF(AJ39="","",VLOOKUP(AJ39,'【記載例】シフト記号表（勤務時間帯）'!$C$6:$L$47,10,FALSE))</f>
        <v>8</v>
      </c>
      <c r="AK40" s="127">
        <f>IF(AK39="","",VLOOKUP(AK39,'【記載例】シフト記号表（勤務時間帯）'!$C$6:$L$47,10,FALSE))</f>
        <v>8</v>
      </c>
      <c r="AL40" s="128">
        <f>IF(AL39="","",VLOOKUP(AL39,'【記載例】シフト記号表（勤務時間帯）'!$C$6:$L$47,10,FALSE))</f>
        <v>8</v>
      </c>
      <c r="AM40" s="128">
        <f>IF(AM39="","",VLOOKUP(AM39,'【記載例】シフト記号表（勤務時間帯）'!$C$6:$L$47,10,FALSE))</f>
        <v>8</v>
      </c>
      <c r="AN40" s="128">
        <f>IF(AN39="","",VLOOKUP(AN39,'【記載例】シフト記号表（勤務時間帯）'!$C$6:$L$47,10,FALSE))</f>
        <v>8</v>
      </c>
      <c r="AO40" s="128" t="str">
        <f>IF(AO39="","",VLOOKUP(AO39,'【記載例】シフト記号表（勤務時間帯）'!$C$6:$L$47,10,FALSE))</f>
        <v/>
      </c>
      <c r="AP40" s="128" t="str">
        <f>IF(AP39="","",VLOOKUP(AP39,'【記載例】シフト記号表（勤務時間帯）'!$C$6:$L$47,10,FALSE))</f>
        <v/>
      </c>
      <c r="AQ40" s="129">
        <f>IF(AQ39="","",VLOOKUP(AQ39,'【記載例】シフト記号表（勤務時間帯）'!$C$6:$L$47,10,FALSE))</f>
        <v>8</v>
      </c>
      <c r="AR40" s="127">
        <f>IF(AR39="","",VLOOKUP(AR39,'【記載例】シフト記号表（勤務時間帯）'!$C$6:$L$47,10,FALSE))</f>
        <v>8</v>
      </c>
      <c r="AS40" s="128">
        <f>IF(AS39="","",VLOOKUP(AS39,'【記載例】シフト記号表（勤務時間帯）'!$C$6:$L$47,10,FALSE))</f>
        <v>8</v>
      </c>
      <c r="AT40" s="128">
        <f>IF(AT39="","",VLOOKUP(AT39,'【記載例】シフト記号表（勤務時間帯）'!$C$6:$L$47,10,FALSE))</f>
        <v>8</v>
      </c>
      <c r="AU40" s="128">
        <f>IF(AU39="","",VLOOKUP(AU39,'【記載例】シフト記号表（勤務時間帯）'!$C$6:$L$47,10,FALSE))</f>
        <v>8</v>
      </c>
      <c r="AV40" s="128" t="str">
        <f>IF(AV39="","",VLOOKUP(AV39,'【記載例】シフト記号表（勤務時間帯）'!$C$6:$L$47,10,FALSE))</f>
        <v/>
      </c>
      <c r="AW40" s="128" t="str">
        <f>IF(AW39="","",VLOOKUP(AW39,'【記載例】シフト記号表（勤務時間帯）'!$C$6:$L$47,10,FALSE))</f>
        <v/>
      </c>
      <c r="AX40" s="129">
        <f>IF(AX39="","",VLOOKUP(AX39,'【記載例】シフト記号表（勤務時間帯）'!$C$6:$L$47,10,FALSE))</f>
        <v>8</v>
      </c>
      <c r="AY40" s="127" t="str">
        <f>IF(AY39="","",VLOOKUP(AY39,'【記載例】シフト記号表（勤務時間帯）'!$C$6:$L$47,10,FALSE))</f>
        <v/>
      </c>
      <c r="AZ40" s="128" t="str">
        <f>IF(AZ39="","",VLOOKUP(AZ39,'【記載例】シフト記号表（勤務時間帯）'!$C$6:$L$47,10,FALSE))</f>
        <v/>
      </c>
      <c r="BA40" s="128" t="str">
        <f>IF(BA39="","",VLOOKUP(BA39,'【記載例】シフト記号表（勤務時間帯）'!$C$6:$L$47,10,FALSE))</f>
        <v/>
      </c>
      <c r="BB40" s="789">
        <f>IF($BE$3="４週",SUM(W40:AX40),IF($BE$3="暦月",SUM(W40:BA40),""))</f>
        <v>160</v>
      </c>
      <c r="BC40" s="790"/>
      <c r="BD40" s="791">
        <f>IF($BE$3="４週",BB40/4,IF($BE$3="暦月",(BB40/($BE$8/7)),""))</f>
        <v>40</v>
      </c>
      <c r="BE40" s="790"/>
      <c r="BF40" s="786"/>
      <c r="BG40" s="787"/>
      <c r="BH40" s="787"/>
      <c r="BI40" s="787"/>
      <c r="BJ40" s="788"/>
    </row>
    <row r="41" spans="2:62" ht="20.25" customHeight="1">
      <c r="B41" s="792">
        <f>B39+1</f>
        <v>14</v>
      </c>
      <c r="C41" s="794" t="s">
        <v>477</v>
      </c>
      <c r="D41" s="795"/>
      <c r="E41" s="122"/>
      <c r="F41" s="123"/>
      <c r="G41" s="122"/>
      <c r="H41" s="123"/>
      <c r="I41" s="798" t="s">
        <v>124</v>
      </c>
      <c r="J41" s="799"/>
      <c r="K41" s="802" t="s">
        <v>200</v>
      </c>
      <c r="L41" s="803"/>
      <c r="M41" s="803"/>
      <c r="N41" s="795"/>
      <c r="O41" s="806" t="s">
        <v>488</v>
      </c>
      <c r="P41" s="807"/>
      <c r="Q41" s="807"/>
      <c r="R41" s="807"/>
      <c r="S41" s="808"/>
      <c r="T41" s="142" t="s">
        <v>456</v>
      </c>
      <c r="U41" s="143"/>
      <c r="V41" s="144"/>
      <c r="W41" s="135" t="s">
        <v>489</v>
      </c>
      <c r="X41" s="136" t="s">
        <v>489</v>
      </c>
      <c r="Y41" s="136"/>
      <c r="Z41" s="136"/>
      <c r="AA41" s="136" t="s">
        <v>486</v>
      </c>
      <c r="AB41" s="136" t="s">
        <v>489</v>
      </c>
      <c r="AC41" s="137" t="s">
        <v>486</v>
      </c>
      <c r="AD41" s="135" t="s">
        <v>464</v>
      </c>
      <c r="AE41" s="136" t="s">
        <v>486</v>
      </c>
      <c r="AF41" s="136"/>
      <c r="AG41" s="136"/>
      <c r="AH41" s="136" t="s">
        <v>489</v>
      </c>
      <c r="AI41" s="136" t="s">
        <v>489</v>
      </c>
      <c r="AJ41" s="137" t="s">
        <v>486</v>
      </c>
      <c r="AK41" s="135" t="s">
        <v>464</v>
      </c>
      <c r="AL41" s="136" t="s">
        <v>486</v>
      </c>
      <c r="AM41" s="136"/>
      <c r="AN41" s="136"/>
      <c r="AO41" s="136" t="s">
        <v>486</v>
      </c>
      <c r="AP41" s="136" t="s">
        <v>486</v>
      </c>
      <c r="AQ41" s="137" t="s">
        <v>489</v>
      </c>
      <c r="AR41" s="135" t="s">
        <v>486</v>
      </c>
      <c r="AS41" s="136" t="s">
        <v>464</v>
      </c>
      <c r="AT41" s="136"/>
      <c r="AU41" s="136"/>
      <c r="AV41" s="136" t="s">
        <v>489</v>
      </c>
      <c r="AW41" s="136" t="s">
        <v>489</v>
      </c>
      <c r="AX41" s="137" t="s">
        <v>486</v>
      </c>
      <c r="AY41" s="135"/>
      <c r="AZ41" s="136"/>
      <c r="BA41" s="138"/>
      <c r="BB41" s="809"/>
      <c r="BC41" s="810"/>
      <c r="BD41" s="781"/>
      <c r="BE41" s="782"/>
      <c r="BF41" s="783"/>
      <c r="BG41" s="784"/>
      <c r="BH41" s="784"/>
      <c r="BI41" s="784"/>
      <c r="BJ41" s="785"/>
    </row>
    <row r="42" spans="2:62" ht="20.25" customHeight="1">
      <c r="B42" s="793"/>
      <c r="C42" s="796"/>
      <c r="D42" s="797"/>
      <c r="E42" s="122"/>
      <c r="F42" s="123" t="str">
        <f>C41</f>
        <v>訪問介護員</v>
      </c>
      <c r="G42" s="122"/>
      <c r="H42" s="123" t="str">
        <f>I41</f>
        <v>A</v>
      </c>
      <c r="I42" s="800"/>
      <c r="J42" s="801"/>
      <c r="K42" s="804"/>
      <c r="L42" s="805"/>
      <c r="M42" s="805"/>
      <c r="N42" s="797"/>
      <c r="O42" s="806"/>
      <c r="P42" s="807"/>
      <c r="Q42" s="807"/>
      <c r="R42" s="807"/>
      <c r="S42" s="808"/>
      <c r="T42" s="139" t="s">
        <v>203</v>
      </c>
      <c r="U42" s="140"/>
      <c r="V42" s="141"/>
      <c r="W42" s="127">
        <f>IF(W41="","",VLOOKUP(W41,'【記載例】シフト記号表（勤務時間帯）'!$C$6:$L$47,10,FALSE))</f>
        <v>8</v>
      </c>
      <c r="X42" s="128">
        <f>IF(X41="","",VLOOKUP(X41,'【記載例】シフト記号表（勤務時間帯）'!$C$6:$L$47,10,FALSE))</f>
        <v>8</v>
      </c>
      <c r="Y42" s="128" t="str">
        <f>IF(Y41="","",VLOOKUP(Y41,'【記載例】シフト記号表（勤務時間帯）'!$C$6:$L$47,10,FALSE))</f>
        <v/>
      </c>
      <c r="Z42" s="128" t="str">
        <f>IF(Z41="","",VLOOKUP(Z41,'【記載例】シフト記号表（勤務時間帯）'!$C$6:$L$47,10,FALSE))</f>
        <v/>
      </c>
      <c r="AA42" s="128">
        <f>IF(AA41="","",VLOOKUP(AA41,'【記載例】シフト記号表（勤務時間帯）'!$C$6:$L$47,10,FALSE))</f>
        <v>8</v>
      </c>
      <c r="AB42" s="128">
        <f>IF(AB41="","",VLOOKUP(AB41,'【記載例】シフト記号表（勤務時間帯）'!$C$6:$L$47,10,FALSE))</f>
        <v>8</v>
      </c>
      <c r="AC42" s="129">
        <f>IF(AC41="","",VLOOKUP(AC41,'【記載例】シフト記号表（勤務時間帯）'!$C$6:$L$47,10,FALSE))</f>
        <v>8</v>
      </c>
      <c r="AD42" s="127">
        <f>IF(AD41="","",VLOOKUP(AD41,'【記載例】シフト記号表（勤務時間帯）'!$C$6:$L$47,10,FALSE))</f>
        <v>8</v>
      </c>
      <c r="AE42" s="128">
        <f>IF(AE41="","",VLOOKUP(AE41,'【記載例】シフト記号表（勤務時間帯）'!$C$6:$L$47,10,FALSE))</f>
        <v>8</v>
      </c>
      <c r="AF42" s="128" t="str">
        <f>IF(AF41="","",VLOOKUP(AF41,'【記載例】シフト記号表（勤務時間帯）'!$C$6:$L$47,10,FALSE))</f>
        <v/>
      </c>
      <c r="AG42" s="128" t="str">
        <f>IF(AG41="","",VLOOKUP(AG41,'【記載例】シフト記号表（勤務時間帯）'!$C$6:$L$47,10,FALSE))</f>
        <v/>
      </c>
      <c r="AH42" s="128">
        <f>IF(AH41="","",VLOOKUP(AH41,'【記載例】シフト記号表（勤務時間帯）'!$C$6:$L$47,10,FALSE))</f>
        <v>8</v>
      </c>
      <c r="AI42" s="128">
        <f>IF(AI41="","",VLOOKUP(AI41,'【記載例】シフト記号表（勤務時間帯）'!$C$6:$L$47,10,FALSE))</f>
        <v>8</v>
      </c>
      <c r="AJ42" s="129">
        <f>IF(AJ41="","",VLOOKUP(AJ41,'【記載例】シフト記号表（勤務時間帯）'!$C$6:$L$47,10,FALSE))</f>
        <v>8</v>
      </c>
      <c r="AK42" s="127">
        <f>IF(AK41="","",VLOOKUP(AK41,'【記載例】シフト記号表（勤務時間帯）'!$C$6:$L$47,10,FALSE))</f>
        <v>8</v>
      </c>
      <c r="AL42" s="128">
        <f>IF(AL41="","",VLOOKUP(AL41,'【記載例】シフト記号表（勤務時間帯）'!$C$6:$L$47,10,FALSE))</f>
        <v>8</v>
      </c>
      <c r="AM42" s="128" t="str">
        <f>IF(AM41="","",VLOOKUP(AM41,'【記載例】シフト記号表（勤務時間帯）'!$C$6:$L$47,10,FALSE))</f>
        <v/>
      </c>
      <c r="AN42" s="128" t="str">
        <f>IF(AN41="","",VLOOKUP(AN41,'【記載例】シフト記号表（勤務時間帯）'!$C$6:$L$47,10,FALSE))</f>
        <v/>
      </c>
      <c r="AO42" s="128">
        <f>IF(AO41="","",VLOOKUP(AO41,'【記載例】シフト記号表（勤務時間帯）'!$C$6:$L$47,10,FALSE))</f>
        <v>8</v>
      </c>
      <c r="AP42" s="128">
        <f>IF(AP41="","",VLOOKUP(AP41,'【記載例】シフト記号表（勤務時間帯）'!$C$6:$L$47,10,FALSE))</f>
        <v>8</v>
      </c>
      <c r="AQ42" s="129">
        <f>IF(AQ41="","",VLOOKUP(AQ41,'【記載例】シフト記号表（勤務時間帯）'!$C$6:$L$47,10,FALSE))</f>
        <v>8</v>
      </c>
      <c r="AR42" s="127">
        <f>IF(AR41="","",VLOOKUP(AR41,'【記載例】シフト記号表（勤務時間帯）'!$C$6:$L$47,10,FALSE))</f>
        <v>8</v>
      </c>
      <c r="AS42" s="128">
        <f>IF(AS41="","",VLOOKUP(AS41,'【記載例】シフト記号表（勤務時間帯）'!$C$6:$L$47,10,FALSE))</f>
        <v>8</v>
      </c>
      <c r="AT42" s="128" t="str">
        <f>IF(AT41="","",VLOOKUP(AT41,'【記載例】シフト記号表（勤務時間帯）'!$C$6:$L$47,10,FALSE))</f>
        <v/>
      </c>
      <c r="AU42" s="128" t="str">
        <f>IF(AU41="","",VLOOKUP(AU41,'【記載例】シフト記号表（勤務時間帯）'!$C$6:$L$47,10,FALSE))</f>
        <v/>
      </c>
      <c r="AV42" s="128">
        <f>IF(AV41="","",VLOOKUP(AV41,'【記載例】シフト記号表（勤務時間帯）'!$C$6:$L$47,10,FALSE))</f>
        <v>8</v>
      </c>
      <c r="AW42" s="128">
        <f>IF(AW41="","",VLOOKUP(AW41,'【記載例】シフト記号表（勤務時間帯）'!$C$6:$L$47,10,FALSE))</f>
        <v>8</v>
      </c>
      <c r="AX42" s="129">
        <f>IF(AX41="","",VLOOKUP(AX41,'【記載例】シフト記号表（勤務時間帯）'!$C$6:$L$47,10,FALSE))</f>
        <v>8</v>
      </c>
      <c r="AY42" s="127" t="str">
        <f>IF(AY41="","",VLOOKUP(AY41,'【記載例】シフト記号表（勤務時間帯）'!$C$6:$L$47,10,FALSE))</f>
        <v/>
      </c>
      <c r="AZ42" s="128" t="str">
        <f>IF(AZ41="","",VLOOKUP(AZ41,'【記載例】シフト記号表（勤務時間帯）'!$C$6:$L$47,10,FALSE))</f>
        <v/>
      </c>
      <c r="BA42" s="128" t="str">
        <f>IF(BA41="","",VLOOKUP(BA41,'【記載例】シフト記号表（勤務時間帯）'!$C$6:$L$47,10,FALSE))</f>
        <v/>
      </c>
      <c r="BB42" s="789">
        <f>IF($BE$3="４週",SUM(W42:AX42),IF($BE$3="暦月",SUM(W42:BA42),""))</f>
        <v>160</v>
      </c>
      <c r="BC42" s="790"/>
      <c r="BD42" s="791">
        <f>IF($BE$3="４週",BB42/4,IF($BE$3="暦月",(BB42/($BE$8/7)),""))</f>
        <v>40</v>
      </c>
      <c r="BE42" s="790"/>
      <c r="BF42" s="786"/>
      <c r="BG42" s="787"/>
      <c r="BH42" s="787"/>
      <c r="BI42" s="787"/>
      <c r="BJ42" s="788"/>
    </row>
    <row r="43" spans="2:62" ht="20.25" customHeight="1">
      <c r="B43" s="792">
        <f>B41+1</f>
        <v>15</v>
      </c>
      <c r="C43" s="794" t="s">
        <v>477</v>
      </c>
      <c r="D43" s="795"/>
      <c r="E43" s="122"/>
      <c r="F43" s="123"/>
      <c r="G43" s="122"/>
      <c r="H43" s="123"/>
      <c r="I43" s="798" t="s">
        <v>124</v>
      </c>
      <c r="J43" s="799"/>
      <c r="K43" s="802" t="s">
        <v>205</v>
      </c>
      <c r="L43" s="803"/>
      <c r="M43" s="803"/>
      <c r="N43" s="795"/>
      <c r="O43" s="806" t="s">
        <v>216</v>
      </c>
      <c r="P43" s="807"/>
      <c r="Q43" s="807"/>
      <c r="R43" s="807"/>
      <c r="S43" s="808"/>
      <c r="T43" s="142" t="s">
        <v>456</v>
      </c>
      <c r="U43" s="143"/>
      <c r="V43" s="144"/>
      <c r="W43" s="135" t="s">
        <v>474</v>
      </c>
      <c r="X43" s="136" t="s">
        <v>474</v>
      </c>
      <c r="Y43" s="136"/>
      <c r="Z43" s="136"/>
      <c r="AA43" s="136" t="s">
        <v>474</v>
      </c>
      <c r="AB43" s="136" t="s">
        <v>474</v>
      </c>
      <c r="AC43" s="137" t="s">
        <v>474</v>
      </c>
      <c r="AD43" s="135" t="s">
        <v>474</v>
      </c>
      <c r="AE43" s="136" t="s">
        <v>474</v>
      </c>
      <c r="AF43" s="136"/>
      <c r="AG43" s="136"/>
      <c r="AH43" s="136" t="s">
        <v>474</v>
      </c>
      <c r="AI43" s="136" t="s">
        <v>474</v>
      </c>
      <c r="AJ43" s="137" t="s">
        <v>474</v>
      </c>
      <c r="AK43" s="135" t="s">
        <v>474</v>
      </c>
      <c r="AL43" s="136" t="s">
        <v>474</v>
      </c>
      <c r="AM43" s="136"/>
      <c r="AN43" s="136"/>
      <c r="AO43" s="136" t="s">
        <v>474</v>
      </c>
      <c r="AP43" s="136" t="s">
        <v>474</v>
      </c>
      <c r="AQ43" s="137" t="s">
        <v>474</v>
      </c>
      <c r="AR43" s="135" t="s">
        <v>482</v>
      </c>
      <c r="AS43" s="136" t="s">
        <v>474</v>
      </c>
      <c r="AT43" s="136"/>
      <c r="AU43" s="136"/>
      <c r="AV43" s="136" t="s">
        <v>474</v>
      </c>
      <c r="AW43" s="136" t="s">
        <v>474</v>
      </c>
      <c r="AX43" s="137" t="s">
        <v>474</v>
      </c>
      <c r="AY43" s="135"/>
      <c r="AZ43" s="136"/>
      <c r="BA43" s="138"/>
      <c r="BB43" s="809"/>
      <c r="BC43" s="810"/>
      <c r="BD43" s="781"/>
      <c r="BE43" s="782"/>
      <c r="BF43" s="783"/>
      <c r="BG43" s="784"/>
      <c r="BH43" s="784"/>
      <c r="BI43" s="784"/>
      <c r="BJ43" s="785"/>
    </row>
    <row r="44" spans="2:62" ht="20.25" customHeight="1">
      <c r="B44" s="793"/>
      <c r="C44" s="796"/>
      <c r="D44" s="797"/>
      <c r="E44" s="122"/>
      <c r="F44" s="123" t="str">
        <f>C43</f>
        <v>訪問介護員</v>
      </c>
      <c r="G44" s="122"/>
      <c r="H44" s="123" t="str">
        <f>I43</f>
        <v>A</v>
      </c>
      <c r="I44" s="800"/>
      <c r="J44" s="801"/>
      <c r="K44" s="804"/>
      <c r="L44" s="805"/>
      <c r="M44" s="805"/>
      <c r="N44" s="797"/>
      <c r="O44" s="806"/>
      <c r="P44" s="807"/>
      <c r="Q44" s="807"/>
      <c r="R44" s="807"/>
      <c r="S44" s="808"/>
      <c r="T44" s="139" t="s">
        <v>203</v>
      </c>
      <c r="U44" s="140"/>
      <c r="V44" s="141"/>
      <c r="W44" s="127">
        <f>IF(W43="","",VLOOKUP(W43,'【記載例】シフト記号表（勤務時間帯）'!$C$6:$L$47,10,FALSE))</f>
        <v>8</v>
      </c>
      <c r="X44" s="128">
        <f>IF(X43="","",VLOOKUP(X43,'【記載例】シフト記号表（勤務時間帯）'!$C$6:$L$47,10,FALSE))</f>
        <v>8</v>
      </c>
      <c r="Y44" s="128" t="str">
        <f>IF(Y43="","",VLOOKUP(Y43,'【記載例】シフト記号表（勤務時間帯）'!$C$6:$L$47,10,FALSE))</f>
        <v/>
      </c>
      <c r="Z44" s="128" t="str">
        <f>IF(Z43="","",VLOOKUP(Z43,'【記載例】シフト記号表（勤務時間帯）'!$C$6:$L$47,10,FALSE))</f>
        <v/>
      </c>
      <c r="AA44" s="128">
        <f>IF(AA43="","",VLOOKUP(AA43,'【記載例】シフト記号表（勤務時間帯）'!$C$6:$L$47,10,FALSE))</f>
        <v>8</v>
      </c>
      <c r="AB44" s="128">
        <f>IF(AB43="","",VLOOKUP(AB43,'【記載例】シフト記号表（勤務時間帯）'!$C$6:$L$47,10,FALSE))</f>
        <v>8</v>
      </c>
      <c r="AC44" s="129">
        <f>IF(AC43="","",VLOOKUP(AC43,'【記載例】シフト記号表（勤務時間帯）'!$C$6:$L$47,10,FALSE))</f>
        <v>8</v>
      </c>
      <c r="AD44" s="127">
        <f>IF(AD43="","",VLOOKUP(AD43,'【記載例】シフト記号表（勤務時間帯）'!$C$6:$L$47,10,FALSE))</f>
        <v>8</v>
      </c>
      <c r="AE44" s="128">
        <f>IF(AE43="","",VLOOKUP(AE43,'【記載例】シフト記号表（勤務時間帯）'!$C$6:$L$47,10,FALSE))</f>
        <v>8</v>
      </c>
      <c r="AF44" s="128" t="str">
        <f>IF(AF43="","",VLOOKUP(AF43,'【記載例】シフト記号表（勤務時間帯）'!$C$6:$L$47,10,FALSE))</f>
        <v/>
      </c>
      <c r="AG44" s="128" t="str">
        <f>IF(AG43="","",VLOOKUP(AG43,'【記載例】シフト記号表（勤務時間帯）'!$C$6:$L$47,10,FALSE))</f>
        <v/>
      </c>
      <c r="AH44" s="128">
        <f>IF(AH43="","",VLOOKUP(AH43,'【記載例】シフト記号表（勤務時間帯）'!$C$6:$L$47,10,FALSE))</f>
        <v>8</v>
      </c>
      <c r="AI44" s="128">
        <f>IF(AI43="","",VLOOKUP(AI43,'【記載例】シフト記号表（勤務時間帯）'!$C$6:$L$47,10,FALSE))</f>
        <v>8</v>
      </c>
      <c r="AJ44" s="129">
        <f>IF(AJ43="","",VLOOKUP(AJ43,'【記載例】シフト記号表（勤務時間帯）'!$C$6:$L$47,10,FALSE))</f>
        <v>8</v>
      </c>
      <c r="AK44" s="127">
        <f>IF(AK43="","",VLOOKUP(AK43,'【記載例】シフト記号表（勤務時間帯）'!$C$6:$L$47,10,FALSE))</f>
        <v>8</v>
      </c>
      <c r="AL44" s="128">
        <f>IF(AL43="","",VLOOKUP(AL43,'【記載例】シフト記号表（勤務時間帯）'!$C$6:$L$47,10,FALSE))</f>
        <v>8</v>
      </c>
      <c r="AM44" s="128" t="str">
        <f>IF(AM43="","",VLOOKUP(AM43,'【記載例】シフト記号表（勤務時間帯）'!$C$6:$L$47,10,FALSE))</f>
        <v/>
      </c>
      <c r="AN44" s="128" t="str">
        <f>IF(AN43="","",VLOOKUP(AN43,'【記載例】シフト記号表（勤務時間帯）'!$C$6:$L$47,10,FALSE))</f>
        <v/>
      </c>
      <c r="AO44" s="128">
        <f>IF(AO43="","",VLOOKUP(AO43,'【記載例】シフト記号表（勤務時間帯）'!$C$6:$L$47,10,FALSE))</f>
        <v>8</v>
      </c>
      <c r="AP44" s="128">
        <f>IF(AP43="","",VLOOKUP(AP43,'【記載例】シフト記号表（勤務時間帯）'!$C$6:$L$47,10,FALSE))</f>
        <v>8</v>
      </c>
      <c r="AQ44" s="129">
        <f>IF(AQ43="","",VLOOKUP(AQ43,'【記載例】シフト記号表（勤務時間帯）'!$C$6:$L$47,10,FALSE))</f>
        <v>8</v>
      </c>
      <c r="AR44" s="127">
        <f>IF(AR43="","",VLOOKUP(AR43,'【記載例】シフト記号表（勤務時間帯）'!$C$6:$L$47,10,FALSE))</f>
        <v>8</v>
      </c>
      <c r="AS44" s="128">
        <f>IF(AS43="","",VLOOKUP(AS43,'【記載例】シフト記号表（勤務時間帯）'!$C$6:$L$47,10,FALSE))</f>
        <v>8</v>
      </c>
      <c r="AT44" s="128" t="str">
        <f>IF(AT43="","",VLOOKUP(AT43,'【記載例】シフト記号表（勤務時間帯）'!$C$6:$L$47,10,FALSE))</f>
        <v/>
      </c>
      <c r="AU44" s="128" t="str">
        <f>IF(AU43="","",VLOOKUP(AU43,'【記載例】シフト記号表（勤務時間帯）'!$C$6:$L$47,10,FALSE))</f>
        <v/>
      </c>
      <c r="AV44" s="128">
        <f>IF(AV43="","",VLOOKUP(AV43,'【記載例】シフト記号表（勤務時間帯）'!$C$6:$L$47,10,FALSE))</f>
        <v>8</v>
      </c>
      <c r="AW44" s="128">
        <f>IF(AW43="","",VLOOKUP(AW43,'【記載例】シフト記号表（勤務時間帯）'!$C$6:$L$47,10,FALSE))</f>
        <v>8</v>
      </c>
      <c r="AX44" s="129">
        <f>IF(AX43="","",VLOOKUP(AX43,'【記載例】シフト記号表（勤務時間帯）'!$C$6:$L$47,10,FALSE))</f>
        <v>8</v>
      </c>
      <c r="AY44" s="127" t="str">
        <f>IF(AY43="","",VLOOKUP(AY43,'【記載例】シフト記号表（勤務時間帯）'!$C$6:$L$47,10,FALSE))</f>
        <v/>
      </c>
      <c r="AZ44" s="128" t="str">
        <f>IF(AZ43="","",VLOOKUP(AZ43,'【記載例】シフト記号表（勤務時間帯）'!$C$6:$L$47,10,FALSE))</f>
        <v/>
      </c>
      <c r="BA44" s="128" t="str">
        <f>IF(BA43="","",VLOOKUP(BA43,'【記載例】シフト記号表（勤務時間帯）'!$C$6:$L$47,10,FALSE))</f>
        <v/>
      </c>
      <c r="BB44" s="789">
        <f>IF($BE$3="４週",SUM(W44:AX44),IF($BE$3="暦月",SUM(W44:BA44),""))</f>
        <v>160</v>
      </c>
      <c r="BC44" s="790"/>
      <c r="BD44" s="791">
        <f>IF($BE$3="４週",BB44/4,IF($BE$3="暦月",(BB44/($BE$8/7)),""))</f>
        <v>40</v>
      </c>
      <c r="BE44" s="790"/>
      <c r="BF44" s="786"/>
      <c r="BG44" s="787"/>
      <c r="BH44" s="787"/>
      <c r="BI44" s="787"/>
      <c r="BJ44" s="788"/>
    </row>
    <row r="45" spans="2:62" ht="20.25" customHeight="1">
      <c r="B45" s="792">
        <f>B43+1</f>
        <v>16</v>
      </c>
      <c r="C45" s="794" t="s">
        <v>477</v>
      </c>
      <c r="D45" s="795"/>
      <c r="E45" s="122"/>
      <c r="F45" s="123"/>
      <c r="G45" s="122"/>
      <c r="H45" s="123"/>
      <c r="I45" s="798" t="s">
        <v>124</v>
      </c>
      <c r="J45" s="799"/>
      <c r="K45" s="802" t="s">
        <v>200</v>
      </c>
      <c r="L45" s="803"/>
      <c r="M45" s="803"/>
      <c r="N45" s="795"/>
      <c r="O45" s="806" t="s">
        <v>490</v>
      </c>
      <c r="P45" s="807"/>
      <c r="Q45" s="807"/>
      <c r="R45" s="807"/>
      <c r="S45" s="808"/>
      <c r="T45" s="142" t="s">
        <v>456</v>
      </c>
      <c r="U45" s="143"/>
      <c r="V45" s="144"/>
      <c r="W45" s="135" t="s">
        <v>212</v>
      </c>
      <c r="X45" s="136" t="s">
        <v>212</v>
      </c>
      <c r="Y45" s="136"/>
      <c r="Z45" s="136"/>
      <c r="AA45" s="136" t="s">
        <v>491</v>
      </c>
      <c r="AB45" s="136" t="s">
        <v>492</v>
      </c>
      <c r="AC45" s="137" t="s">
        <v>491</v>
      </c>
      <c r="AD45" s="135" t="s">
        <v>212</v>
      </c>
      <c r="AE45" s="136" t="s">
        <v>492</v>
      </c>
      <c r="AF45" s="136"/>
      <c r="AG45" s="136"/>
      <c r="AH45" s="136" t="s">
        <v>212</v>
      </c>
      <c r="AI45" s="136" t="s">
        <v>212</v>
      </c>
      <c r="AJ45" s="137" t="s">
        <v>493</v>
      </c>
      <c r="AK45" s="135" t="s">
        <v>493</v>
      </c>
      <c r="AL45" s="136" t="s">
        <v>492</v>
      </c>
      <c r="AM45" s="136"/>
      <c r="AN45" s="136"/>
      <c r="AO45" s="136" t="s">
        <v>212</v>
      </c>
      <c r="AP45" s="136" t="s">
        <v>212</v>
      </c>
      <c r="AQ45" s="137" t="s">
        <v>212</v>
      </c>
      <c r="AR45" s="135" t="s">
        <v>492</v>
      </c>
      <c r="AS45" s="136" t="s">
        <v>212</v>
      </c>
      <c r="AT45" s="136"/>
      <c r="AU45" s="136"/>
      <c r="AV45" s="136" t="s">
        <v>491</v>
      </c>
      <c r="AW45" s="136" t="s">
        <v>212</v>
      </c>
      <c r="AX45" s="137" t="s">
        <v>212</v>
      </c>
      <c r="AY45" s="135"/>
      <c r="AZ45" s="136"/>
      <c r="BA45" s="138"/>
      <c r="BB45" s="809"/>
      <c r="BC45" s="810"/>
      <c r="BD45" s="781"/>
      <c r="BE45" s="782"/>
      <c r="BF45" s="783"/>
      <c r="BG45" s="784"/>
      <c r="BH45" s="784"/>
      <c r="BI45" s="784"/>
      <c r="BJ45" s="785"/>
    </row>
    <row r="46" spans="2:62" ht="20.25" customHeight="1">
      <c r="B46" s="793"/>
      <c r="C46" s="796"/>
      <c r="D46" s="797"/>
      <c r="E46" s="122"/>
      <c r="F46" s="123" t="str">
        <f>C45</f>
        <v>訪問介護員</v>
      </c>
      <c r="G46" s="122"/>
      <c r="H46" s="123" t="str">
        <f>I45</f>
        <v>A</v>
      </c>
      <c r="I46" s="800"/>
      <c r="J46" s="801"/>
      <c r="K46" s="804"/>
      <c r="L46" s="805"/>
      <c r="M46" s="805"/>
      <c r="N46" s="797"/>
      <c r="O46" s="806"/>
      <c r="P46" s="807"/>
      <c r="Q46" s="807"/>
      <c r="R46" s="807"/>
      <c r="S46" s="808"/>
      <c r="T46" s="139" t="s">
        <v>203</v>
      </c>
      <c r="U46" s="140"/>
      <c r="V46" s="141"/>
      <c r="W46" s="127">
        <f>IF(W45="","",VLOOKUP(W45,'【記載例】シフト記号表（勤務時間帯）'!$C$6:$L$47,10,FALSE))</f>
        <v>8</v>
      </c>
      <c r="X46" s="128">
        <f>IF(X45="","",VLOOKUP(X45,'【記載例】シフト記号表（勤務時間帯）'!$C$6:$L$47,10,FALSE))</f>
        <v>8</v>
      </c>
      <c r="Y46" s="128" t="str">
        <f>IF(Y45="","",VLOOKUP(Y45,'【記載例】シフト記号表（勤務時間帯）'!$C$6:$L$47,10,FALSE))</f>
        <v/>
      </c>
      <c r="Z46" s="128" t="str">
        <f>IF(Z45="","",VLOOKUP(Z45,'【記載例】シフト記号表（勤務時間帯）'!$C$6:$L$47,10,FALSE))</f>
        <v/>
      </c>
      <c r="AA46" s="128">
        <f>IF(AA45="","",VLOOKUP(AA45,'【記載例】シフト記号表（勤務時間帯）'!$C$6:$L$47,10,FALSE))</f>
        <v>8</v>
      </c>
      <c r="AB46" s="128">
        <f>IF(AB45="","",VLOOKUP(AB45,'【記載例】シフト記号表（勤務時間帯）'!$C$6:$L$47,10,FALSE))</f>
        <v>8</v>
      </c>
      <c r="AC46" s="129">
        <f>IF(AC45="","",VLOOKUP(AC45,'【記載例】シフト記号表（勤務時間帯）'!$C$6:$L$47,10,FALSE))</f>
        <v>8</v>
      </c>
      <c r="AD46" s="127">
        <f>IF(AD45="","",VLOOKUP(AD45,'【記載例】シフト記号表（勤務時間帯）'!$C$6:$L$47,10,FALSE))</f>
        <v>8</v>
      </c>
      <c r="AE46" s="128">
        <f>IF(AE45="","",VLOOKUP(AE45,'【記載例】シフト記号表（勤務時間帯）'!$C$6:$L$47,10,FALSE))</f>
        <v>8</v>
      </c>
      <c r="AF46" s="128" t="str">
        <f>IF(AF45="","",VLOOKUP(AF45,'【記載例】シフト記号表（勤務時間帯）'!$C$6:$L$47,10,FALSE))</f>
        <v/>
      </c>
      <c r="AG46" s="128" t="str">
        <f>IF(AG45="","",VLOOKUP(AG45,'【記載例】シフト記号表（勤務時間帯）'!$C$6:$L$47,10,FALSE))</f>
        <v/>
      </c>
      <c r="AH46" s="128">
        <f>IF(AH45="","",VLOOKUP(AH45,'【記載例】シフト記号表（勤務時間帯）'!$C$6:$L$47,10,FALSE))</f>
        <v>8</v>
      </c>
      <c r="AI46" s="128">
        <f>IF(AI45="","",VLOOKUP(AI45,'【記載例】シフト記号表（勤務時間帯）'!$C$6:$L$47,10,FALSE))</f>
        <v>8</v>
      </c>
      <c r="AJ46" s="129">
        <f>IF(AJ45="","",VLOOKUP(AJ45,'【記載例】シフト記号表（勤務時間帯）'!$C$6:$L$47,10,FALSE))</f>
        <v>8</v>
      </c>
      <c r="AK46" s="127">
        <f>IF(AK45="","",VLOOKUP(AK45,'【記載例】シフト記号表（勤務時間帯）'!$C$6:$L$47,10,FALSE))</f>
        <v>8</v>
      </c>
      <c r="AL46" s="128">
        <f>IF(AL45="","",VLOOKUP(AL45,'【記載例】シフト記号表（勤務時間帯）'!$C$6:$L$47,10,FALSE))</f>
        <v>8</v>
      </c>
      <c r="AM46" s="128" t="str">
        <f>IF(AM45="","",VLOOKUP(AM45,'【記載例】シフト記号表（勤務時間帯）'!$C$6:$L$47,10,FALSE))</f>
        <v/>
      </c>
      <c r="AN46" s="128" t="str">
        <f>IF(AN45="","",VLOOKUP(AN45,'【記載例】シフト記号表（勤務時間帯）'!$C$6:$L$47,10,FALSE))</f>
        <v/>
      </c>
      <c r="AO46" s="128">
        <f>IF(AO45="","",VLOOKUP(AO45,'【記載例】シフト記号表（勤務時間帯）'!$C$6:$L$47,10,FALSE))</f>
        <v>8</v>
      </c>
      <c r="AP46" s="128">
        <f>IF(AP45="","",VLOOKUP(AP45,'【記載例】シフト記号表（勤務時間帯）'!$C$6:$L$47,10,FALSE))</f>
        <v>8</v>
      </c>
      <c r="AQ46" s="129">
        <f>IF(AQ45="","",VLOOKUP(AQ45,'【記載例】シフト記号表（勤務時間帯）'!$C$6:$L$47,10,FALSE))</f>
        <v>8</v>
      </c>
      <c r="AR46" s="127">
        <f>IF(AR45="","",VLOOKUP(AR45,'【記載例】シフト記号表（勤務時間帯）'!$C$6:$L$47,10,FALSE))</f>
        <v>8</v>
      </c>
      <c r="AS46" s="128">
        <f>IF(AS45="","",VLOOKUP(AS45,'【記載例】シフト記号表（勤務時間帯）'!$C$6:$L$47,10,FALSE))</f>
        <v>8</v>
      </c>
      <c r="AT46" s="128" t="str">
        <f>IF(AT45="","",VLOOKUP(AT45,'【記載例】シフト記号表（勤務時間帯）'!$C$6:$L$47,10,FALSE))</f>
        <v/>
      </c>
      <c r="AU46" s="128" t="str">
        <f>IF(AU45="","",VLOOKUP(AU45,'【記載例】シフト記号表（勤務時間帯）'!$C$6:$L$47,10,FALSE))</f>
        <v/>
      </c>
      <c r="AV46" s="128">
        <f>IF(AV45="","",VLOOKUP(AV45,'【記載例】シフト記号表（勤務時間帯）'!$C$6:$L$47,10,FALSE))</f>
        <v>8</v>
      </c>
      <c r="AW46" s="128">
        <f>IF(AW45="","",VLOOKUP(AW45,'【記載例】シフト記号表（勤務時間帯）'!$C$6:$L$47,10,FALSE))</f>
        <v>8</v>
      </c>
      <c r="AX46" s="129">
        <f>IF(AX45="","",VLOOKUP(AX45,'【記載例】シフト記号表（勤務時間帯）'!$C$6:$L$47,10,FALSE))</f>
        <v>8</v>
      </c>
      <c r="AY46" s="127" t="str">
        <f>IF(AY45="","",VLOOKUP(AY45,'【記載例】シフト記号表（勤務時間帯）'!$C$6:$L$47,10,FALSE))</f>
        <v/>
      </c>
      <c r="AZ46" s="128" t="str">
        <f>IF(AZ45="","",VLOOKUP(AZ45,'【記載例】シフト記号表（勤務時間帯）'!$C$6:$L$47,10,FALSE))</f>
        <v/>
      </c>
      <c r="BA46" s="128" t="str">
        <f>IF(BA45="","",VLOOKUP(BA45,'【記載例】シフト記号表（勤務時間帯）'!$C$6:$L$47,10,FALSE))</f>
        <v/>
      </c>
      <c r="BB46" s="789">
        <f>IF($BE$3="４週",SUM(W46:AX46),IF($BE$3="暦月",SUM(W46:BA46),""))</f>
        <v>160</v>
      </c>
      <c r="BC46" s="790"/>
      <c r="BD46" s="791">
        <f>IF($BE$3="４週",BB46/4,IF($BE$3="暦月",(BB46/($BE$8/7)),""))</f>
        <v>40</v>
      </c>
      <c r="BE46" s="790"/>
      <c r="BF46" s="786"/>
      <c r="BG46" s="787"/>
      <c r="BH46" s="787"/>
      <c r="BI46" s="787"/>
      <c r="BJ46" s="788"/>
    </row>
    <row r="47" spans="2:62" ht="20.25" customHeight="1">
      <c r="B47" s="792">
        <f>B45+1</f>
        <v>17</v>
      </c>
      <c r="C47" s="794" t="s">
        <v>477</v>
      </c>
      <c r="D47" s="795"/>
      <c r="E47" s="122"/>
      <c r="F47" s="123"/>
      <c r="G47" s="122"/>
      <c r="H47" s="123"/>
      <c r="I47" s="798" t="s">
        <v>124</v>
      </c>
      <c r="J47" s="799"/>
      <c r="K47" s="802" t="s">
        <v>200</v>
      </c>
      <c r="L47" s="803"/>
      <c r="M47" s="803"/>
      <c r="N47" s="795"/>
      <c r="O47" s="806" t="s">
        <v>217</v>
      </c>
      <c r="P47" s="807"/>
      <c r="Q47" s="807"/>
      <c r="R47" s="807"/>
      <c r="S47" s="808"/>
      <c r="T47" s="142" t="s">
        <v>456</v>
      </c>
      <c r="U47" s="143"/>
      <c r="V47" s="144"/>
      <c r="W47" s="135" t="s">
        <v>210</v>
      </c>
      <c r="X47" s="136" t="s">
        <v>489</v>
      </c>
      <c r="Y47" s="136" t="s">
        <v>210</v>
      </c>
      <c r="Z47" s="136" t="s">
        <v>489</v>
      </c>
      <c r="AA47" s="136"/>
      <c r="AB47" s="136"/>
      <c r="AC47" s="137" t="s">
        <v>489</v>
      </c>
      <c r="AD47" s="135" t="s">
        <v>494</v>
      </c>
      <c r="AE47" s="136" t="s">
        <v>210</v>
      </c>
      <c r="AF47" s="136" t="s">
        <v>489</v>
      </c>
      <c r="AG47" s="136" t="s">
        <v>495</v>
      </c>
      <c r="AH47" s="136"/>
      <c r="AI47" s="136"/>
      <c r="AJ47" s="137" t="s">
        <v>210</v>
      </c>
      <c r="AK47" s="135" t="s">
        <v>489</v>
      </c>
      <c r="AL47" s="136" t="s">
        <v>496</v>
      </c>
      <c r="AM47" s="136" t="s">
        <v>489</v>
      </c>
      <c r="AN47" s="136" t="s">
        <v>489</v>
      </c>
      <c r="AO47" s="136"/>
      <c r="AP47" s="136"/>
      <c r="AQ47" s="137" t="s">
        <v>210</v>
      </c>
      <c r="AR47" s="135" t="s">
        <v>495</v>
      </c>
      <c r="AS47" s="136" t="s">
        <v>210</v>
      </c>
      <c r="AT47" s="136" t="s">
        <v>489</v>
      </c>
      <c r="AU47" s="136" t="s">
        <v>210</v>
      </c>
      <c r="AV47" s="136"/>
      <c r="AW47" s="136"/>
      <c r="AX47" s="137" t="s">
        <v>489</v>
      </c>
      <c r="AY47" s="135"/>
      <c r="AZ47" s="136"/>
      <c r="BA47" s="138"/>
      <c r="BB47" s="809"/>
      <c r="BC47" s="810"/>
      <c r="BD47" s="781"/>
      <c r="BE47" s="782"/>
      <c r="BF47" s="783"/>
      <c r="BG47" s="784"/>
      <c r="BH47" s="784"/>
      <c r="BI47" s="784"/>
      <c r="BJ47" s="785"/>
    </row>
    <row r="48" spans="2:62" ht="20.25" customHeight="1">
      <c r="B48" s="793"/>
      <c r="C48" s="796"/>
      <c r="D48" s="797"/>
      <c r="E48" s="122"/>
      <c r="F48" s="123" t="str">
        <f>C47</f>
        <v>訪問介護員</v>
      </c>
      <c r="G48" s="122"/>
      <c r="H48" s="123" t="str">
        <f>I47</f>
        <v>A</v>
      </c>
      <c r="I48" s="800"/>
      <c r="J48" s="801"/>
      <c r="K48" s="804"/>
      <c r="L48" s="805"/>
      <c r="M48" s="805"/>
      <c r="N48" s="797"/>
      <c r="O48" s="806"/>
      <c r="P48" s="807"/>
      <c r="Q48" s="807"/>
      <c r="R48" s="807"/>
      <c r="S48" s="808"/>
      <c r="T48" s="139" t="s">
        <v>203</v>
      </c>
      <c r="U48" s="140"/>
      <c r="V48" s="141"/>
      <c r="W48" s="127">
        <f>IF(W47="","",VLOOKUP(W47,'【記載例】シフト記号表（勤務時間帯）'!$C$6:$L$47,10,FALSE))</f>
        <v>8</v>
      </c>
      <c r="X48" s="128">
        <f>IF(X47="","",VLOOKUP(X47,'【記載例】シフト記号表（勤務時間帯）'!$C$6:$L$47,10,FALSE))</f>
        <v>8</v>
      </c>
      <c r="Y48" s="128">
        <f>IF(Y47="","",VLOOKUP(Y47,'【記載例】シフト記号表（勤務時間帯）'!$C$6:$L$47,10,FALSE))</f>
        <v>8</v>
      </c>
      <c r="Z48" s="128">
        <f>IF(Z47="","",VLOOKUP(Z47,'【記載例】シフト記号表（勤務時間帯）'!$C$6:$L$47,10,FALSE))</f>
        <v>8</v>
      </c>
      <c r="AA48" s="128" t="str">
        <f>IF(AA47="","",VLOOKUP(AA47,'【記載例】シフト記号表（勤務時間帯）'!$C$6:$L$47,10,FALSE))</f>
        <v/>
      </c>
      <c r="AB48" s="128" t="str">
        <f>IF(AB47="","",VLOOKUP(AB47,'【記載例】シフト記号表（勤務時間帯）'!$C$6:$L$47,10,FALSE))</f>
        <v/>
      </c>
      <c r="AC48" s="129">
        <f>IF(AC47="","",VLOOKUP(AC47,'【記載例】シフト記号表（勤務時間帯）'!$C$6:$L$47,10,FALSE))</f>
        <v>8</v>
      </c>
      <c r="AD48" s="127">
        <f>IF(AD47="","",VLOOKUP(AD47,'【記載例】シフト記号表（勤務時間帯）'!$C$6:$L$47,10,FALSE))</f>
        <v>8</v>
      </c>
      <c r="AE48" s="128">
        <f>IF(AE47="","",VLOOKUP(AE47,'【記載例】シフト記号表（勤務時間帯）'!$C$6:$L$47,10,FALSE))</f>
        <v>8</v>
      </c>
      <c r="AF48" s="128">
        <f>IF(AF47="","",VLOOKUP(AF47,'【記載例】シフト記号表（勤務時間帯）'!$C$6:$L$47,10,FALSE))</f>
        <v>8</v>
      </c>
      <c r="AG48" s="128">
        <f>IF(AG47="","",VLOOKUP(AG47,'【記載例】シフト記号表（勤務時間帯）'!$C$6:$L$47,10,FALSE))</f>
        <v>8</v>
      </c>
      <c r="AH48" s="128" t="str">
        <f>IF(AH47="","",VLOOKUP(AH47,'【記載例】シフト記号表（勤務時間帯）'!$C$6:$L$47,10,FALSE))</f>
        <v/>
      </c>
      <c r="AI48" s="128" t="str">
        <f>IF(AI47="","",VLOOKUP(AI47,'【記載例】シフト記号表（勤務時間帯）'!$C$6:$L$47,10,FALSE))</f>
        <v/>
      </c>
      <c r="AJ48" s="129">
        <f>IF(AJ47="","",VLOOKUP(AJ47,'【記載例】シフト記号表（勤務時間帯）'!$C$6:$L$47,10,FALSE))</f>
        <v>8</v>
      </c>
      <c r="AK48" s="127">
        <f>IF(AK47="","",VLOOKUP(AK47,'【記載例】シフト記号表（勤務時間帯）'!$C$6:$L$47,10,FALSE))</f>
        <v>8</v>
      </c>
      <c r="AL48" s="128">
        <f>IF(AL47="","",VLOOKUP(AL47,'【記載例】シフト記号表（勤務時間帯）'!$C$6:$L$47,10,FALSE))</f>
        <v>8</v>
      </c>
      <c r="AM48" s="128">
        <f>IF(AM47="","",VLOOKUP(AM47,'【記載例】シフト記号表（勤務時間帯）'!$C$6:$L$47,10,FALSE))</f>
        <v>8</v>
      </c>
      <c r="AN48" s="128">
        <f>IF(AN47="","",VLOOKUP(AN47,'【記載例】シフト記号表（勤務時間帯）'!$C$6:$L$47,10,FALSE))</f>
        <v>8</v>
      </c>
      <c r="AO48" s="128" t="str">
        <f>IF(AO47="","",VLOOKUP(AO47,'【記載例】シフト記号表（勤務時間帯）'!$C$6:$L$47,10,FALSE))</f>
        <v/>
      </c>
      <c r="AP48" s="128" t="str">
        <f>IF(AP47="","",VLOOKUP(AP47,'【記載例】シフト記号表（勤務時間帯）'!$C$6:$L$47,10,FALSE))</f>
        <v/>
      </c>
      <c r="AQ48" s="129">
        <f>IF(AQ47="","",VLOOKUP(AQ47,'【記載例】シフト記号表（勤務時間帯）'!$C$6:$L$47,10,FALSE))</f>
        <v>8</v>
      </c>
      <c r="AR48" s="127">
        <f>IF(AR47="","",VLOOKUP(AR47,'【記載例】シフト記号表（勤務時間帯）'!$C$6:$L$47,10,FALSE))</f>
        <v>8</v>
      </c>
      <c r="AS48" s="128">
        <f>IF(AS47="","",VLOOKUP(AS47,'【記載例】シフト記号表（勤務時間帯）'!$C$6:$L$47,10,FALSE))</f>
        <v>8</v>
      </c>
      <c r="AT48" s="128">
        <f>IF(AT47="","",VLOOKUP(AT47,'【記載例】シフト記号表（勤務時間帯）'!$C$6:$L$47,10,FALSE))</f>
        <v>8</v>
      </c>
      <c r="AU48" s="128">
        <f>IF(AU47="","",VLOOKUP(AU47,'【記載例】シフト記号表（勤務時間帯）'!$C$6:$L$47,10,FALSE))</f>
        <v>8</v>
      </c>
      <c r="AV48" s="128" t="str">
        <f>IF(AV47="","",VLOOKUP(AV47,'【記載例】シフト記号表（勤務時間帯）'!$C$6:$L$47,10,FALSE))</f>
        <v/>
      </c>
      <c r="AW48" s="128" t="str">
        <f>IF(AW47="","",VLOOKUP(AW47,'【記載例】シフト記号表（勤務時間帯）'!$C$6:$L$47,10,FALSE))</f>
        <v/>
      </c>
      <c r="AX48" s="129">
        <f>IF(AX47="","",VLOOKUP(AX47,'【記載例】シフト記号表（勤務時間帯）'!$C$6:$L$47,10,FALSE))</f>
        <v>8</v>
      </c>
      <c r="AY48" s="127" t="str">
        <f>IF(AY47="","",VLOOKUP(AY47,'【記載例】シフト記号表（勤務時間帯）'!$C$6:$L$47,10,FALSE))</f>
        <v/>
      </c>
      <c r="AZ48" s="128" t="str">
        <f>IF(AZ47="","",VLOOKUP(AZ47,'【記載例】シフト記号表（勤務時間帯）'!$C$6:$L$47,10,FALSE))</f>
        <v/>
      </c>
      <c r="BA48" s="128" t="str">
        <f>IF(BA47="","",VLOOKUP(BA47,'【記載例】シフト記号表（勤務時間帯）'!$C$6:$L$47,10,FALSE))</f>
        <v/>
      </c>
      <c r="BB48" s="789">
        <f>IF($BE$3="４週",SUM(W48:AX48),IF($BE$3="暦月",SUM(W48:BA48),""))</f>
        <v>160</v>
      </c>
      <c r="BC48" s="790"/>
      <c r="BD48" s="791">
        <f>IF($BE$3="４週",BB48/4,IF($BE$3="暦月",(BB48/($BE$8/7)),""))</f>
        <v>40</v>
      </c>
      <c r="BE48" s="790"/>
      <c r="BF48" s="786"/>
      <c r="BG48" s="787"/>
      <c r="BH48" s="787"/>
      <c r="BI48" s="787"/>
      <c r="BJ48" s="788"/>
    </row>
    <row r="49" spans="2:62" ht="20.25" customHeight="1">
      <c r="B49" s="792">
        <f>B47+1</f>
        <v>18</v>
      </c>
      <c r="C49" s="794" t="s">
        <v>477</v>
      </c>
      <c r="D49" s="795"/>
      <c r="E49" s="122"/>
      <c r="F49" s="123"/>
      <c r="G49" s="122"/>
      <c r="H49" s="123"/>
      <c r="I49" s="798" t="s">
        <v>124</v>
      </c>
      <c r="J49" s="799"/>
      <c r="K49" s="802" t="s">
        <v>200</v>
      </c>
      <c r="L49" s="803"/>
      <c r="M49" s="803"/>
      <c r="N49" s="795"/>
      <c r="O49" s="806" t="s">
        <v>497</v>
      </c>
      <c r="P49" s="807"/>
      <c r="Q49" s="807"/>
      <c r="R49" s="807"/>
      <c r="S49" s="808"/>
      <c r="T49" s="142" t="s">
        <v>456</v>
      </c>
      <c r="U49" s="143"/>
      <c r="V49" s="144"/>
      <c r="W49" s="135" t="s">
        <v>498</v>
      </c>
      <c r="X49" s="136" t="s">
        <v>499</v>
      </c>
      <c r="Y49" s="136" t="s">
        <v>211</v>
      </c>
      <c r="Z49" s="136" t="s">
        <v>499</v>
      </c>
      <c r="AA49" s="136"/>
      <c r="AB49" s="136"/>
      <c r="AC49" s="137" t="s">
        <v>499</v>
      </c>
      <c r="AD49" s="135" t="s">
        <v>499</v>
      </c>
      <c r="AE49" s="136" t="s">
        <v>498</v>
      </c>
      <c r="AF49" s="136" t="s">
        <v>498</v>
      </c>
      <c r="AG49" s="136" t="s">
        <v>499</v>
      </c>
      <c r="AH49" s="136"/>
      <c r="AI49" s="136"/>
      <c r="AJ49" s="137" t="s">
        <v>498</v>
      </c>
      <c r="AK49" s="135" t="s">
        <v>499</v>
      </c>
      <c r="AL49" s="136" t="s">
        <v>498</v>
      </c>
      <c r="AM49" s="136" t="s">
        <v>498</v>
      </c>
      <c r="AN49" s="136" t="s">
        <v>211</v>
      </c>
      <c r="AO49" s="136"/>
      <c r="AP49" s="136"/>
      <c r="AQ49" s="137" t="s">
        <v>499</v>
      </c>
      <c r="AR49" s="135" t="s">
        <v>211</v>
      </c>
      <c r="AS49" s="136" t="s">
        <v>498</v>
      </c>
      <c r="AT49" s="136" t="s">
        <v>499</v>
      </c>
      <c r="AU49" s="136" t="s">
        <v>498</v>
      </c>
      <c r="AV49" s="136"/>
      <c r="AW49" s="136"/>
      <c r="AX49" s="137" t="s">
        <v>499</v>
      </c>
      <c r="AY49" s="135"/>
      <c r="AZ49" s="136"/>
      <c r="BA49" s="138"/>
      <c r="BB49" s="809"/>
      <c r="BC49" s="810"/>
      <c r="BD49" s="781"/>
      <c r="BE49" s="782"/>
      <c r="BF49" s="783"/>
      <c r="BG49" s="784"/>
      <c r="BH49" s="784"/>
      <c r="BI49" s="784"/>
      <c r="BJ49" s="785"/>
    </row>
    <row r="50" spans="2:62" ht="20.25" customHeight="1">
      <c r="B50" s="793"/>
      <c r="C50" s="796"/>
      <c r="D50" s="797"/>
      <c r="E50" s="122"/>
      <c r="F50" s="123" t="str">
        <f>C49</f>
        <v>訪問介護員</v>
      </c>
      <c r="G50" s="122"/>
      <c r="H50" s="123" t="str">
        <f>I49</f>
        <v>A</v>
      </c>
      <c r="I50" s="800"/>
      <c r="J50" s="801"/>
      <c r="K50" s="804"/>
      <c r="L50" s="805"/>
      <c r="M50" s="805"/>
      <c r="N50" s="797"/>
      <c r="O50" s="806"/>
      <c r="P50" s="807"/>
      <c r="Q50" s="807"/>
      <c r="R50" s="807"/>
      <c r="S50" s="808"/>
      <c r="T50" s="139" t="s">
        <v>203</v>
      </c>
      <c r="U50" s="140"/>
      <c r="V50" s="141"/>
      <c r="W50" s="127">
        <f>IF(W49="","",VLOOKUP(W49,'【記載例】シフト記号表（勤務時間帯）'!$C$6:$L$47,10,FALSE))</f>
        <v>8</v>
      </c>
      <c r="X50" s="128">
        <f>IF(X49="","",VLOOKUP(X49,'【記載例】シフト記号表（勤務時間帯）'!$C$6:$L$47,10,FALSE))</f>
        <v>8</v>
      </c>
      <c r="Y50" s="128">
        <f>IF(Y49="","",VLOOKUP(Y49,'【記載例】シフト記号表（勤務時間帯）'!$C$6:$L$47,10,FALSE))</f>
        <v>8</v>
      </c>
      <c r="Z50" s="128">
        <f>IF(Z49="","",VLOOKUP(Z49,'【記載例】シフト記号表（勤務時間帯）'!$C$6:$L$47,10,FALSE))</f>
        <v>8</v>
      </c>
      <c r="AA50" s="128" t="str">
        <f>IF(AA49="","",VLOOKUP(AA49,'【記載例】シフト記号表（勤務時間帯）'!$C$6:$L$47,10,FALSE))</f>
        <v/>
      </c>
      <c r="AB50" s="128" t="str">
        <f>IF(AB49="","",VLOOKUP(AB49,'【記載例】シフト記号表（勤務時間帯）'!$C$6:$L$47,10,FALSE))</f>
        <v/>
      </c>
      <c r="AC50" s="129">
        <f>IF(AC49="","",VLOOKUP(AC49,'【記載例】シフト記号表（勤務時間帯）'!$C$6:$L$47,10,FALSE))</f>
        <v>8</v>
      </c>
      <c r="AD50" s="127">
        <f>IF(AD49="","",VLOOKUP(AD49,'【記載例】シフト記号表（勤務時間帯）'!$C$6:$L$47,10,FALSE))</f>
        <v>8</v>
      </c>
      <c r="AE50" s="128">
        <f>IF(AE49="","",VLOOKUP(AE49,'【記載例】シフト記号表（勤務時間帯）'!$C$6:$L$47,10,FALSE))</f>
        <v>8</v>
      </c>
      <c r="AF50" s="128">
        <f>IF(AF49="","",VLOOKUP(AF49,'【記載例】シフト記号表（勤務時間帯）'!$C$6:$L$47,10,FALSE))</f>
        <v>8</v>
      </c>
      <c r="AG50" s="128">
        <f>IF(AG49="","",VLOOKUP(AG49,'【記載例】シフト記号表（勤務時間帯）'!$C$6:$L$47,10,FALSE))</f>
        <v>8</v>
      </c>
      <c r="AH50" s="128" t="str">
        <f>IF(AH49="","",VLOOKUP(AH49,'【記載例】シフト記号表（勤務時間帯）'!$C$6:$L$47,10,FALSE))</f>
        <v/>
      </c>
      <c r="AI50" s="128" t="str">
        <f>IF(AI49="","",VLOOKUP(AI49,'【記載例】シフト記号表（勤務時間帯）'!$C$6:$L$47,10,FALSE))</f>
        <v/>
      </c>
      <c r="AJ50" s="129">
        <f>IF(AJ49="","",VLOOKUP(AJ49,'【記載例】シフト記号表（勤務時間帯）'!$C$6:$L$47,10,FALSE))</f>
        <v>8</v>
      </c>
      <c r="AK50" s="127">
        <f>IF(AK49="","",VLOOKUP(AK49,'【記載例】シフト記号表（勤務時間帯）'!$C$6:$L$47,10,FALSE))</f>
        <v>8</v>
      </c>
      <c r="AL50" s="128">
        <f>IF(AL49="","",VLOOKUP(AL49,'【記載例】シフト記号表（勤務時間帯）'!$C$6:$L$47,10,FALSE))</f>
        <v>8</v>
      </c>
      <c r="AM50" s="128">
        <f>IF(AM49="","",VLOOKUP(AM49,'【記載例】シフト記号表（勤務時間帯）'!$C$6:$L$47,10,FALSE))</f>
        <v>8</v>
      </c>
      <c r="AN50" s="128">
        <f>IF(AN49="","",VLOOKUP(AN49,'【記載例】シフト記号表（勤務時間帯）'!$C$6:$L$47,10,FALSE))</f>
        <v>8</v>
      </c>
      <c r="AO50" s="128" t="str">
        <f>IF(AO49="","",VLOOKUP(AO49,'【記載例】シフト記号表（勤務時間帯）'!$C$6:$L$47,10,FALSE))</f>
        <v/>
      </c>
      <c r="AP50" s="128" t="str">
        <f>IF(AP49="","",VLOOKUP(AP49,'【記載例】シフト記号表（勤務時間帯）'!$C$6:$L$47,10,FALSE))</f>
        <v/>
      </c>
      <c r="AQ50" s="129">
        <f>IF(AQ49="","",VLOOKUP(AQ49,'【記載例】シフト記号表（勤務時間帯）'!$C$6:$L$47,10,FALSE))</f>
        <v>8</v>
      </c>
      <c r="AR50" s="127">
        <f>IF(AR49="","",VLOOKUP(AR49,'【記載例】シフト記号表（勤務時間帯）'!$C$6:$L$47,10,FALSE))</f>
        <v>8</v>
      </c>
      <c r="AS50" s="128">
        <f>IF(AS49="","",VLOOKUP(AS49,'【記載例】シフト記号表（勤務時間帯）'!$C$6:$L$47,10,FALSE))</f>
        <v>8</v>
      </c>
      <c r="AT50" s="128">
        <f>IF(AT49="","",VLOOKUP(AT49,'【記載例】シフト記号表（勤務時間帯）'!$C$6:$L$47,10,FALSE))</f>
        <v>8</v>
      </c>
      <c r="AU50" s="128">
        <f>IF(AU49="","",VLOOKUP(AU49,'【記載例】シフト記号表（勤務時間帯）'!$C$6:$L$47,10,FALSE))</f>
        <v>8</v>
      </c>
      <c r="AV50" s="128" t="str">
        <f>IF(AV49="","",VLOOKUP(AV49,'【記載例】シフト記号表（勤務時間帯）'!$C$6:$L$47,10,FALSE))</f>
        <v/>
      </c>
      <c r="AW50" s="128" t="str">
        <f>IF(AW49="","",VLOOKUP(AW49,'【記載例】シフト記号表（勤務時間帯）'!$C$6:$L$47,10,FALSE))</f>
        <v/>
      </c>
      <c r="AX50" s="129">
        <f>IF(AX49="","",VLOOKUP(AX49,'【記載例】シフト記号表（勤務時間帯）'!$C$6:$L$47,10,FALSE))</f>
        <v>8</v>
      </c>
      <c r="AY50" s="127" t="str">
        <f>IF(AY49="","",VLOOKUP(AY49,'【記載例】シフト記号表（勤務時間帯）'!$C$6:$L$47,10,FALSE))</f>
        <v/>
      </c>
      <c r="AZ50" s="128" t="str">
        <f>IF(AZ49="","",VLOOKUP(AZ49,'【記載例】シフト記号表（勤務時間帯）'!$C$6:$L$47,10,FALSE))</f>
        <v/>
      </c>
      <c r="BA50" s="128" t="str">
        <f>IF(BA49="","",VLOOKUP(BA49,'【記載例】シフト記号表（勤務時間帯）'!$C$6:$L$47,10,FALSE))</f>
        <v/>
      </c>
      <c r="BB50" s="789">
        <f>IF($BE$3="４週",SUM(W50:AX50),IF($BE$3="暦月",SUM(W50:BA50),""))</f>
        <v>160</v>
      </c>
      <c r="BC50" s="790"/>
      <c r="BD50" s="791">
        <f>IF($BE$3="４週",BB50/4,IF($BE$3="暦月",(BB50/($BE$8/7)),""))</f>
        <v>40</v>
      </c>
      <c r="BE50" s="790"/>
      <c r="BF50" s="786"/>
      <c r="BG50" s="787"/>
      <c r="BH50" s="787"/>
      <c r="BI50" s="787"/>
      <c r="BJ50" s="788"/>
    </row>
    <row r="51" spans="2:62" ht="20.25" customHeight="1">
      <c r="B51" s="792">
        <f>B49+1</f>
        <v>19</v>
      </c>
      <c r="C51" s="794" t="s">
        <v>477</v>
      </c>
      <c r="D51" s="795"/>
      <c r="E51" s="130"/>
      <c r="F51" s="131"/>
      <c r="G51" s="130"/>
      <c r="H51" s="131"/>
      <c r="I51" s="798" t="s">
        <v>124</v>
      </c>
      <c r="J51" s="799"/>
      <c r="K51" s="802" t="s">
        <v>200</v>
      </c>
      <c r="L51" s="803"/>
      <c r="M51" s="803"/>
      <c r="N51" s="795"/>
      <c r="O51" s="806" t="s">
        <v>500</v>
      </c>
      <c r="P51" s="807"/>
      <c r="Q51" s="807"/>
      <c r="R51" s="807"/>
      <c r="S51" s="808"/>
      <c r="T51" s="132" t="s">
        <v>456</v>
      </c>
      <c r="U51" s="133"/>
      <c r="V51" s="134"/>
      <c r="W51" s="135" t="s">
        <v>212</v>
      </c>
      <c r="X51" s="136" t="s">
        <v>212</v>
      </c>
      <c r="Y51" s="136" t="s">
        <v>501</v>
      </c>
      <c r="Z51" s="136" t="s">
        <v>212</v>
      </c>
      <c r="AA51" s="136"/>
      <c r="AB51" s="136"/>
      <c r="AC51" s="137" t="s">
        <v>492</v>
      </c>
      <c r="AD51" s="135" t="s">
        <v>212</v>
      </c>
      <c r="AE51" s="136" t="s">
        <v>212</v>
      </c>
      <c r="AF51" s="136" t="s">
        <v>492</v>
      </c>
      <c r="AG51" s="136" t="s">
        <v>501</v>
      </c>
      <c r="AH51" s="136"/>
      <c r="AI51" s="136"/>
      <c r="AJ51" s="137" t="s">
        <v>493</v>
      </c>
      <c r="AK51" s="135" t="s">
        <v>492</v>
      </c>
      <c r="AL51" s="136" t="s">
        <v>212</v>
      </c>
      <c r="AM51" s="136" t="s">
        <v>492</v>
      </c>
      <c r="AN51" s="136" t="s">
        <v>492</v>
      </c>
      <c r="AO51" s="136"/>
      <c r="AP51" s="136"/>
      <c r="AQ51" s="137" t="s">
        <v>212</v>
      </c>
      <c r="AR51" s="135" t="s">
        <v>501</v>
      </c>
      <c r="AS51" s="136" t="s">
        <v>492</v>
      </c>
      <c r="AT51" s="136" t="s">
        <v>492</v>
      </c>
      <c r="AU51" s="136" t="s">
        <v>492</v>
      </c>
      <c r="AV51" s="136"/>
      <c r="AW51" s="136"/>
      <c r="AX51" s="137" t="s">
        <v>501</v>
      </c>
      <c r="AY51" s="135"/>
      <c r="AZ51" s="136"/>
      <c r="BA51" s="138"/>
      <c r="BB51" s="809"/>
      <c r="BC51" s="810"/>
      <c r="BD51" s="781"/>
      <c r="BE51" s="782"/>
      <c r="BF51" s="783"/>
      <c r="BG51" s="784"/>
      <c r="BH51" s="784"/>
      <c r="BI51" s="784"/>
      <c r="BJ51" s="785"/>
    </row>
    <row r="52" spans="2:62" ht="20.25" customHeight="1">
      <c r="B52" s="793"/>
      <c r="C52" s="796"/>
      <c r="D52" s="797"/>
      <c r="E52" s="122"/>
      <c r="F52" s="123" t="str">
        <f>C51</f>
        <v>訪問介護員</v>
      </c>
      <c r="G52" s="122"/>
      <c r="H52" s="123" t="str">
        <f>I51</f>
        <v>A</v>
      </c>
      <c r="I52" s="800"/>
      <c r="J52" s="801"/>
      <c r="K52" s="804"/>
      <c r="L52" s="805"/>
      <c r="M52" s="805"/>
      <c r="N52" s="797"/>
      <c r="O52" s="806"/>
      <c r="P52" s="807"/>
      <c r="Q52" s="807"/>
      <c r="R52" s="807"/>
      <c r="S52" s="808"/>
      <c r="T52" s="139" t="s">
        <v>203</v>
      </c>
      <c r="U52" s="125"/>
      <c r="V52" s="126"/>
      <c r="W52" s="127">
        <f>IF(W51="","",VLOOKUP(W51,'【記載例】シフト記号表（勤務時間帯）'!$C$6:$L$47,10,FALSE))</f>
        <v>8</v>
      </c>
      <c r="X52" s="128">
        <f>IF(X51="","",VLOOKUP(X51,'【記載例】シフト記号表（勤務時間帯）'!$C$6:$L$47,10,FALSE))</f>
        <v>8</v>
      </c>
      <c r="Y52" s="128">
        <f>IF(Y51="","",VLOOKUP(Y51,'【記載例】シフト記号表（勤務時間帯）'!$C$6:$L$47,10,FALSE))</f>
        <v>8</v>
      </c>
      <c r="Z52" s="128">
        <f>IF(Z51="","",VLOOKUP(Z51,'【記載例】シフト記号表（勤務時間帯）'!$C$6:$L$47,10,FALSE))</f>
        <v>8</v>
      </c>
      <c r="AA52" s="128" t="str">
        <f>IF(AA51="","",VLOOKUP(AA51,'【記載例】シフト記号表（勤務時間帯）'!$C$6:$L$47,10,FALSE))</f>
        <v/>
      </c>
      <c r="AB52" s="128" t="str">
        <f>IF(AB51="","",VLOOKUP(AB51,'【記載例】シフト記号表（勤務時間帯）'!$C$6:$L$47,10,FALSE))</f>
        <v/>
      </c>
      <c r="AC52" s="129">
        <f>IF(AC51="","",VLOOKUP(AC51,'【記載例】シフト記号表（勤務時間帯）'!$C$6:$L$47,10,FALSE))</f>
        <v>8</v>
      </c>
      <c r="AD52" s="127">
        <f>IF(AD51="","",VLOOKUP(AD51,'【記載例】シフト記号表（勤務時間帯）'!$C$6:$L$47,10,FALSE))</f>
        <v>8</v>
      </c>
      <c r="AE52" s="128">
        <f>IF(AE51="","",VLOOKUP(AE51,'【記載例】シフト記号表（勤務時間帯）'!$C$6:$L$47,10,FALSE))</f>
        <v>8</v>
      </c>
      <c r="AF52" s="128">
        <f>IF(AF51="","",VLOOKUP(AF51,'【記載例】シフト記号表（勤務時間帯）'!$C$6:$L$47,10,FALSE))</f>
        <v>8</v>
      </c>
      <c r="AG52" s="128">
        <f>IF(AG51="","",VLOOKUP(AG51,'【記載例】シフト記号表（勤務時間帯）'!$C$6:$L$47,10,FALSE))</f>
        <v>8</v>
      </c>
      <c r="AH52" s="128" t="str">
        <f>IF(AH51="","",VLOOKUP(AH51,'【記載例】シフト記号表（勤務時間帯）'!$C$6:$L$47,10,FALSE))</f>
        <v/>
      </c>
      <c r="AI52" s="128" t="str">
        <f>IF(AI51="","",VLOOKUP(AI51,'【記載例】シフト記号表（勤務時間帯）'!$C$6:$L$47,10,FALSE))</f>
        <v/>
      </c>
      <c r="AJ52" s="129">
        <f>IF(AJ51="","",VLOOKUP(AJ51,'【記載例】シフト記号表（勤務時間帯）'!$C$6:$L$47,10,FALSE))</f>
        <v>8</v>
      </c>
      <c r="AK52" s="127">
        <f>IF(AK51="","",VLOOKUP(AK51,'【記載例】シフト記号表（勤務時間帯）'!$C$6:$L$47,10,FALSE))</f>
        <v>8</v>
      </c>
      <c r="AL52" s="128">
        <f>IF(AL51="","",VLOOKUP(AL51,'【記載例】シフト記号表（勤務時間帯）'!$C$6:$L$47,10,FALSE))</f>
        <v>8</v>
      </c>
      <c r="AM52" s="128">
        <f>IF(AM51="","",VLOOKUP(AM51,'【記載例】シフト記号表（勤務時間帯）'!$C$6:$L$47,10,FALSE))</f>
        <v>8</v>
      </c>
      <c r="AN52" s="128">
        <f>IF(AN51="","",VLOOKUP(AN51,'【記載例】シフト記号表（勤務時間帯）'!$C$6:$L$47,10,FALSE))</f>
        <v>8</v>
      </c>
      <c r="AO52" s="128" t="str">
        <f>IF(AO51="","",VLOOKUP(AO51,'【記載例】シフト記号表（勤務時間帯）'!$C$6:$L$47,10,FALSE))</f>
        <v/>
      </c>
      <c r="AP52" s="128" t="str">
        <f>IF(AP51="","",VLOOKUP(AP51,'【記載例】シフト記号表（勤務時間帯）'!$C$6:$L$47,10,FALSE))</f>
        <v/>
      </c>
      <c r="AQ52" s="129">
        <f>IF(AQ51="","",VLOOKUP(AQ51,'【記載例】シフト記号表（勤務時間帯）'!$C$6:$L$47,10,FALSE))</f>
        <v>8</v>
      </c>
      <c r="AR52" s="127">
        <f>IF(AR51="","",VLOOKUP(AR51,'【記載例】シフト記号表（勤務時間帯）'!$C$6:$L$47,10,FALSE))</f>
        <v>8</v>
      </c>
      <c r="AS52" s="128">
        <f>IF(AS51="","",VLOOKUP(AS51,'【記載例】シフト記号表（勤務時間帯）'!$C$6:$L$47,10,FALSE))</f>
        <v>8</v>
      </c>
      <c r="AT52" s="128">
        <f>IF(AT51="","",VLOOKUP(AT51,'【記載例】シフト記号表（勤務時間帯）'!$C$6:$L$47,10,FALSE))</f>
        <v>8</v>
      </c>
      <c r="AU52" s="128">
        <f>IF(AU51="","",VLOOKUP(AU51,'【記載例】シフト記号表（勤務時間帯）'!$C$6:$L$47,10,FALSE))</f>
        <v>8</v>
      </c>
      <c r="AV52" s="128" t="str">
        <f>IF(AV51="","",VLOOKUP(AV51,'【記載例】シフト記号表（勤務時間帯）'!$C$6:$L$47,10,FALSE))</f>
        <v/>
      </c>
      <c r="AW52" s="128" t="str">
        <f>IF(AW51="","",VLOOKUP(AW51,'【記載例】シフト記号表（勤務時間帯）'!$C$6:$L$47,10,FALSE))</f>
        <v/>
      </c>
      <c r="AX52" s="129">
        <f>IF(AX51="","",VLOOKUP(AX51,'【記載例】シフト記号表（勤務時間帯）'!$C$6:$L$47,10,FALSE))</f>
        <v>8</v>
      </c>
      <c r="AY52" s="127" t="str">
        <f>IF(AY51="","",VLOOKUP(AY51,'【記載例】シフト記号表（勤務時間帯）'!$C$6:$L$47,10,FALSE))</f>
        <v/>
      </c>
      <c r="AZ52" s="128" t="str">
        <f>IF(AZ51="","",VLOOKUP(AZ51,'【記載例】シフト記号表（勤務時間帯）'!$C$6:$L$47,10,FALSE))</f>
        <v/>
      </c>
      <c r="BA52" s="128" t="str">
        <f>IF(BA51="","",VLOOKUP(BA51,'【記載例】シフト記号表（勤務時間帯）'!$C$6:$L$47,10,FALSE))</f>
        <v/>
      </c>
      <c r="BB52" s="789">
        <f>IF($BE$3="４週",SUM(W52:AX52),IF($BE$3="暦月",SUM(W52:BA52),""))</f>
        <v>160</v>
      </c>
      <c r="BC52" s="790"/>
      <c r="BD52" s="791">
        <f>IF($BE$3="４週",BB52/4,IF($BE$3="暦月",(BB52/($BE$8/7)),""))</f>
        <v>40</v>
      </c>
      <c r="BE52" s="790"/>
      <c r="BF52" s="786"/>
      <c r="BG52" s="787"/>
      <c r="BH52" s="787"/>
      <c r="BI52" s="787"/>
      <c r="BJ52" s="788"/>
    </row>
    <row r="53" spans="2:62" ht="20.25" customHeight="1">
      <c r="B53" s="792">
        <f>B51+1</f>
        <v>20</v>
      </c>
      <c r="C53" s="794" t="s">
        <v>477</v>
      </c>
      <c r="D53" s="795"/>
      <c r="E53" s="130"/>
      <c r="F53" s="131"/>
      <c r="G53" s="130"/>
      <c r="H53" s="131"/>
      <c r="I53" s="798" t="s">
        <v>125</v>
      </c>
      <c r="J53" s="799"/>
      <c r="K53" s="802" t="s">
        <v>205</v>
      </c>
      <c r="L53" s="803"/>
      <c r="M53" s="803"/>
      <c r="N53" s="795"/>
      <c r="O53" s="806" t="s">
        <v>502</v>
      </c>
      <c r="P53" s="807"/>
      <c r="Q53" s="807"/>
      <c r="R53" s="807"/>
      <c r="S53" s="808"/>
      <c r="T53" s="132" t="s">
        <v>456</v>
      </c>
      <c r="U53" s="133"/>
      <c r="V53" s="134"/>
      <c r="W53" s="135"/>
      <c r="X53" s="136"/>
      <c r="Y53" s="136" t="s">
        <v>503</v>
      </c>
      <c r="Z53" s="136" t="s">
        <v>211</v>
      </c>
      <c r="AA53" s="136" t="s">
        <v>503</v>
      </c>
      <c r="AB53" s="136" t="s">
        <v>503</v>
      </c>
      <c r="AC53" s="137"/>
      <c r="AD53" s="135"/>
      <c r="AE53" s="136"/>
      <c r="AF53" s="136" t="s">
        <v>503</v>
      </c>
      <c r="AG53" s="136" t="s">
        <v>503</v>
      </c>
      <c r="AH53" s="136" t="s">
        <v>503</v>
      </c>
      <c r="AI53" s="136" t="s">
        <v>503</v>
      </c>
      <c r="AJ53" s="137"/>
      <c r="AK53" s="135"/>
      <c r="AL53" s="136"/>
      <c r="AM53" s="136" t="s">
        <v>503</v>
      </c>
      <c r="AN53" s="136" t="s">
        <v>503</v>
      </c>
      <c r="AO53" s="136" t="s">
        <v>503</v>
      </c>
      <c r="AP53" s="136" t="s">
        <v>503</v>
      </c>
      <c r="AQ53" s="137"/>
      <c r="AR53" s="135"/>
      <c r="AS53" s="136"/>
      <c r="AT53" s="136" t="s">
        <v>503</v>
      </c>
      <c r="AU53" s="136" t="s">
        <v>503</v>
      </c>
      <c r="AV53" s="136" t="s">
        <v>503</v>
      </c>
      <c r="AW53" s="136" t="s">
        <v>503</v>
      </c>
      <c r="AX53" s="137"/>
      <c r="AY53" s="135"/>
      <c r="AZ53" s="136"/>
      <c r="BA53" s="138"/>
      <c r="BB53" s="809"/>
      <c r="BC53" s="810"/>
      <c r="BD53" s="781"/>
      <c r="BE53" s="782"/>
      <c r="BF53" s="783"/>
      <c r="BG53" s="784"/>
      <c r="BH53" s="784"/>
      <c r="BI53" s="784"/>
      <c r="BJ53" s="785"/>
    </row>
    <row r="54" spans="2:62" ht="20.25" customHeight="1">
      <c r="B54" s="793"/>
      <c r="C54" s="796"/>
      <c r="D54" s="797"/>
      <c r="E54" s="122"/>
      <c r="F54" s="123" t="str">
        <f>C53</f>
        <v>訪問介護員</v>
      </c>
      <c r="G54" s="122"/>
      <c r="H54" s="123" t="str">
        <f>I53</f>
        <v>C</v>
      </c>
      <c r="I54" s="800"/>
      <c r="J54" s="801"/>
      <c r="K54" s="804"/>
      <c r="L54" s="805"/>
      <c r="M54" s="805"/>
      <c r="N54" s="797"/>
      <c r="O54" s="806"/>
      <c r="P54" s="807"/>
      <c r="Q54" s="807"/>
      <c r="R54" s="807"/>
      <c r="S54" s="808"/>
      <c r="T54" s="139" t="s">
        <v>203</v>
      </c>
      <c r="U54" s="140"/>
      <c r="V54" s="141"/>
      <c r="W54" s="127" t="str">
        <f>IF(W53="","",VLOOKUP(W53,'【記載例】シフト記号表（勤務時間帯）'!$C$6:$L$47,10,FALSE))</f>
        <v/>
      </c>
      <c r="X54" s="128" t="str">
        <f>IF(X53="","",VLOOKUP(X53,'【記載例】シフト記号表（勤務時間帯）'!$C$6:$L$47,10,FALSE))</f>
        <v/>
      </c>
      <c r="Y54" s="128">
        <f>IF(Y53="","",VLOOKUP(Y53,'【記載例】シフト記号表（勤務時間帯）'!$C$6:$L$47,10,FALSE))</f>
        <v>8</v>
      </c>
      <c r="Z54" s="128">
        <f>IF(Z53="","",VLOOKUP(Z53,'【記載例】シフト記号表（勤務時間帯）'!$C$6:$L$47,10,FALSE))</f>
        <v>8</v>
      </c>
      <c r="AA54" s="128">
        <f>IF(AA53="","",VLOOKUP(AA53,'【記載例】シフト記号表（勤務時間帯）'!$C$6:$L$47,10,FALSE))</f>
        <v>8</v>
      </c>
      <c r="AB54" s="128">
        <f>IF(AB53="","",VLOOKUP(AB53,'【記載例】シフト記号表（勤務時間帯）'!$C$6:$L$47,10,FALSE))</f>
        <v>8</v>
      </c>
      <c r="AC54" s="129" t="str">
        <f>IF(AC53="","",VLOOKUP(AC53,'【記載例】シフト記号表（勤務時間帯）'!$C$6:$L$47,10,FALSE))</f>
        <v/>
      </c>
      <c r="AD54" s="127" t="str">
        <f>IF(AD53="","",VLOOKUP(AD53,'【記載例】シフト記号表（勤務時間帯）'!$C$6:$L$47,10,FALSE))</f>
        <v/>
      </c>
      <c r="AE54" s="128" t="str">
        <f>IF(AE53="","",VLOOKUP(AE53,'【記載例】シフト記号表（勤務時間帯）'!$C$6:$L$47,10,FALSE))</f>
        <v/>
      </c>
      <c r="AF54" s="128">
        <f>IF(AF53="","",VLOOKUP(AF53,'【記載例】シフト記号表（勤務時間帯）'!$C$6:$L$47,10,FALSE))</f>
        <v>8</v>
      </c>
      <c r="AG54" s="128">
        <f>IF(AG53="","",VLOOKUP(AG53,'【記載例】シフト記号表（勤務時間帯）'!$C$6:$L$47,10,FALSE))</f>
        <v>8</v>
      </c>
      <c r="AH54" s="128">
        <f>IF(AH53="","",VLOOKUP(AH53,'【記載例】シフト記号表（勤務時間帯）'!$C$6:$L$47,10,FALSE))</f>
        <v>8</v>
      </c>
      <c r="AI54" s="128">
        <f>IF(AI53="","",VLOOKUP(AI53,'【記載例】シフト記号表（勤務時間帯）'!$C$6:$L$47,10,FALSE))</f>
        <v>8</v>
      </c>
      <c r="AJ54" s="129" t="str">
        <f>IF(AJ53="","",VLOOKUP(AJ53,'【記載例】シフト記号表（勤務時間帯）'!$C$6:$L$47,10,FALSE))</f>
        <v/>
      </c>
      <c r="AK54" s="127" t="str">
        <f>IF(AK53="","",VLOOKUP(AK53,'【記載例】シフト記号表（勤務時間帯）'!$C$6:$L$47,10,FALSE))</f>
        <v/>
      </c>
      <c r="AL54" s="128" t="str">
        <f>IF(AL53="","",VLOOKUP(AL53,'【記載例】シフト記号表（勤務時間帯）'!$C$6:$L$47,10,FALSE))</f>
        <v/>
      </c>
      <c r="AM54" s="128">
        <f>IF(AM53="","",VLOOKUP(AM53,'【記載例】シフト記号表（勤務時間帯）'!$C$6:$L$47,10,FALSE))</f>
        <v>8</v>
      </c>
      <c r="AN54" s="128">
        <f>IF(AN53="","",VLOOKUP(AN53,'【記載例】シフト記号表（勤務時間帯）'!$C$6:$L$47,10,FALSE))</f>
        <v>8</v>
      </c>
      <c r="AO54" s="128">
        <f>IF(AO53="","",VLOOKUP(AO53,'【記載例】シフト記号表（勤務時間帯）'!$C$6:$L$47,10,FALSE))</f>
        <v>8</v>
      </c>
      <c r="AP54" s="128">
        <f>IF(AP53="","",VLOOKUP(AP53,'【記載例】シフト記号表（勤務時間帯）'!$C$6:$L$47,10,FALSE))</f>
        <v>8</v>
      </c>
      <c r="AQ54" s="129" t="str">
        <f>IF(AQ53="","",VLOOKUP(AQ53,'【記載例】シフト記号表（勤務時間帯）'!$C$6:$L$47,10,FALSE))</f>
        <v/>
      </c>
      <c r="AR54" s="127" t="str">
        <f>IF(AR53="","",VLOOKUP(AR53,'【記載例】シフト記号表（勤務時間帯）'!$C$6:$L$47,10,FALSE))</f>
        <v/>
      </c>
      <c r="AS54" s="128" t="str">
        <f>IF(AS53="","",VLOOKUP(AS53,'【記載例】シフト記号表（勤務時間帯）'!$C$6:$L$47,10,FALSE))</f>
        <v/>
      </c>
      <c r="AT54" s="128">
        <f>IF(AT53="","",VLOOKUP(AT53,'【記載例】シフト記号表（勤務時間帯）'!$C$6:$L$47,10,FALSE))</f>
        <v>8</v>
      </c>
      <c r="AU54" s="128">
        <f>IF(AU53="","",VLOOKUP(AU53,'【記載例】シフト記号表（勤務時間帯）'!$C$6:$L$47,10,FALSE))</f>
        <v>8</v>
      </c>
      <c r="AV54" s="128">
        <f>IF(AV53="","",VLOOKUP(AV53,'【記載例】シフト記号表（勤務時間帯）'!$C$6:$L$47,10,FALSE))</f>
        <v>8</v>
      </c>
      <c r="AW54" s="128">
        <f>IF(AW53="","",VLOOKUP(AW53,'【記載例】シフト記号表（勤務時間帯）'!$C$6:$L$47,10,FALSE))</f>
        <v>8</v>
      </c>
      <c r="AX54" s="129" t="str">
        <f>IF(AX53="","",VLOOKUP(AX53,'【記載例】シフト記号表（勤務時間帯）'!$C$6:$L$47,10,FALSE))</f>
        <v/>
      </c>
      <c r="AY54" s="127" t="str">
        <f>IF(AY53="","",VLOOKUP(AY53,'【記載例】シフト記号表（勤務時間帯）'!$C$6:$L$47,10,FALSE))</f>
        <v/>
      </c>
      <c r="AZ54" s="128" t="str">
        <f>IF(AZ53="","",VLOOKUP(AZ53,'【記載例】シフト記号表（勤務時間帯）'!$C$6:$L$47,10,FALSE))</f>
        <v/>
      </c>
      <c r="BA54" s="128" t="str">
        <f>IF(BA53="","",VLOOKUP(BA53,'【記載例】シフト記号表（勤務時間帯）'!$C$6:$L$47,10,FALSE))</f>
        <v/>
      </c>
      <c r="BB54" s="789">
        <f>IF($BE$3="４週",SUM(W54:AX54),IF($BE$3="暦月",SUM(W54:BA54),""))</f>
        <v>128</v>
      </c>
      <c r="BC54" s="790"/>
      <c r="BD54" s="791">
        <f>IF($BE$3="４週",BB54/4,IF($BE$3="暦月",(BB54/($BE$8/7)),""))</f>
        <v>32</v>
      </c>
      <c r="BE54" s="790"/>
      <c r="BF54" s="786"/>
      <c r="BG54" s="787"/>
      <c r="BH54" s="787"/>
      <c r="BI54" s="787"/>
      <c r="BJ54" s="788"/>
    </row>
    <row r="55" spans="2:62" ht="20.25" customHeight="1">
      <c r="B55" s="792">
        <f>B53+1</f>
        <v>21</v>
      </c>
      <c r="C55" s="794" t="s">
        <v>504</v>
      </c>
      <c r="D55" s="795"/>
      <c r="E55" s="122"/>
      <c r="F55" s="123"/>
      <c r="G55" s="122"/>
      <c r="H55" s="123"/>
      <c r="I55" s="798" t="s">
        <v>124</v>
      </c>
      <c r="J55" s="799"/>
      <c r="K55" s="802" t="s">
        <v>505</v>
      </c>
      <c r="L55" s="803"/>
      <c r="M55" s="803"/>
      <c r="N55" s="795"/>
      <c r="O55" s="806" t="s">
        <v>506</v>
      </c>
      <c r="P55" s="807"/>
      <c r="Q55" s="807"/>
      <c r="R55" s="807"/>
      <c r="S55" s="808"/>
      <c r="T55" s="142" t="s">
        <v>456</v>
      </c>
      <c r="U55" s="143"/>
      <c r="V55" s="144"/>
      <c r="W55" s="135" t="s">
        <v>210</v>
      </c>
      <c r="X55" s="136" t="s">
        <v>210</v>
      </c>
      <c r="Y55" s="136"/>
      <c r="Z55" s="136"/>
      <c r="AA55" s="136" t="s">
        <v>507</v>
      </c>
      <c r="AB55" s="136" t="s">
        <v>507</v>
      </c>
      <c r="AC55" s="137" t="s">
        <v>507</v>
      </c>
      <c r="AD55" s="135" t="s">
        <v>210</v>
      </c>
      <c r="AE55" s="136" t="s">
        <v>210</v>
      </c>
      <c r="AF55" s="136"/>
      <c r="AG55" s="136"/>
      <c r="AH55" s="136" t="s">
        <v>210</v>
      </c>
      <c r="AI55" s="136" t="s">
        <v>507</v>
      </c>
      <c r="AJ55" s="137" t="s">
        <v>210</v>
      </c>
      <c r="AK55" s="135" t="s">
        <v>210</v>
      </c>
      <c r="AL55" s="136" t="s">
        <v>507</v>
      </c>
      <c r="AM55" s="136"/>
      <c r="AN55" s="136"/>
      <c r="AO55" s="136" t="s">
        <v>210</v>
      </c>
      <c r="AP55" s="136" t="s">
        <v>210</v>
      </c>
      <c r="AQ55" s="137" t="s">
        <v>507</v>
      </c>
      <c r="AR55" s="135" t="s">
        <v>507</v>
      </c>
      <c r="AS55" s="136" t="s">
        <v>507</v>
      </c>
      <c r="AT55" s="136"/>
      <c r="AU55" s="136"/>
      <c r="AV55" s="136" t="s">
        <v>507</v>
      </c>
      <c r="AW55" s="136" t="s">
        <v>507</v>
      </c>
      <c r="AX55" s="137" t="s">
        <v>210</v>
      </c>
      <c r="AY55" s="135"/>
      <c r="AZ55" s="136"/>
      <c r="BA55" s="138"/>
      <c r="BB55" s="809"/>
      <c r="BC55" s="810"/>
      <c r="BD55" s="781"/>
      <c r="BE55" s="782"/>
      <c r="BF55" s="783"/>
      <c r="BG55" s="784"/>
      <c r="BH55" s="784"/>
      <c r="BI55" s="784"/>
      <c r="BJ55" s="785"/>
    </row>
    <row r="56" spans="2:62" ht="20.25" customHeight="1">
      <c r="B56" s="793"/>
      <c r="C56" s="796"/>
      <c r="D56" s="797"/>
      <c r="E56" s="122"/>
      <c r="F56" s="123" t="str">
        <f>C55</f>
        <v>看護職員</v>
      </c>
      <c r="G56" s="122"/>
      <c r="H56" s="123" t="str">
        <f>I55</f>
        <v>A</v>
      </c>
      <c r="I56" s="800"/>
      <c r="J56" s="801"/>
      <c r="K56" s="804"/>
      <c r="L56" s="805"/>
      <c r="M56" s="805"/>
      <c r="N56" s="797"/>
      <c r="O56" s="806"/>
      <c r="P56" s="807"/>
      <c r="Q56" s="807"/>
      <c r="R56" s="807"/>
      <c r="S56" s="808"/>
      <c r="T56" s="139" t="s">
        <v>203</v>
      </c>
      <c r="U56" s="140"/>
      <c r="V56" s="141"/>
      <c r="W56" s="127">
        <f>IF(W55="","",VLOOKUP(W55,'【記載例】シフト記号表（勤務時間帯）'!$C$6:$L$47,10,FALSE))</f>
        <v>8</v>
      </c>
      <c r="X56" s="128">
        <f>IF(X55="","",VLOOKUP(X55,'【記載例】シフト記号表（勤務時間帯）'!$C$6:$L$47,10,FALSE))</f>
        <v>8</v>
      </c>
      <c r="Y56" s="128" t="str">
        <f>IF(Y55="","",VLOOKUP(Y55,'【記載例】シフト記号表（勤務時間帯）'!$C$6:$L$47,10,FALSE))</f>
        <v/>
      </c>
      <c r="Z56" s="128" t="str">
        <f>IF(Z55="","",VLOOKUP(Z55,'【記載例】シフト記号表（勤務時間帯）'!$C$6:$L$47,10,FALSE))</f>
        <v/>
      </c>
      <c r="AA56" s="128">
        <f>IF(AA55="","",VLOOKUP(AA55,'【記載例】シフト記号表（勤務時間帯）'!$C$6:$L$47,10,FALSE))</f>
        <v>8</v>
      </c>
      <c r="AB56" s="128">
        <f>IF(AB55="","",VLOOKUP(AB55,'【記載例】シフト記号表（勤務時間帯）'!$C$6:$L$47,10,FALSE))</f>
        <v>8</v>
      </c>
      <c r="AC56" s="129">
        <f>IF(AC55="","",VLOOKUP(AC55,'【記載例】シフト記号表（勤務時間帯）'!$C$6:$L$47,10,FALSE))</f>
        <v>8</v>
      </c>
      <c r="AD56" s="127">
        <f>IF(AD55="","",VLOOKUP(AD55,'【記載例】シフト記号表（勤務時間帯）'!$C$6:$L$47,10,FALSE))</f>
        <v>8</v>
      </c>
      <c r="AE56" s="128">
        <f>IF(AE55="","",VLOOKUP(AE55,'【記載例】シフト記号表（勤務時間帯）'!$C$6:$L$47,10,FALSE))</f>
        <v>8</v>
      </c>
      <c r="AF56" s="128" t="str">
        <f>IF(AF55="","",VLOOKUP(AF55,'【記載例】シフト記号表（勤務時間帯）'!$C$6:$L$47,10,FALSE))</f>
        <v/>
      </c>
      <c r="AG56" s="128" t="str">
        <f>IF(AG55="","",VLOOKUP(AG55,'【記載例】シフト記号表（勤務時間帯）'!$C$6:$L$47,10,FALSE))</f>
        <v/>
      </c>
      <c r="AH56" s="128">
        <f>IF(AH55="","",VLOOKUP(AH55,'【記載例】シフト記号表（勤務時間帯）'!$C$6:$L$47,10,FALSE))</f>
        <v>8</v>
      </c>
      <c r="AI56" s="128">
        <f>IF(AI55="","",VLOOKUP(AI55,'【記載例】シフト記号表（勤務時間帯）'!$C$6:$L$47,10,FALSE))</f>
        <v>8</v>
      </c>
      <c r="AJ56" s="129">
        <f>IF(AJ55="","",VLOOKUP(AJ55,'【記載例】シフト記号表（勤務時間帯）'!$C$6:$L$47,10,FALSE))</f>
        <v>8</v>
      </c>
      <c r="AK56" s="127">
        <f>IF(AK55="","",VLOOKUP(AK55,'【記載例】シフト記号表（勤務時間帯）'!$C$6:$L$47,10,FALSE))</f>
        <v>8</v>
      </c>
      <c r="AL56" s="128">
        <f>IF(AL55="","",VLOOKUP(AL55,'【記載例】シフト記号表（勤務時間帯）'!$C$6:$L$47,10,FALSE))</f>
        <v>8</v>
      </c>
      <c r="AM56" s="128" t="str">
        <f>IF(AM55="","",VLOOKUP(AM55,'【記載例】シフト記号表（勤務時間帯）'!$C$6:$L$47,10,FALSE))</f>
        <v/>
      </c>
      <c r="AN56" s="128" t="str">
        <f>IF(AN55="","",VLOOKUP(AN55,'【記載例】シフト記号表（勤務時間帯）'!$C$6:$L$47,10,FALSE))</f>
        <v/>
      </c>
      <c r="AO56" s="128">
        <f>IF(AO55="","",VLOOKUP(AO55,'【記載例】シフト記号表（勤務時間帯）'!$C$6:$L$47,10,FALSE))</f>
        <v>8</v>
      </c>
      <c r="AP56" s="128">
        <f>IF(AP55="","",VLOOKUP(AP55,'【記載例】シフト記号表（勤務時間帯）'!$C$6:$L$47,10,FALSE))</f>
        <v>8</v>
      </c>
      <c r="AQ56" s="129">
        <f>IF(AQ55="","",VLOOKUP(AQ55,'【記載例】シフト記号表（勤務時間帯）'!$C$6:$L$47,10,FALSE))</f>
        <v>8</v>
      </c>
      <c r="AR56" s="127">
        <f>IF(AR55="","",VLOOKUP(AR55,'【記載例】シフト記号表（勤務時間帯）'!$C$6:$L$47,10,FALSE))</f>
        <v>8</v>
      </c>
      <c r="AS56" s="128">
        <f>IF(AS55="","",VLOOKUP(AS55,'【記載例】シフト記号表（勤務時間帯）'!$C$6:$L$47,10,FALSE))</f>
        <v>8</v>
      </c>
      <c r="AT56" s="128" t="str">
        <f>IF(AT55="","",VLOOKUP(AT55,'【記載例】シフト記号表（勤務時間帯）'!$C$6:$L$47,10,FALSE))</f>
        <v/>
      </c>
      <c r="AU56" s="128" t="str">
        <f>IF(AU55="","",VLOOKUP(AU55,'【記載例】シフト記号表（勤務時間帯）'!$C$6:$L$47,10,FALSE))</f>
        <v/>
      </c>
      <c r="AV56" s="128">
        <f>IF(AV55="","",VLOOKUP(AV55,'【記載例】シフト記号表（勤務時間帯）'!$C$6:$L$47,10,FALSE))</f>
        <v>8</v>
      </c>
      <c r="AW56" s="128">
        <f>IF(AW55="","",VLOOKUP(AW55,'【記載例】シフト記号表（勤務時間帯）'!$C$6:$L$47,10,FALSE))</f>
        <v>8</v>
      </c>
      <c r="AX56" s="129">
        <f>IF(AX55="","",VLOOKUP(AX55,'【記載例】シフト記号表（勤務時間帯）'!$C$6:$L$47,10,FALSE))</f>
        <v>8</v>
      </c>
      <c r="AY56" s="127" t="str">
        <f>IF(AY55="","",VLOOKUP(AY55,'【記載例】シフト記号表（勤務時間帯）'!$C$6:$L$47,10,FALSE))</f>
        <v/>
      </c>
      <c r="AZ56" s="128" t="str">
        <f>IF(AZ55="","",VLOOKUP(AZ55,'【記載例】シフト記号表（勤務時間帯）'!$C$6:$L$47,10,FALSE))</f>
        <v/>
      </c>
      <c r="BA56" s="128" t="str">
        <f>IF(BA55="","",VLOOKUP(BA55,'【記載例】シフト記号表（勤務時間帯）'!$C$6:$L$47,10,FALSE))</f>
        <v/>
      </c>
      <c r="BB56" s="789">
        <f>IF($BE$3="４週",SUM(W56:AX56),IF($BE$3="暦月",SUM(W56:BA56),""))</f>
        <v>160</v>
      </c>
      <c r="BC56" s="790"/>
      <c r="BD56" s="791">
        <f>IF($BE$3="４週",BB56/4,IF($BE$3="暦月",(BB56/($BE$8/7)),""))</f>
        <v>40</v>
      </c>
      <c r="BE56" s="790"/>
      <c r="BF56" s="786"/>
      <c r="BG56" s="787"/>
      <c r="BH56" s="787"/>
      <c r="BI56" s="787"/>
      <c r="BJ56" s="788"/>
    </row>
    <row r="57" spans="2:62" ht="20.25" customHeight="1">
      <c r="B57" s="792">
        <f>B55+1</f>
        <v>22</v>
      </c>
      <c r="C57" s="794" t="s">
        <v>504</v>
      </c>
      <c r="D57" s="795"/>
      <c r="E57" s="122"/>
      <c r="F57" s="123"/>
      <c r="G57" s="122"/>
      <c r="H57" s="123"/>
      <c r="I57" s="798" t="s">
        <v>124</v>
      </c>
      <c r="J57" s="799"/>
      <c r="K57" s="802" t="s">
        <v>508</v>
      </c>
      <c r="L57" s="803"/>
      <c r="M57" s="803"/>
      <c r="N57" s="795"/>
      <c r="O57" s="806" t="s">
        <v>509</v>
      </c>
      <c r="P57" s="807"/>
      <c r="Q57" s="807"/>
      <c r="R57" s="807"/>
      <c r="S57" s="808"/>
      <c r="T57" s="142" t="s">
        <v>456</v>
      </c>
      <c r="U57" s="143"/>
      <c r="V57" s="144"/>
      <c r="W57" s="135" t="s">
        <v>474</v>
      </c>
      <c r="X57" s="136" t="s">
        <v>474</v>
      </c>
      <c r="Y57" s="136"/>
      <c r="Z57" s="136"/>
      <c r="AA57" s="136" t="s">
        <v>474</v>
      </c>
      <c r="AB57" s="136" t="s">
        <v>474</v>
      </c>
      <c r="AC57" s="137" t="s">
        <v>474</v>
      </c>
      <c r="AD57" s="135" t="s">
        <v>211</v>
      </c>
      <c r="AE57" s="136" t="s">
        <v>474</v>
      </c>
      <c r="AF57" s="136"/>
      <c r="AG57" s="136"/>
      <c r="AH57" s="136" t="s">
        <v>474</v>
      </c>
      <c r="AI57" s="136" t="s">
        <v>474</v>
      </c>
      <c r="AJ57" s="137" t="s">
        <v>510</v>
      </c>
      <c r="AK57" s="135" t="s">
        <v>474</v>
      </c>
      <c r="AL57" s="136" t="s">
        <v>474</v>
      </c>
      <c r="AM57" s="136"/>
      <c r="AN57" s="136"/>
      <c r="AO57" s="136" t="s">
        <v>211</v>
      </c>
      <c r="AP57" s="136" t="s">
        <v>474</v>
      </c>
      <c r="AQ57" s="137" t="s">
        <v>474</v>
      </c>
      <c r="AR57" s="135" t="s">
        <v>474</v>
      </c>
      <c r="AS57" s="136" t="s">
        <v>474</v>
      </c>
      <c r="AT57" s="136"/>
      <c r="AU57" s="136"/>
      <c r="AV57" s="136" t="s">
        <v>474</v>
      </c>
      <c r="AW57" s="136" t="s">
        <v>474</v>
      </c>
      <c r="AX57" s="137" t="s">
        <v>474</v>
      </c>
      <c r="AY57" s="135"/>
      <c r="AZ57" s="136"/>
      <c r="BA57" s="138"/>
      <c r="BB57" s="809"/>
      <c r="BC57" s="810"/>
      <c r="BD57" s="781"/>
      <c r="BE57" s="782"/>
      <c r="BF57" s="783"/>
      <c r="BG57" s="784"/>
      <c r="BH57" s="784"/>
      <c r="BI57" s="784"/>
      <c r="BJ57" s="785"/>
    </row>
    <row r="58" spans="2:62" ht="20.25" customHeight="1">
      <c r="B58" s="793"/>
      <c r="C58" s="796"/>
      <c r="D58" s="797"/>
      <c r="E58" s="122"/>
      <c r="F58" s="123" t="str">
        <f>C57</f>
        <v>看護職員</v>
      </c>
      <c r="G58" s="122"/>
      <c r="H58" s="123" t="str">
        <f>I57</f>
        <v>A</v>
      </c>
      <c r="I58" s="800"/>
      <c r="J58" s="801"/>
      <c r="K58" s="804"/>
      <c r="L58" s="805"/>
      <c r="M58" s="805"/>
      <c r="N58" s="797"/>
      <c r="O58" s="806"/>
      <c r="P58" s="807"/>
      <c r="Q58" s="807"/>
      <c r="R58" s="807"/>
      <c r="S58" s="808"/>
      <c r="T58" s="139" t="s">
        <v>203</v>
      </c>
      <c r="U58" s="140"/>
      <c r="V58" s="141"/>
      <c r="W58" s="127">
        <f>IF(W57="","",VLOOKUP(W57,'【記載例】シフト記号表（勤務時間帯）'!$C$6:$L$47,10,FALSE))</f>
        <v>8</v>
      </c>
      <c r="X58" s="128">
        <f>IF(X57="","",VLOOKUP(X57,'【記載例】シフト記号表（勤務時間帯）'!$C$6:$L$47,10,FALSE))</f>
        <v>8</v>
      </c>
      <c r="Y58" s="128" t="str">
        <f>IF(Y57="","",VLOOKUP(Y57,'【記載例】シフト記号表（勤務時間帯）'!$C$6:$L$47,10,FALSE))</f>
        <v/>
      </c>
      <c r="Z58" s="128" t="str">
        <f>IF(Z57="","",VLOOKUP(Z57,'【記載例】シフト記号表（勤務時間帯）'!$C$6:$L$47,10,FALSE))</f>
        <v/>
      </c>
      <c r="AA58" s="128">
        <f>IF(AA57="","",VLOOKUP(AA57,'【記載例】シフト記号表（勤務時間帯）'!$C$6:$L$47,10,FALSE))</f>
        <v>8</v>
      </c>
      <c r="AB58" s="128">
        <f>IF(AB57="","",VLOOKUP(AB57,'【記載例】シフト記号表（勤務時間帯）'!$C$6:$L$47,10,FALSE))</f>
        <v>8</v>
      </c>
      <c r="AC58" s="129">
        <f>IF(AC57="","",VLOOKUP(AC57,'【記載例】シフト記号表（勤務時間帯）'!$C$6:$L$47,10,FALSE))</f>
        <v>8</v>
      </c>
      <c r="AD58" s="127">
        <f>IF(AD57="","",VLOOKUP(AD57,'【記載例】シフト記号表（勤務時間帯）'!$C$6:$L$47,10,FALSE))</f>
        <v>8</v>
      </c>
      <c r="AE58" s="128">
        <f>IF(AE57="","",VLOOKUP(AE57,'【記載例】シフト記号表（勤務時間帯）'!$C$6:$L$47,10,FALSE))</f>
        <v>8</v>
      </c>
      <c r="AF58" s="128" t="str">
        <f>IF(AF57="","",VLOOKUP(AF57,'【記載例】シフト記号表（勤務時間帯）'!$C$6:$L$47,10,FALSE))</f>
        <v/>
      </c>
      <c r="AG58" s="128" t="str">
        <f>IF(AG57="","",VLOOKUP(AG57,'【記載例】シフト記号表（勤務時間帯）'!$C$6:$L$47,10,FALSE))</f>
        <v/>
      </c>
      <c r="AH58" s="128">
        <f>IF(AH57="","",VLOOKUP(AH57,'【記載例】シフト記号表（勤務時間帯）'!$C$6:$L$47,10,FALSE))</f>
        <v>8</v>
      </c>
      <c r="AI58" s="128">
        <f>IF(AI57="","",VLOOKUP(AI57,'【記載例】シフト記号表（勤務時間帯）'!$C$6:$L$47,10,FALSE))</f>
        <v>8</v>
      </c>
      <c r="AJ58" s="129">
        <f>IF(AJ57="","",VLOOKUP(AJ57,'【記載例】シフト記号表（勤務時間帯）'!$C$6:$L$47,10,FALSE))</f>
        <v>8</v>
      </c>
      <c r="AK58" s="127">
        <f>IF(AK57="","",VLOOKUP(AK57,'【記載例】シフト記号表（勤務時間帯）'!$C$6:$L$47,10,FALSE))</f>
        <v>8</v>
      </c>
      <c r="AL58" s="128">
        <f>IF(AL57="","",VLOOKUP(AL57,'【記載例】シフト記号表（勤務時間帯）'!$C$6:$L$47,10,FALSE))</f>
        <v>8</v>
      </c>
      <c r="AM58" s="128" t="str">
        <f>IF(AM57="","",VLOOKUP(AM57,'【記載例】シフト記号表（勤務時間帯）'!$C$6:$L$47,10,FALSE))</f>
        <v/>
      </c>
      <c r="AN58" s="128" t="str">
        <f>IF(AN57="","",VLOOKUP(AN57,'【記載例】シフト記号表（勤務時間帯）'!$C$6:$L$47,10,FALSE))</f>
        <v/>
      </c>
      <c r="AO58" s="128">
        <f>IF(AO57="","",VLOOKUP(AO57,'【記載例】シフト記号表（勤務時間帯）'!$C$6:$L$47,10,FALSE))</f>
        <v>8</v>
      </c>
      <c r="AP58" s="128">
        <f>IF(AP57="","",VLOOKUP(AP57,'【記載例】シフト記号表（勤務時間帯）'!$C$6:$L$47,10,FALSE))</f>
        <v>8</v>
      </c>
      <c r="AQ58" s="129">
        <f>IF(AQ57="","",VLOOKUP(AQ57,'【記載例】シフト記号表（勤務時間帯）'!$C$6:$L$47,10,FALSE))</f>
        <v>8</v>
      </c>
      <c r="AR58" s="127">
        <f>IF(AR57="","",VLOOKUP(AR57,'【記載例】シフト記号表（勤務時間帯）'!$C$6:$L$47,10,FALSE))</f>
        <v>8</v>
      </c>
      <c r="AS58" s="128">
        <f>IF(AS57="","",VLOOKUP(AS57,'【記載例】シフト記号表（勤務時間帯）'!$C$6:$L$47,10,FALSE))</f>
        <v>8</v>
      </c>
      <c r="AT58" s="128" t="str">
        <f>IF(AT57="","",VLOOKUP(AT57,'【記載例】シフト記号表（勤務時間帯）'!$C$6:$L$47,10,FALSE))</f>
        <v/>
      </c>
      <c r="AU58" s="128" t="str">
        <f>IF(AU57="","",VLOOKUP(AU57,'【記載例】シフト記号表（勤務時間帯）'!$C$6:$L$47,10,FALSE))</f>
        <v/>
      </c>
      <c r="AV58" s="128">
        <f>IF(AV57="","",VLOOKUP(AV57,'【記載例】シフト記号表（勤務時間帯）'!$C$6:$L$47,10,FALSE))</f>
        <v>8</v>
      </c>
      <c r="AW58" s="128">
        <f>IF(AW57="","",VLOOKUP(AW57,'【記載例】シフト記号表（勤務時間帯）'!$C$6:$L$47,10,FALSE))</f>
        <v>8</v>
      </c>
      <c r="AX58" s="129">
        <f>IF(AX57="","",VLOOKUP(AX57,'【記載例】シフト記号表（勤務時間帯）'!$C$6:$L$47,10,FALSE))</f>
        <v>8</v>
      </c>
      <c r="AY58" s="127" t="str">
        <f>IF(AY57="","",VLOOKUP(AY57,'【記載例】シフト記号表（勤務時間帯）'!$C$6:$L$47,10,FALSE))</f>
        <v/>
      </c>
      <c r="AZ58" s="128" t="str">
        <f>IF(AZ57="","",VLOOKUP(AZ57,'【記載例】シフト記号表（勤務時間帯）'!$C$6:$L$47,10,FALSE))</f>
        <v/>
      </c>
      <c r="BA58" s="128" t="str">
        <f>IF(BA57="","",VLOOKUP(BA57,'【記載例】シフト記号表（勤務時間帯）'!$C$6:$L$47,10,FALSE))</f>
        <v/>
      </c>
      <c r="BB58" s="789">
        <f>IF($BE$3="４週",SUM(W58:AX58),IF($BE$3="暦月",SUM(W58:BA58),""))</f>
        <v>160</v>
      </c>
      <c r="BC58" s="790"/>
      <c r="BD58" s="791">
        <f>IF($BE$3="４週",BB58/4,IF($BE$3="暦月",(BB58/($BE$8/7)),""))</f>
        <v>40</v>
      </c>
      <c r="BE58" s="790"/>
      <c r="BF58" s="786"/>
      <c r="BG58" s="787"/>
      <c r="BH58" s="787"/>
      <c r="BI58" s="787"/>
      <c r="BJ58" s="788"/>
    </row>
    <row r="59" spans="2:62" ht="20.25" customHeight="1">
      <c r="B59" s="792">
        <f>B57+1</f>
        <v>23</v>
      </c>
      <c r="C59" s="794" t="s">
        <v>504</v>
      </c>
      <c r="D59" s="795"/>
      <c r="E59" s="122"/>
      <c r="F59" s="123"/>
      <c r="G59" s="122"/>
      <c r="H59" s="123"/>
      <c r="I59" s="798" t="s">
        <v>124</v>
      </c>
      <c r="J59" s="799"/>
      <c r="K59" s="802" t="s">
        <v>466</v>
      </c>
      <c r="L59" s="803"/>
      <c r="M59" s="803"/>
      <c r="N59" s="795"/>
      <c r="O59" s="806" t="s">
        <v>511</v>
      </c>
      <c r="P59" s="807"/>
      <c r="Q59" s="807"/>
      <c r="R59" s="807"/>
      <c r="S59" s="808"/>
      <c r="T59" s="142" t="s">
        <v>456</v>
      </c>
      <c r="U59" s="143"/>
      <c r="V59" s="144"/>
      <c r="W59" s="135" t="s">
        <v>470</v>
      </c>
      <c r="X59" s="136" t="s">
        <v>470</v>
      </c>
      <c r="Y59" s="136"/>
      <c r="Z59" s="136"/>
      <c r="AA59" s="136" t="s">
        <v>470</v>
      </c>
      <c r="AB59" s="136" t="s">
        <v>470</v>
      </c>
      <c r="AC59" s="137" t="s">
        <v>470</v>
      </c>
      <c r="AD59" s="135" t="s">
        <v>212</v>
      </c>
      <c r="AE59" s="136" t="s">
        <v>501</v>
      </c>
      <c r="AF59" s="136"/>
      <c r="AG59" s="136"/>
      <c r="AH59" s="136" t="s">
        <v>470</v>
      </c>
      <c r="AI59" s="136" t="s">
        <v>470</v>
      </c>
      <c r="AJ59" s="137" t="s">
        <v>212</v>
      </c>
      <c r="AK59" s="135" t="s">
        <v>212</v>
      </c>
      <c r="AL59" s="136" t="s">
        <v>470</v>
      </c>
      <c r="AM59" s="136"/>
      <c r="AN59" s="136"/>
      <c r="AO59" s="136" t="s">
        <v>470</v>
      </c>
      <c r="AP59" s="136" t="s">
        <v>470</v>
      </c>
      <c r="AQ59" s="137" t="s">
        <v>470</v>
      </c>
      <c r="AR59" s="135" t="s">
        <v>470</v>
      </c>
      <c r="AS59" s="136" t="s">
        <v>212</v>
      </c>
      <c r="AT59" s="136"/>
      <c r="AU59" s="136"/>
      <c r="AV59" s="136" t="s">
        <v>501</v>
      </c>
      <c r="AW59" s="136" t="s">
        <v>470</v>
      </c>
      <c r="AX59" s="137" t="s">
        <v>470</v>
      </c>
      <c r="AY59" s="135"/>
      <c r="AZ59" s="136"/>
      <c r="BA59" s="138"/>
      <c r="BB59" s="809"/>
      <c r="BC59" s="810"/>
      <c r="BD59" s="781"/>
      <c r="BE59" s="782"/>
      <c r="BF59" s="783"/>
      <c r="BG59" s="784"/>
      <c r="BH59" s="784"/>
      <c r="BI59" s="784"/>
      <c r="BJ59" s="785"/>
    </row>
    <row r="60" spans="2:62" ht="20.25" customHeight="1">
      <c r="B60" s="793"/>
      <c r="C60" s="796"/>
      <c r="D60" s="797"/>
      <c r="E60" s="122"/>
      <c r="F60" s="123" t="str">
        <f>C59</f>
        <v>看護職員</v>
      </c>
      <c r="G60" s="122"/>
      <c r="H60" s="123" t="str">
        <f>I59</f>
        <v>A</v>
      </c>
      <c r="I60" s="800"/>
      <c r="J60" s="801"/>
      <c r="K60" s="804"/>
      <c r="L60" s="805"/>
      <c r="M60" s="805"/>
      <c r="N60" s="797"/>
      <c r="O60" s="806"/>
      <c r="P60" s="807"/>
      <c r="Q60" s="807"/>
      <c r="R60" s="807"/>
      <c r="S60" s="808"/>
      <c r="T60" s="139" t="s">
        <v>203</v>
      </c>
      <c r="U60" s="140"/>
      <c r="V60" s="141"/>
      <c r="W60" s="127">
        <f>IF(W59="","",VLOOKUP(W59,'【記載例】シフト記号表（勤務時間帯）'!$C$6:$L$47,10,FALSE))</f>
        <v>8</v>
      </c>
      <c r="X60" s="128">
        <f>IF(X59="","",VLOOKUP(X59,'【記載例】シフト記号表（勤務時間帯）'!$C$6:$L$47,10,FALSE))</f>
        <v>8</v>
      </c>
      <c r="Y60" s="128" t="str">
        <f>IF(Y59="","",VLOOKUP(Y59,'【記載例】シフト記号表（勤務時間帯）'!$C$6:$L$47,10,FALSE))</f>
        <v/>
      </c>
      <c r="Z60" s="128" t="str">
        <f>IF(Z59="","",VLOOKUP(Z59,'【記載例】シフト記号表（勤務時間帯）'!$C$6:$L$47,10,FALSE))</f>
        <v/>
      </c>
      <c r="AA60" s="128">
        <f>IF(AA59="","",VLOOKUP(AA59,'【記載例】シフト記号表（勤務時間帯）'!$C$6:$L$47,10,FALSE))</f>
        <v>8</v>
      </c>
      <c r="AB60" s="128">
        <f>IF(AB59="","",VLOOKUP(AB59,'【記載例】シフト記号表（勤務時間帯）'!$C$6:$L$47,10,FALSE))</f>
        <v>8</v>
      </c>
      <c r="AC60" s="129">
        <f>IF(AC59="","",VLOOKUP(AC59,'【記載例】シフト記号表（勤務時間帯）'!$C$6:$L$47,10,FALSE))</f>
        <v>8</v>
      </c>
      <c r="AD60" s="127">
        <f>IF(AD59="","",VLOOKUP(AD59,'【記載例】シフト記号表（勤務時間帯）'!$C$6:$L$47,10,FALSE))</f>
        <v>8</v>
      </c>
      <c r="AE60" s="128">
        <f>IF(AE59="","",VLOOKUP(AE59,'【記載例】シフト記号表（勤務時間帯）'!$C$6:$L$47,10,FALSE))</f>
        <v>8</v>
      </c>
      <c r="AF60" s="128" t="str">
        <f>IF(AF59="","",VLOOKUP(AF59,'【記載例】シフト記号表（勤務時間帯）'!$C$6:$L$47,10,FALSE))</f>
        <v/>
      </c>
      <c r="AG60" s="128" t="str">
        <f>IF(AG59="","",VLOOKUP(AG59,'【記載例】シフト記号表（勤務時間帯）'!$C$6:$L$47,10,FALSE))</f>
        <v/>
      </c>
      <c r="AH60" s="128">
        <f>IF(AH59="","",VLOOKUP(AH59,'【記載例】シフト記号表（勤務時間帯）'!$C$6:$L$47,10,FALSE))</f>
        <v>8</v>
      </c>
      <c r="AI60" s="128">
        <f>IF(AI59="","",VLOOKUP(AI59,'【記載例】シフト記号表（勤務時間帯）'!$C$6:$L$47,10,FALSE))</f>
        <v>8</v>
      </c>
      <c r="AJ60" s="129">
        <f>IF(AJ59="","",VLOOKUP(AJ59,'【記載例】シフト記号表（勤務時間帯）'!$C$6:$L$47,10,FALSE))</f>
        <v>8</v>
      </c>
      <c r="AK60" s="127">
        <f>IF(AK59="","",VLOOKUP(AK59,'【記載例】シフト記号表（勤務時間帯）'!$C$6:$L$47,10,FALSE))</f>
        <v>8</v>
      </c>
      <c r="AL60" s="128">
        <f>IF(AL59="","",VLOOKUP(AL59,'【記載例】シフト記号表（勤務時間帯）'!$C$6:$L$47,10,FALSE))</f>
        <v>8</v>
      </c>
      <c r="AM60" s="128" t="str">
        <f>IF(AM59="","",VLOOKUP(AM59,'【記載例】シフト記号表（勤務時間帯）'!$C$6:$L$47,10,FALSE))</f>
        <v/>
      </c>
      <c r="AN60" s="128" t="str">
        <f>IF(AN59="","",VLOOKUP(AN59,'【記載例】シフト記号表（勤務時間帯）'!$C$6:$L$47,10,FALSE))</f>
        <v/>
      </c>
      <c r="AO60" s="128">
        <f>IF(AO59="","",VLOOKUP(AO59,'【記載例】シフト記号表（勤務時間帯）'!$C$6:$L$47,10,FALSE))</f>
        <v>8</v>
      </c>
      <c r="AP60" s="128">
        <f>IF(AP59="","",VLOOKUP(AP59,'【記載例】シフト記号表（勤務時間帯）'!$C$6:$L$47,10,FALSE))</f>
        <v>8</v>
      </c>
      <c r="AQ60" s="129">
        <f>IF(AQ59="","",VLOOKUP(AQ59,'【記載例】シフト記号表（勤務時間帯）'!$C$6:$L$47,10,FALSE))</f>
        <v>8</v>
      </c>
      <c r="AR60" s="127">
        <f>IF(AR59="","",VLOOKUP(AR59,'【記載例】シフト記号表（勤務時間帯）'!$C$6:$L$47,10,FALSE))</f>
        <v>8</v>
      </c>
      <c r="AS60" s="128">
        <f>IF(AS59="","",VLOOKUP(AS59,'【記載例】シフト記号表（勤務時間帯）'!$C$6:$L$47,10,FALSE))</f>
        <v>8</v>
      </c>
      <c r="AT60" s="128" t="str">
        <f>IF(AT59="","",VLOOKUP(AT59,'【記載例】シフト記号表（勤務時間帯）'!$C$6:$L$47,10,FALSE))</f>
        <v/>
      </c>
      <c r="AU60" s="128" t="str">
        <f>IF(AU59="","",VLOOKUP(AU59,'【記載例】シフト記号表（勤務時間帯）'!$C$6:$L$47,10,FALSE))</f>
        <v/>
      </c>
      <c r="AV60" s="128">
        <f>IF(AV59="","",VLOOKUP(AV59,'【記載例】シフト記号表（勤務時間帯）'!$C$6:$L$47,10,FALSE))</f>
        <v>8</v>
      </c>
      <c r="AW60" s="128">
        <f>IF(AW59="","",VLOOKUP(AW59,'【記載例】シフト記号表（勤務時間帯）'!$C$6:$L$47,10,FALSE))</f>
        <v>8</v>
      </c>
      <c r="AX60" s="129">
        <f>IF(AX59="","",VLOOKUP(AX59,'【記載例】シフト記号表（勤務時間帯）'!$C$6:$L$47,10,FALSE))</f>
        <v>8</v>
      </c>
      <c r="AY60" s="127" t="str">
        <f>IF(AY59="","",VLOOKUP(AY59,'【記載例】シフト記号表（勤務時間帯）'!$C$6:$L$47,10,FALSE))</f>
        <v/>
      </c>
      <c r="AZ60" s="128" t="str">
        <f>IF(AZ59="","",VLOOKUP(AZ59,'【記載例】シフト記号表（勤務時間帯）'!$C$6:$L$47,10,FALSE))</f>
        <v/>
      </c>
      <c r="BA60" s="128" t="str">
        <f>IF(BA59="","",VLOOKUP(BA59,'【記載例】シフト記号表（勤務時間帯）'!$C$6:$L$47,10,FALSE))</f>
        <v/>
      </c>
      <c r="BB60" s="789">
        <f>IF($BE$3="４週",SUM(W60:AX60),IF($BE$3="暦月",SUM(W60:BA60),""))</f>
        <v>160</v>
      </c>
      <c r="BC60" s="790"/>
      <c r="BD60" s="791">
        <f>IF($BE$3="４週",BB60/4,IF($BE$3="暦月",(BB60/($BE$8/7)),""))</f>
        <v>40</v>
      </c>
      <c r="BE60" s="790"/>
      <c r="BF60" s="786"/>
      <c r="BG60" s="787"/>
      <c r="BH60" s="787"/>
      <c r="BI60" s="787"/>
      <c r="BJ60" s="788"/>
    </row>
    <row r="61" spans="2:62" ht="20.25" customHeight="1">
      <c r="B61" s="792">
        <f>B59+1</f>
        <v>24</v>
      </c>
      <c r="C61" s="794" t="s">
        <v>504</v>
      </c>
      <c r="D61" s="795"/>
      <c r="E61" s="122"/>
      <c r="F61" s="123"/>
      <c r="G61" s="122"/>
      <c r="H61" s="123"/>
      <c r="I61" s="798" t="s">
        <v>124</v>
      </c>
      <c r="J61" s="799"/>
      <c r="K61" s="802" t="s">
        <v>466</v>
      </c>
      <c r="L61" s="803"/>
      <c r="M61" s="803"/>
      <c r="N61" s="795"/>
      <c r="O61" s="806" t="s">
        <v>512</v>
      </c>
      <c r="P61" s="807"/>
      <c r="Q61" s="807"/>
      <c r="R61" s="807"/>
      <c r="S61" s="808"/>
      <c r="T61" s="142" t="s">
        <v>456</v>
      </c>
      <c r="U61" s="143"/>
      <c r="V61" s="144"/>
      <c r="W61" s="135" t="s">
        <v>464</v>
      </c>
      <c r="X61" s="136" t="s">
        <v>464</v>
      </c>
      <c r="Y61" s="136" t="s">
        <v>464</v>
      </c>
      <c r="Z61" s="136" t="s">
        <v>464</v>
      </c>
      <c r="AA61" s="136"/>
      <c r="AB61" s="136"/>
      <c r="AC61" s="137" t="s">
        <v>464</v>
      </c>
      <c r="AD61" s="135" t="s">
        <v>464</v>
      </c>
      <c r="AE61" s="136" t="s">
        <v>464</v>
      </c>
      <c r="AF61" s="136" t="s">
        <v>507</v>
      </c>
      <c r="AG61" s="136" t="s">
        <v>464</v>
      </c>
      <c r="AH61" s="136"/>
      <c r="AI61" s="136"/>
      <c r="AJ61" s="137" t="s">
        <v>464</v>
      </c>
      <c r="AK61" s="135" t="s">
        <v>464</v>
      </c>
      <c r="AL61" s="136" t="s">
        <v>464</v>
      </c>
      <c r="AM61" s="136" t="s">
        <v>464</v>
      </c>
      <c r="AN61" s="136" t="s">
        <v>464</v>
      </c>
      <c r="AO61" s="136"/>
      <c r="AP61" s="136"/>
      <c r="AQ61" s="137" t="s">
        <v>507</v>
      </c>
      <c r="AR61" s="135" t="s">
        <v>507</v>
      </c>
      <c r="AS61" s="136" t="s">
        <v>464</v>
      </c>
      <c r="AT61" s="136" t="s">
        <v>464</v>
      </c>
      <c r="AU61" s="136" t="s">
        <v>513</v>
      </c>
      <c r="AV61" s="136"/>
      <c r="AW61" s="136"/>
      <c r="AX61" s="137" t="s">
        <v>464</v>
      </c>
      <c r="AY61" s="135"/>
      <c r="AZ61" s="136"/>
      <c r="BA61" s="138"/>
      <c r="BB61" s="809"/>
      <c r="BC61" s="810"/>
      <c r="BD61" s="781"/>
      <c r="BE61" s="782"/>
      <c r="BF61" s="783"/>
      <c r="BG61" s="784"/>
      <c r="BH61" s="784"/>
      <c r="BI61" s="784"/>
      <c r="BJ61" s="785"/>
    </row>
    <row r="62" spans="2:62" ht="20.25" customHeight="1">
      <c r="B62" s="793"/>
      <c r="C62" s="796"/>
      <c r="D62" s="797"/>
      <c r="E62" s="122"/>
      <c r="F62" s="123" t="str">
        <f>C61</f>
        <v>看護職員</v>
      </c>
      <c r="G62" s="122"/>
      <c r="H62" s="123" t="str">
        <f>I61</f>
        <v>A</v>
      </c>
      <c r="I62" s="800"/>
      <c r="J62" s="801"/>
      <c r="K62" s="804"/>
      <c r="L62" s="805"/>
      <c r="M62" s="805"/>
      <c r="N62" s="797"/>
      <c r="O62" s="806"/>
      <c r="P62" s="807"/>
      <c r="Q62" s="807"/>
      <c r="R62" s="807"/>
      <c r="S62" s="808"/>
      <c r="T62" s="139" t="s">
        <v>203</v>
      </c>
      <c r="U62" s="140"/>
      <c r="V62" s="141"/>
      <c r="W62" s="127">
        <f>IF(W61="","",VLOOKUP(W61,'【記載例】シフト記号表（勤務時間帯）'!$C$6:$L$47,10,FALSE))</f>
        <v>8</v>
      </c>
      <c r="X62" s="128">
        <f>IF(X61="","",VLOOKUP(X61,'【記載例】シフト記号表（勤務時間帯）'!$C$6:$L$47,10,FALSE))</f>
        <v>8</v>
      </c>
      <c r="Y62" s="128">
        <f>IF(Y61="","",VLOOKUP(Y61,'【記載例】シフト記号表（勤務時間帯）'!$C$6:$L$47,10,FALSE))</f>
        <v>8</v>
      </c>
      <c r="Z62" s="128">
        <f>IF(Z61="","",VLOOKUP(Z61,'【記載例】シフト記号表（勤務時間帯）'!$C$6:$L$47,10,FALSE))</f>
        <v>8</v>
      </c>
      <c r="AA62" s="128" t="str">
        <f>IF(AA61="","",VLOOKUP(AA61,'【記載例】シフト記号表（勤務時間帯）'!$C$6:$L$47,10,FALSE))</f>
        <v/>
      </c>
      <c r="AB62" s="128" t="str">
        <f>IF(AB61="","",VLOOKUP(AB61,'【記載例】シフト記号表（勤務時間帯）'!$C$6:$L$47,10,FALSE))</f>
        <v/>
      </c>
      <c r="AC62" s="129">
        <f>IF(AC61="","",VLOOKUP(AC61,'【記載例】シフト記号表（勤務時間帯）'!$C$6:$L$47,10,FALSE))</f>
        <v>8</v>
      </c>
      <c r="AD62" s="127">
        <f>IF(AD61="","",VLOOKUP(AD61,'【記載例】シフト記号表（勤務時間帯）'!$C$6:$L$47,10,FALSE))</f>
        <v>8</v>
      </c>
      <c r="AE62" s="128">
        <f>IF(AE61="","",VLOOKUP(AE61,'【記載例】シフト記号表（勤務時間帯）'!$C$6:$L$47,10,FALSE))</f>
        <v>8</v>
      </c>
      <c r="AF62" s="128">
        <f>IF(AF61="","",VLOOKUP(AF61,'【記載例】シフト記号表（勤務時間帯）'!$C$6:$L$47,10,FALSE))</f>
        <v>8</v>
      </c>
      <c r="AG62" s="128">
        <f>IF(AG61="","",VLOOKUP(AG61,'【記載例】シフト記号表（勤務時間帯）'!$C$6:$L$47,10,FALSE))</f>
        <v>8</v>
      </c>
      <c r="AH62" s="128" t="str">
        <f>IF(AH61="","",VLOOKUP(AH61,'【記載例】シフト記号表（勤務時間帯）'!$C$6:$L$47,10,FALSE))</f>
        <v/>
      </c>
      <c r="AI62" s="128" t="str">
        <f>IF(AI61="","",VLOOKUP(AI61,'【記載例】シフト記号表（勤務時間帯）'!$C$6:$L$47,10,FALSE))</f>
        <v/>
      </c>
      <c r="AJ62" s="129">
        <f>IF(AJ61="","",VLOOKUP(AJ61,'【記載例】シフト記号表（勤務時間帯）'!$C$6:$L$47,10,FALSE))</f>
        <v>8</v>
      </c>
      <c r="AK62" s="127">
        <f>IF(AK61="","",VLOOKUP(AK61,'【記載例】シフト記号表（勤務時間帯）'!$C$6:$L$47,10,FALSE))</f>
        <v>8</v>
      </c>
      <c r="AL62" s="128">
        <f>IF(AL61="","",VLOOKUP(AL61,'【記載例】シフト記号表（勤務時間帯）'!$C$6:$L$47,10,FALSE))</f>
        <v>8</v>
      </c>
      <c r="AM62" s="128">
        <f>IF(AM61="","",VLOOKUP(AM61,'【記載例】シフト記号表（勤務時間帯）'!$C$6:$L$47,10,FALSE))</f>
        <v>8</v>
      </c>
      <c r="AN62" s="128">
        <f>IF(AN61="","",VLOOKUP(AN61,'【記載例】シフト記号表（勤務時間帯）'!$C$6:$L$47,10,FALSE))</f>
        <v>8</v>
      </c>
      <c r="AO62" s="128" t="str">
        <f>IF(AO61="","",VLOOKUP(AO61,'【記載例】シフト記号表（勤務時間帯）'!$C$6:$L$47,10,FALSE))</f>
        <v/>
      </c>
      <c r="AP62" s="128" t="str">
        <f>IF(AP61="","",VLOOKUP(AP61,'【記載例】シフト記号表（勤務時間帯）'!$C$6:$L$47,10,FALSE))</f>
        <v/>
      </c>
      <c r="AQ62" s="129">
        <f>IF(AQ61="","",VLOOKUP(AQ61,'【記載例】シフト記号表（勤務時間帯）'!$C$6:$L$47,10,FALSE))</f>
        <v>8</v>
      </c>
      <c r="AR62" s="127">
        <f>IF(AR61="","",VLOOKUP(AR61,'【記載例】シフト記号表（勤務時間帯）'!$C$6:$L$47,10,FALSE))</f>
        <v>8</v>
      </c>
      <c r="AS62" s="128">
        <f>IF(AS61="","",VLOOKUP(AS61,'【記載例】シフト記号表（勤務時間帯）'!$C$6:$L$47,10,FALSE))</f>
        <v>8</v>
      </c>
      <c r="AT62" s="128">
        <f>IF(AT61="","",VLOOKUP(AT61,'【記載例】シフト記号表（勤務時間帯）'!$C$6:$L$47,10,FALSE))</f>
        <v>8</v>
      </c>
      <c r="AU62" s="128">
        <f>IF(AU61="","",VLOOKUP(AU61,'【記載例】シフト記号表（勤務時間帯）'!$C$6:$L$47,10,FALSE))</f>
        <v>8</v>
      </c>
      <c r="AV62" s="128" t="str">
        <f>IF(AV61="","",VLOOKUP(AV61,'【記載例】シフト記号表（勤務時間帯）'!$C$6:$L$47,10,FALSE))</f>
        <v/>
      </c>
      <c r="AW62" s="128" t="str">
        <f>IF(AW61="","",VLOOKUP(AW61,'【記載例】シフト記号表（勤務時間帯）'!$C$6:$L$47,10,FALSE))</f>
        <v/>
      </c>
      <c r="AX62" s="129">
        <f>IF(AX61="","",VLOOKUP(AX61,'【記載例】シフト記号表（勤務時間帯）'!$C$6:$L$47,10,FALSE))</f>
        <v>8</v>
      </c>
      <c r="AY62" s="127" t="str">
        <f>IF(AY61="","",VLOOKUP(AY61,'【記載例】シフト記号表（勤務時間帯）'!$C$6:$L$47,10,FALSE))</f>
        <v/>
      </c>
      <c r="AZ62" s="128" t="str">
        <f>IF(AZ61="","",VLOOKUP(AZ61,'【記載例】シフト記号表（勤務時間帯）'!$C$6:$L$47,10,FALSE))</f>
        <v/>
      </c>
      <c r="BA62" s="128" t="str">
        <f>IF(BA61="","",VLOOKUP(BA61,'【記載例】シフト記号表（勤務時間帯）'!$C$6:$L$47,10,FALSE))</f>
        <v/>
      </c>
      <c r="BB62" s="789">
        <f>IF($BE$3="４週",SUM(W62:AX62),IF($BE$3="暦月",SUM(W62:BA62),""))</f>
        <v>160</v>
      </c>
      <c r="BC62" s="790"/>
      <c r="BD62" s="791">
        <f>IF($BE$3="４週",BB62/4,IF($BE$3="暦月",(BB62/($BE$8/7)),""))</f>
        <v>40</v>
      </c>
      <c r="BE62" s="790"/>
      <c r="BF62" s="786"/>
      <c r="BG62" s="787"/>
      <c r="BH62" s="787"/>
      <c r="BI62" s="787"/>
      <c r="BJ62" s="788"/>
    </row>
    <row r="63" spans="2:62" ht="20.25" customHeight="1">
      <c r="B63" s="792">
        <f>B61+1</f>
        <v>25</v>
      </c>
      <c r="C63" s="794" t="s">
        <v>504</v>
      </c>
      <c r="D63" s="795"/>
      <c r="E63" s="122"/>
      <c r="F63" s="123"/>
      <c r="G63" s="122"/>
      <c r="H63" s="123"/>
      <c r="I63" s="798" t="s">
        <v>124</v>
      </c>
      <c r="J63" s="799"/>
      <c r="K63" s="802" t="s">
        <v>466</v>
      </c>
      <c r="L63" s="803"/>
      <c r="M63" s="803"/>
      <c r="N63" s="795"/>
      <c r="O63" s="806" t="s">
        <v>514</v>
      </c>
      <c r="P63" s="807"/>
      <c r="Q63" s="807"/>
      <c r="R63" s="807"/>
      <c r="S63" s="808"/>
      <c r="T63" s="142" t="s">
        <v>456</v>
      </c>
      <c r="U63" s="143"/>
      <c r="V63" s="144"/>
      <c r="W63" s="135" t="s">
        <v>474</v>
      </c>
      <c r="X63" s="136" t="s">
        <v>474</v>
      </c>
      <c r="Y63" s="136" t="s">
        <v>503</v>
      </c>
      <c r="Z63" s="136" t="s">
        <v>503</v>
      </c>
      <c r="AA63" s="136"/>
      <c r="AB63" s="136"/>
      <c r="AC63" s="137" t="s">
        <v>474</v>
      </c>
      <c r="AD63" s="135" t="s">
        <v>474</v>
      </c>
      <c r="AE63" s="136" t="s">
        <v>474</v>
      </c>
      <c r="AF63" s="136" t="s">
        <v>503</v>
      </c>
      <c r="AG63" s="136" t="s">
        <v>474</v>
      </c>
      <c r="AH63" s="136"/>
      <c r="AI63" s="136"/>
      <c r="AJ63" s="137" t="s">
        <v>474</v>
      </c>
      <c r="AK63" s="135" t="s">
        <v>474</v>
      </c>
      <c r="AL63" s="136" t="s">
        <v>474</v>
      </c>
      <c r="AM63" s="136" t="s">
        <v>474</v>
      </c>
      <c r="AN63" s="136" t="s">
        <v>474</v>
      </c>
      <c r="AO63" s="136"/>
      <c r="AP63" s="136"/>
      <c r="AQ63" s="137" t="s">
        <v>474</v>
      </c>
      <c r="AR63" s="135" t="s">
        <v>474</v>
      </c>
      <c r="AS63" s="136" t="s">
        <v>515</v>
      </c>
      <c r="AT63" s="136" t="s">
        <v>474</v>
      </c>
      <c r="AU63" s="136" t="s">
        <v>474</v>
      </c>
      <c r="AV63" s="136"/>
      <c r="AW63" s="136"/>
      <c r="AX63" s="137" t="s">
        <v>515</v>
      </c>
      <c r="AY63" s="135"/>
      <c r="AZ63" s="136"/>
      <c r="BA63" s="138"/>
      <c r="BB63" s="809"/>
      <c r="BC63" s="810"/>
      <c r="BD63" s="781"/>
      <c r="BE63" s="782"/>
      <c r="BF63" s="783"/>
      <c r="BG63" s="784"/>
      <c r="BH63" s="784"/>
      <c r="BI63" s="784"/>
      <c r="BJ63" s="785"/>
    </row>
    <row r="64" spans="2:62" ht="20.25" customHeight="1">
      <c r="B64" s="793"/>
      <c r="C64" s="796"/>
      <c r="D64" s="797"/>
      <c r="E64" s="122"/>
      <c r="F64" s="123" t="str">
        <f>C63</f>
        <v>看護職員</v>
      </c>
      <c r="G64" s="122"/>
      <c r="H64" s="123" t="str">
        <f>I63</f>
        <v>A</v>
      </c>
      <c r="I64" s="800"/>
      <c r="J64" s="801"/>
      <c r="K64" s="804"/>
      <c r="L64" s="805"/>
      <c r="M64" s="805"/>
      <c r="N64" s="797"/>
      <c r="O64" s="806"/>
      <c r="P64" s="807"/>
      <c r="Q64" s="807"/>
      <c r="R64" s="807"/>
      <c r="S64" s="808"/>
      <c r="T64" s="139" t="s">
        <v>203</v>
      </c>
      <c r="U64" s="140"/>
      <c r="V64" s="141"/>
      <c r="W64" s="127">
        <f>IF(W63="","",VLOOKUP(W63,'【記載例】シフト記号表（勤務時間帯）'!$C$6:$L$47,10,FALSE))</f>
        <v>8</v>
      </c>
      <c r="X64" s="128">
        <f>IF(X63="","",VLOOKUP(X63,'【記載例】シフト記号表（勤務時間帯）'!$C$6:$L$47,10,FALSE))</f>
        <v>8</v>
      </c>
      <c r="Y64" s="128">
        <f>IF(Y63="","",VLOOKUP(Y63,'【記載例】シフト記号表（勤務時間帯）'!$C$6:$L$47,10,FALSE))</f>
        <v>8</v>
      </c>
      <c r="Z64" s="128">
        <f>IF(Z63="","",VLOOKUP(Z63,'【記載例】シフト記号表（勤務時間帯）'!$C$6:$L$47,10,FALSE))</f>
        <v>8</v>
      </c>
      <c r="AA64" s="128" t="str">
        <f>IF(AA63="","",VLOOKUP(AA63,'【記載例】シフト記号表（勤務時間帯）'!$C$6:$L$47,10,FALSE))</f>
        <v/>
      </c>
      <c r="AB64" s="128" t="str">
        <f>IF(AB63="","",VLOOKUP(AB63,'【記載例】シフト記号表（勤務時間帯）'!$C$6:$L$47,10,FALSE))</f>
        <v/>
      </c>
      <c r="AC64" s="129">
        <f>IF(AC63="","",VLOOKUP(AC63,'【記載例】シフト記号表（勤務時間帯）'!$C$6:$L$47,10,FALSE))</f>
        <v>8</v>
      </c>
      <c r="AD64" s="127">
        <f>IF(AD63="","",VLOOKUP(AD63,'【記載例】シフト記号表（勤務時間帯）'!$C$6:$L$47,10,FALSE))</f>
        <v>8</v>
      </c>
      <c r="AE64" s="128">
        <f>IF(AE63="","",VLOOKUP(AE63,'【記載例】シフト記号表（勤務時間帯）'!$C$6:$L$47,10,FALSE))</f>
        <v>8</v>
      </c>
      <c r="AF64" s="128">
        <f>IF(AF63="","",VLOOKUP(AF63,'【記載例】シフト記号表（勤務時間帯）'!$C$6:$L$47,10,FALSE))</f>
        <v>8</v>
      </c>
      <c r="AG64" s="128">
        <f>IF(AG63="","",VLOOKUP(AG63,'【記載例】シフト記号表（勤務時間帯）'!$C$6:$L$47,10,FALSE))</f>
        <v>8</v>
      </c>
      <c r="AH64" s="128" t="str">
        <f>IF(AH63="","",VLOOKUP(AH63,'【記載例】シフト記号表（勤務時間帯）'!$C$6:$L$47,10,FALSE))</f>
        <v/>
      </c>
      <c r="AI64" s="128" t="str">
        <f>IF(AI63="","",VLOOKUP(AI63,'【記載例】シフト記号表（勤務時間帯）'!$C$6:$L$47,10,FALSE))</f>
        <v/>
      </c>
      <c r="AJ64" s="129">
        <f>IF(AJ63="","",VLOOKUP(AJ63,'【記載例】シフト記号表（勤務時間帯）'!$C$6:$L$47,10,FALSE))</f>
        <v>8</v>
      </c>
      <c r="AK64" s="127">
        <f>IF(AK63="","",VLOOKUP(AK63,'【記載例】シフト記号表（勤務時間帯）'!$C$6:$L$47,10,FALSE))</f>
        <v>8</v>
      </c>
      <c r="AL64" s="128">
        <f>IF(AL63="","",VLOOKUP(AL63,'【記載例】シフト記号表（勤務時間帯）'!$C$6:$L$47,10,FALSE))</f>
        <v>8</v>
      </c>
      <c r="AM64" s="128">
        <f>IF(AM63="","",VLOOKUP(AM63,'【記載例】シフト記号表（勤務時間帯）'!$C$6:$L$47,10,FALSE))</f>
        <v>8</v>
      </c>
      <c r="AN64" s="128">
        <f>IF(AN63="","",VLOOKUP(AN63,'【記載例】シフト記号表（勤務時間帯）'!$C$6:$L$47,10,FALSE))</f>
        <v>8</v>
      </c>
      <c r="AO64" s="128" t="str">
        <f>IF(AO63="","",VLOOKUP(AO63,'【記載例】シフト記号表（勤務時間帯）'!$C$6:$L$47,10,FALSE))</f>
        <v/>
      </c>
      <c r="AP64" s="128" t="str">
        <f>IF(AP63="","",VLOOKUP(AP63,'【記載例】シフト記号表（勤務時間帯）'!$C$6:$L$47,10,FALSE))</f>
        <v/>
      </c>
      <c r="AQ64" s="129">
        <f>IF(AQ63="","",VLOOKUP(AQ63,'【記載例】シフト記号表（勤務時間帯）'!$C$6:$L$47,10,FALSE))</f>
        <v>8</v>
      </c>
      <c r="AR64" s="127">
        <f>IF(AR63="","",VLOOKUP(AR63,'【記載例】シフト記号表（勤務時間帯）'!$C$6:$L$47,10,FALSE))</f>
        <v>8</v>
      </c>
      <c r="AS64" s="128">
        <f>IF(AS63="","",VLOOKUP(AS63,'【記載例】シフト記号表（勤務時間帯）'!$C$6:$L$47,10,FALSE))</f>
        <v>8</v>
      </c>
      <c r="AT64" s="128">
        <f>IF(AT63="","",VLOOKUP(AT63,'【記載例】シフト記号表（勤務時間帯）'!$C$6:$L$47,10,FALSE))</f>
        <v>8</v>
      </c>
      <c r="AU64" s="128">
        <f>IF(AU63="","",VLOOKUP(AU63,'【記載例】シフト記号表（勤務時間帯）'!$C$6:$L$47,10,FALSE))</f>
        <v>8</v>
      </c>
      <c r="AV64" s="128" t="str">
        <f>IF(AV63="","",VLOOKUP(AV63,'【記載例】シフト記号表（勤務時間帯）'!$C$6:$L$47,10,FALSE))</f>
        <v/>
      </c>
      <c r="AW64" s="128" t="str">
        <f>IF(AW63="","",VLOOKUP(AW63,'【記載例】シフト記号表（勤務時間帯）'!$C$6:$L$47,10,FALSE))</f>
        <v/>
      </c>
      <c r="AX64" s="129">
        <f>IF(AX63="","",VLOOKUP(AX63,'【記載例】シフト記号表（勤務時間帯）'!$C$6:$L$47,10,FALSE))</f>
        <v>8</v>
      </c>
      <c r="AY64" s="127" t="str">
        <f>IF(AY63="","",VLOOKUP(AY63,'【記載例】シフト記号表（勤務時間帯）'!$C$6:$L$47,10,FALSE))</f>
        <v/>
      </c>
      <c r="AZ64" s="128" t="str">
        <f>IF(AZ63="","",VLOOKUP(AZ63,'【記載例】シフト記号表（勤務時間帯）'!$C$6:$L$47,10,FALSE))</f>
        <v/>
      </c>
      <c r="BA64" s="128" t="str">
        <f>IF(BA63="","",VLOOKUP(BA63,'【記載例】シフト記号表（勤務時間帯）'!$C$6:$L$47,10,FALSE))</f>
        <v/>
      </c>
      <c r="BB64" s="789">
        <f>IF($BE$3="４週",SUM(W64:AX64),IF($BE$3="暦月",SUM(W64:BA64),""))</f>
        <v>160</v>
      </c>
      <c r="BC64" s="790"/>
      <c r="BD64" s="791">
        <f>IF($BE$3="４週",BB64/4,IF($BE$3="暦月",(BB64/($BE$8/7)),""))</f>
        <v>40</v>
      </c>
      <c r="BE64" s="790"/>
      <c r="BF64" s="786"/>
      <c r="BG64" s="787"/>
      <c r="BH64" s="787"/>
      <c r="BI64" s="787"/>
      <c r="BJ64" s="788"/>
    </row>
    <row r="65" spans="2:62" ht="20.25" customHeight="1">
      <c r="B65" s="792">
        <f>B63+1</f>
        <v>26</v>
      </c>
      <c r="C65" s="794" t="s">
        <v>504</v>
      </c>
      <c r="D65" s="795"/>
      <c r="E65" s="122"/>
      <c r="F65" s="123"/>
      <c r="G65" s="122"/>
      <c r="H65" s="123"/>
      <c r="I65" s="798" t="s">
        <v>124</v>
      </c>
      <c r="J65" s="799"/>
      <c r="K65" s="802" t="s">
        <v>466</v>
      </c>
      <c r="L65" s="803"/>
      <c r="M65" s="803"/>
      <c r="N65" s="795"/>
      <c r="O65" s="806" t="s">
        <v>516</v>
      </c>
      <c r="P65" s="807"/>
      <c r="Q65" s="807"/>
      <c r="R65" s="807"/>
      <c r="S65" s="808"/>
      <c r="T65" s="142" t="s">
        <v>456</v>
      </c>
      <c r="U65" s="143"/>
      <c r="V65" s="144"/>
      <c r="W65" s="135" t="s">
        <v>501</v>
      </c>
      <c r="X65" s="136" t="s">
        <v>470</v>
      </c>
      <c r="Y65" s="136" t="s">
        <v>470</v>
      </c>
      <c r="Z65" s="136" t="s">
        <v>517</v>
      </c>
      <c r="AA65" s="136"/>
      <c r="AB65" s="136"/>
      <c r="AC65" s="137" t="s">
        <v>470</v>
      </c>
      <c r="AD65" s="135" t="s">
        <v>470</v>
      </c>
      <c r="AE65" s="136" t="s">
        <v>501</v>
      </c>
      <c r="AF65" s="136" t="s">
        <v>470</v>
      </c>
      <c r="AG65" s="136" t="s">
        <v>470</v>
      </c>
      <c r="AH65" s="136"/>
      <c r="AI65" s="136"/>
      <c r="AJ65" s="137" t="s">
        <v>470</v>
      </c>
      <c r="AK65" s="135" t="s">
        <v>470</v>
      </c>
      <c r="AL65" s="136" t="s">
        <v>470</v>
      </c>
      <c r="AM65" s="136" t="s">
        <v>517</v>
      </c>
      <c r="AN65" s="136" t="s">
        <v>517</v>
      </c>
      <c r="AO65" s="136"/>
      <c r="AP65" s="136"/>
      <c r="AQ65" s="137" t="s">
        <v>517</v>
      </c>
      <c r="AR65" s="135" t="s">
        <v>470</v>
      </c>
      <c r="AS65" s="136" t="s">
        <v>501</v>
      </c>
      <c r="AT65" s="136" t="s">
        <v>501</v>
      </c>
      <c r="AU65" s="136" t="s">
        <v>517</v>
      </c>
      <c r="AV65" s="136"/>
      <c r="AW65" s="136"/>
      <c r="AX65" s="137" t="s">
        <v>517</v>
      </c>
      <c r="AY65" s="135"/>
      <c r="AZ65" s="136"/>
      <c r="BA65" s="138"/>
      <c r="BB65" s="809"/>
      <c r="BC65" s="810"/>
      <c r="BD65" s="781"/>
      <c r="BE65" s="782"/>
      <c r="BF65" s="783"/>
      <c r="BG65" s="784"/>
      <c r="BH65" s="784"/>
      <c r="BI65" s="784"/>
      <c r="BJ65" s="785"/>
    </row>
    <row r="66" spans="2:62" ht="20.25" customHeight="1">
      <c r="B66" s="793"/>
      <c r="C66" s="796"/>
      <c r="D66" s="797"/>
      <c r="E66" s="122"/>
      <c r="F66" s="123" t="str">
        <f>C65</f>
        <v>看護職員</v>
      </c>
      <c r="G66" s="122"/>
      <c r="H66" s="123" t="str">
        <f>I65</f>
        <v>A</v>
      </c>
      <c r="I66" s="800"/>
      <c r="J66" s="801"/>
      <c r="K66" s="804"/>
      <c r="L66" s="805"/>
      <c r="M66" s="805"/>
      <c r="N66" s="797"/>
      <c r="O66" s="806"/>
      <c r="P66" s="807"/>
      <c r="Q66" s="807"/>
      <c r="R66" s="807"/>
      <c r="S66" s="808"/>
      <c r="T66" s="139" t="s">
        <v>203</v>
      </c>
      <c r="U66" s="140"/>
      <c r="V66" s="141"/>
      <c r="W66" s="127">
        <f>IF(W65="","",VLOOKUP(W65,'【記載例】シフト記号表（勤務時間帯）'!$C$6:$L$47,10,FALSE))</f>
        <v>8</v>
      </c>
      <c r="X66" s="128">
        <f>IF(X65="","",VLOOKUP(X65,'【記載例】シフト記号表（勤務時間帯）'!$C$6:$L$47,10,FALSE))</f>
        <v>8</v>
      </c>
      <c r="Y66" s="128">
        <f>IF(Y65="","",VLOOKUP(Y65,'【記載例】シフト記号表（勤務時間帯）'!$C$6:$L$47,10,FALSE))</f>
        <v>8</v>
      </c>
      <c r="Z66" s="128">
        <f>IF(Z65="","",VLOOKUP(Z65,'【記載例】シフト記号表（勤務時間帯）'!$C$6:$L$47,10,FALSE))</f>
        <v>8</v>
      </c>
      <c r="AA66" s="128" t="str">
        <f>IF(AA65="","",VLOOKUP(AA65,'【記載例】シフト記号表（勤務時間帯）'!$C$6:$L$47,10,FALSE))</f>
        <v/>
      </c>
      <c r="AB66" s="128" t="str">
        <f>IF(AB65="","",VLOOKUP(AB65,'【記載例】シフト記号表（勤務時間帯）'!$C$6:$L$47,10,FALSE))</f>
        <v/>
      </c>
      <c r="AC66" s="129">
        <f>IF(AC65="","",VLOOKUP(AC65,'【記載例】シフト記号表（勤務時間帯）'!$C$6:$L$47,10,FALSE))</f>
        <v>8</v>
      </c>
      <c r="AD66" s="127">
        <f>IF(AD65="","",VLOOKUP(AD65,'【記載例】シフト記号表（勤務時間帯）'!$C$6:$L$47,10,FALSE))</f>
        <v>8</v>
      </c>
      <c r="AE66" s="128">
        <f>IF(AE65="","",VLOOKUP(AE65,'【記載例】シフト記号表（勤務時間帯）'!$C$6:$L$47,10,FALSE))</f>
        <v>8</v>
      </c>
      <c r="AF66" s="128">
        <f>IF(AF65="","",VLOOKUP(AF65,'【記載例】シフト記号表（勤務時間帯）'!$C$6:$L$47,10,FALSE))</f>
        <v>8</v>
      </c>
      <c r="AG66" s="128">
        <f>IF(AG65="","",VLOOKUP(AG65,'【記載例】シフト記号表（勤務時間帯）'!$C$6:$L$47,10,FALSE))</f>
        <v>8</v>
      </c>
      <c r="AH66" s="128" t="str">
        <f>IF(AH65="","",VLOOKUP(AH65,'【記載例】シフト記号表（勤務時間帯）'!$C$6:$L$47,10,FALSE))</f>
        <v/>
      </c>
      <c r="AI66" s="128" t="str">
        <f>IF(AI65="","",VLOOKUP(AI65,'【記載例】シフト記号表（勤務時間帯）'!$C$6:$L$47,10,FALSE))</f>
        <v/>
      </c>
      <c r="AJ66" s="129">
        <f>IF(AJ65="","",VLOOKUP(AJ65,'【記載例】シフト記号表（勤務時間帯）'!$C$6:$L$47,10,FALSE))</f>
        <v>8</v>
      </c>
      <c r="AK66" s="127">
        <f>IF(AK65="","",VLOOKUP(AK65,'【記載例】シフト記号表（勤務時間帯）'!$C$6:$L$47,10,FALSE))</f>
        <v>8</v>
      </c>
      <c r="AL66" s="128">
        <f>IF(AL65="","",VLOOKUP(AL65,'【記載例】シフト記号表（勤務時間帯）'!$C$6:$L$47,10,FALSE))</f>
        <v>8</v>
      </c>
      <c r="AM66" s="128">
        <f>IF(AM65="","",VLOOKUP(AM65,'【記載例】シフト記号表（勤務時間帯）'!$C$6:$L$47,10,FALSE))</f>
        <v>8</v>
      </c>
      <c r="AN66" s="128">
        <f>IF(AN65="","",VLOOKUP(AN65,'【記載例】シフト記号表（勤務時間帯）'!$C$6:$L$47,10,FALSE))</f>
        <v>8</v>
      </c>
      <c r="AO66" s="128" t="str">
        <f>IF(AO65="","",VLOOKUP(AO65,'【記載例】シフト記号表（勤務時間帯）'!$C$6:$L$47,10,FALSE))</f>
        <v/>
      </c>
      <c r="AP66" s="128" t="str">
        <f>IF(AP65="","",VLOOKUP(AP65,'【記載例】シフト記号表（勤務時間帯）'!$C$6:$L$47,10,FALSE))</f>
        <v/>
      </c>
      <c r="AQ66" s="129">
        <f>IF(AQ65="","",VLOOKUP(AQ65,'【記載例】シフト記号表（勤務時間帯）'!$C$6:$L$47,10,FALSE))</f>
        <v>8</v>
      </c>
      <c r="AR66" s="127">
        <f>IF(AR65="","",VLOOKUP(AR65,'【記載例】シフト記号表（勤務時間帯）'!$C$6:$L$47,10,FALSE))</f>
        <v>8</v>
      </c>
      <c r="AS66" s="128">
        <f>IF(AS65="","",VLOOKUP(AS65,'【記載例】シフト記号表（勤務時間帯）'!$C$6:$L$47,10,FALSE))</f>
        <v>8</v>
      </c>
      <c r="AT66" s="128">
        <f>IF(AT65="","",VLOOKUP(AT65,'【記載例】シフト記号表（勤務時間帯）'!$C$6:$L$47,10,FALSE))</f>
        <v>8</v>
      </c>
      <c r="AU66" s="128">
        <f>IF(AU65="","",VLOOKUP(AU65,'【記載例】シフト記号表（勤務時間帯）'!$C$6:$L$47,10,FALSE))</f>
        <v>8</v>
      </c>
      <c r="AV66" s="128" t="str">
        <f>IF(AV65="","",VLOOKUP(AV65,'【記載例】シフト記号表（勤務時間帯）'!$C$6:$L$47,10,FALSE))</f>
        <v/>
      </c>
      <c r="AW66" s="128" t="str">
        <f>IF(AW65="","",VLOOKUP(AW65,'【記載例】シフト記号表（勤務時間帯）'!$C$6:$L$47,10,FALSE))</f>
        <v/>
      </c>
      <c r="AX66" s="129">
        <f>IF(AX65="","",VLOOKUP(AX65,'【記載例】シフト記号表（勤務時間帯）'!$C$6:$L$47,10,FALSE))</f>
        <v>8</v>
      </c>
      <c r="AY66" s="127" t="str">
        <f>IF(AY65="","",VLOOKUP(AY65,'【記載例】シフト記号表（勤務時間帯）'!$C$6:$L$47,10,FALSE))</f>
        <v/>
      </c>
      <c r="AZ66" s="128" t="str">
        <f>IF(AZ65="","",VLOOKUP(AZ65,'【記載例】シフト記号表（勤務時間帯）'!$C$6:$L$47,10,FALSE))</f>
        <v/>
      </c>
      <c r="BA66" s="128" t="str">
        <f>IF(BA65="","",VLOOKUP(BA65,'【記載例】シフト記号表（勤務時間帯）'!$C$6:$L$47,10,FALSE))</f>
        <v/>
      </c>
      <c r="BB66" s="789">
        <f>IF($BE$3="４週",SUM(W66:AX66),IF($BE$3="暦月",SUM(W66:BA66),""))</f>
        <v>160</v>
      </c>
      <c r="BC66" s="790"/>
      <c r="BD66" s="791">
        <f>IF($BE$3="４週",BB66/4,IF($BE$3="暦月",(BB66/($BE$8/7)),""))</f>
        <v>40</v>
      </c>
      <c r="BE66" s="790"/>
      <c r="BF66" s="786"/>
      <c r="BG66" s="787"/>
      <c r="BH66" s="787"/>
      <c r="BI66" s="787"/>
      <c r="BJ66" s="788"/>
    </row>
    <row r="67" spans="2:62" ht="20.25" customHeight="1">
      <c r="B67" s="792">
        <f>B65+1</f>
        <v>27</v>
      </c>
      <c r="C67" s="794" t="s">
        <v>518</v>
      </c>
      <c r="D67" s="795"/>
      <c r="E67" s="122"/>
      <c r="F67" s="123"/>
      <c r="G67" s="122"/>
      <c r="H67" s="123"/>
      <c r="I67" s="798" t="s">
        <v>124</v>
      </c>
      <c r="J67" s="799"/>
      <c r="K67" s="802" t="s">
        <v>518</v>
      </c>
      <c r="L67" s="803"/>
      <c r="M67" s="803"/>
      <c r="N67" s="795"/>
      <c r="O67" s="806" t="s">
        <v>519</v>
      </c>
      <c r="P67" s="807"/>
      <c r="Q67" s="807"/>
      <c r="R67" s="807"/>
      <c r="S67" s="808"/>
      <c r="T67" s="142" t="s">
        <v>456</v>
      </c>
      <c r="U67" s="143"/>
      <c r="V67" s="144"/>
      <c r="W67" s="135" t="s">
        <v>458</v>
      </c>
      <c r="X67" s="136"/>
      <c r="Y67" s="136"/>
      <c r="Z67" s="136" t="s">
        <v>520</v>
      </c>
      <c r="AA67" s="136" t="s">
        <v>520</v>
      </c>
      <c r="AB67" s="136" t="s">
        <v>520</v>
      </c>
      <c r="AC67" s="137" t="s">
        <v>520</v>
      </c>
      <c r="AD67" s="135" t="s">
        <v>520</v>
      </c>
      <c r="AE67" s="136"/>
      <c r="AF67" s="136"/>
      <c r="AG67" s="136" t="s">
        <v>458</v>
      </c>
      <c r="AH67" s="136" t="s">
        <v>520</v>
      </c>
      <c r="AI67" s="136" t="s">
        <v>458</v>
      </c>
      <c r="AJ67" s="137" t="s">
        <v>458</v>
      </c>
      <c r="AK67" s="135" t="s">
        <v>458</v>
      </c>
      <c r="AL67" s="136"/>
      <c r="AM67" s="136"/>
      <c r="AN67" s="136" t="s">
        <v>458</v>
      </c>
      <c r="AO67" s="136" t="s">
        <v>520</v>
      </c>
      <c r="AP67" s="136" t="s">
        <v>520</v>
      </c>
      <c r="AQ67" s="137" t="s">
        <v>520</v>
      </c>
      <c r="AR67" s="135" t="s">
        <v>520</v>
      </c>
      <c r="AS67" s="136"/>
      <c r="AT67" s="136"/>
      <c r="AU67" s="136" t="s">
        <v>458</v>
      </c>
      <c r="AV67" s="136" t="s">
        <v>520</v>
      </c>
      <c r="AW67" s="136" t="s">
        <v>520</v>
      </c>
      <c r="AX67" s="137" t="s">
        <v>520</v>
      </c>
      <c r="AY67" s="135"/>
      <c r="AZ67" s="136"/>
      <c r="BA67" s="138"/>
      <c r="BB67" s="809"/>
      <c r="BC67" s="810"/>
      <c r="BD67" s="781"/>
      <c r="BE67" s="782"/>
      <c r="BF67" s="783"/>
      <c r="BG67" s="784"/>
      <c r="BH67" s="784"/>
      <c r="BI67" s="784"/>
      <c r="BJ67" s="785"/>
    </row>
    <row r="68" spans="2:62" ht="20.25" customHeight="1">
      <c r="B68" s="793"/>
      <c r="C68" s="796"/>
      <c r="D68" s="797"/>
      <c r="E68" s="122"/>
      <c r="F68" s="123" t="str">
        <f>C67</f>
        <v>理学療法士</v>
      </c>
      <c r="G68" s="122"/>
      <c r="H68" s="123" t="str">
        <f>I67</f>
        <v>A</v>
      </c>
      <c r="I68" s="800"/>
      <c r="J68" s="801"/>
      <c r="K68" s="804"/>
      <c r="L68" s="805"/>
      <c r="M68" s="805"/>
      <c r="N68" s="797"/>
      <c r="O68" s="806"/>
      <c r="P68" s="807"/>
      <c r="Q68" s="807"/>
      <c r="R68" s="807"/>
      <c r="S68" s="808"/>
      <c r="T68" s="139" t="s">
        <v>203</v>
      </c>
      <c r="U68" s="140"/>
      <c r="V68" s="141"/>
      <c r="W68" s="127">
        <f>IF(W67="","",VLOOKUP(W67,'【記載例】シフト記号表（勤務時間帯）'!$C$6:$L$47,10,FALSE))</f>
        <v>8</v>
      </c>
      <c r="X68" s="128" t="str">
        <f>IF(X67="","",VLOOKUP(X67,'【記載例】シフト記号表（勤務時間帯）'!$C$6:$L$47,10,FALSE))</f>
        <v/>
      </c>
      <c r="Y68" s="128" t="str">
        <f>IF(Y67="","",VLOOKUP(Y67,'【記載例】シフト記号表（勤務時間帯）'!$C$6:$L$47,10,FALSE))</f>
        <v/>
      </c>
      <c r="Z68" s="128">
        <f>IF(Z67="","",VLOOKUP(Z67,'【記載例】シフト記号表（勤務時間帯）'!$C$6:$L$47,10,FALSE))</f>
        <v>8</v>
      </c>
      <c r="AA68" s="128">
        <f>IF(AA67="","",VLOOKUP(AA67,'【記載例】シフト記号表（勤務時間帯）'!$C$6:$L$47,10,FALSE))</f>
        <v>8</v>
      </c>
      <c r="AB68" s="128">
        <f>IF(AB67="","",VLOOKUP(AB67,'【記載例】シフト記号表（勤務時間帯）'!$C$6:$L$47,10,FALSE))</f>
        <v>8</v>
      </c>
      <c r="AC68" s="129">
        <f>IF(AC67="","",VLOOKUP(AC67,'【記載例】シフト記号表（勤務時間帯）'!$C$6:$L$47,10,FALSE))</f>
        <v>8</v>
      </c>
      <c r="AD68" s="127">
        <f>IF(AD67="","",VLOOKUP(AD67,'【記載例】シフト記号表（勤務時間帯）'!$C$6:$L$47,10,FALSE))</f>
        <v>8</v>
      </c>
      <c r="AE68" s="128" t="str">
        <f>IF(AE67="","",VLOOKUP(AE67,'【記載例】シフト記号表（勤務時間帯）'!$C$6:$L$47,10,FALSE))</f>
        <v/>
      </c>
      <c r="AF68" s="128" t="str">
        <f>IF(AF67="","",VLOOKUP(AF67,'【記載例】シフト記号表（勤務時間帯）'!$C$6:$L$47,10,FALSE))</f>
        <v/>
      </c>
      <c r="AG68" s="128">
        <f>IF(AG67="","",VLOOKUP(AG67,'【記載例】シフト記号表（勤務時間帯）'!$C$6:$L$47,10,FALSE))</f>
        <v>8</v>
      </c>
      <c r="AH68" s="128">
        <f>IF(AH67="","",VLOOKUP(AH67,'【記載例】シフト記号表（勤務時間帯）'!$C$6:$L$47,10,FALSE))</f>
        <v>8</v>
      </c>
      <c r="AI68" s="128">
        <f>IF(AI67="","",VLOOKUP(AI67,'【記載例】シフト記号表（勤務時間帯）'!$C$6:$L$47,10,FALSE))</f>
        <v>8</v>
      </c>
      <c r="AJ68" s="129">
        <f>IF(AJ67="","",VLOOKUP(AJ67,'【記載例】シフト記号表（勤務時間帯）'!$C$6:$L$47,10,FALSE))</f>
        <v>8</v>
      </c>
      <c r="AK68" s="127">
        <f>IF(AK67="","",VLOOKUP(AK67,'【記載例】シフト記号表（勤務時間帯）'!$C$6:$L$47,10,FALSE))</f>
        <v>8</v>
      </c>
      <c r="AL68" s="128" t="str">
        <f>IF(AL67="","",VLOOKUP(AL67,'【記載例】シフト記号表（勤務時間帯）'!$C$6:$L$47,10,FALSE))</f>
        <v/>
      </c>
      <c r="AM68" s="128" t="str">
        <f>IF(AM67="","",VLOOKUP(AM67,'【記載例】シフト記号表（勤務時間帯）'!$C$6:$L$47,10,FALSE))</f>
        <v/>
      </c>
      <c r="AN68" s="128">
        <f>IF(AN67="","",VLOOKUP(AN67,'【記載例】シフト記号表（勤務時間帯）'!$C$6:$L$47,10,FALSE))</f>
        <v>8</v>
      </c>
      <c r="AO68" s="128">
        <f>IF(AO67="","",VLOOKUP(AO67,'【記載例】シフト記号表（勤務時間帯）'!$C$6:$L$47,10,FALSE))</f>
        <v>8</v>
      </c>
      <c r="AP68" s="128">
        <f>IF(AP67="","",VLOOKUP(AP67,'【記載例】シフト記号表（勤務時間帯）'!$C$6:$L$47,10,FALSE))</f>
        <v>8</v>
      </c>
      <c r="AQ68" s="129">
        <f>IF(AQ67="","",VLOOKUP(AQ67,'【記載例】シフト記号表（勤務時間帯）'!$C$6:$L$47,10,FALSE))</f>
        <v>8</v>
      </c>
      <c r="AR68" s="127">
        <f>IF(AR67="","",VLOOKUP(AR67,'【記載例】シフト記号表（勤務時間帯）'!$C$6:$L$47,10,FALSE))</f>
        <v>8</v>
      </c>
      <c r="AS68" s="128" t="str">
        <f>IF(AS67="","",VLOOKUP(AS67,'【記載例】シフト記号表（勤務時間帯）'!$C$6:$L$47,10,FALSE))</f>
        <v/>
      </c>
      <c r="AT68" s="128" t="str">
        <f>IF(AT67="","",VLOOKUP(AT67,'【記載例】シフト記号表（勤務時間帯）'!$C$6:$L$47,10,FALSE))</f>
        <v/>
      </c>
      <c r="AU68" s="128">
        <f>IF(AU67="","",VLOOKUP(AU67,'【記載例】シフト記号表（勤務時間帯）'!$C$6:$L$47,10,FALSE))</f>
        <v>8</v>
      </c>
      <c r="AV68" s="128">
        <f>IF(AV67="","",VLOOKUP(AV67,'【記載例】シフト記号表（勤務時間帯）'!$C$6:$L$47,10,FALSE))</f>
        <v>8</v>
      </c>
      <c r="AW68" s="128">
        <f>IF(AW67="","",VLOOKUP(AW67,'【記載例】シフト記号表（勤務時間帯）'!$C$6:$L$47,10,FALSE))</f>
        <v>8</v>
      </c>
      <c r="AX68" s="129">
        <f>IF(AX67="","",VLOOKUP(AX67,'【記載例】シフト記号表（勤務時間帯）'!$C$6:$L$47,10,FALSE))</f>
        <v>8</v>
      </c>
      <c r="AY68" s="127" t="str">
        <f>IF(AY67="","",VLOOKUP(AY67,'【記載例】シフト記号表（勤務時間帯）'!$C$6:$L$47,10,FALSE))</f>
        <v/>
      </c>
      <c r="AZ68" s="128" t="str">
        <f>IF(AZ67="","",VLOOKUP(AZ67,'【記載例】シフト記号表（勤務時間帯）'!$C$6:$L$47,10,FALSE))</f>
        <v/>
      </c>
      <c r="BA68" s="128" t="str">
        <f>IF(BA67="","",VLOOKUP(BA67,'【記載例】シフト記号表（勤務時間帯）'!$C$6:$L$47,10,FALSE))</f>
        <v/>
      </c>
      <c r="BB68" s="789">
        <f>IF($BE$3="４週",SUM(W68:AX68),IF($BE$3="暦月",SUM(W68:BA68),""))</f>
        <v>160</v>
      </c>
      <c r="BC68" s="790"/>
      <c r="BD68" s="791">
        <f>IF($BE$3="４週",BB68/4,IF($BE$3="暦月",(BB68/($BE$8/7)),""))</f>
        <v>40</v>
      </c>
      <c r="BE68" s="790"/>
      <c r="BF68" s="786"/>
      <c r="BG68" s="787"/>
      <c r="BH68" s="787"/>
      <c r="BI68" s="787"/>
      <c r="BJ68" s="788"/>
    </row>
    <row r="69" spans="2:62" ht="20.25" customHeight="1">
      <c r="B69" s="792">
        <f>B67+1</f>
        <v>28</v>
      </c>
      <c r="C69" s="794" t="s">
        <v>521</v>
      </c>
      <c r="D69" s="795"/>
      <c r="E69" s="122"/>
      <c r="F69" s="123"/>
      <c r="G69" s="122"/>
      <c r="H69" s="123"/>
      <c r="I69" s="798" t="s">
        <v>124</v>
      </c>
      <c r="J69" s="799"/>
      <c r="K69" s="802" t="s">
        <v>521</v>
      </c>
      <c r="L69" s="803"/>
      <c r="M69" s="803"/>
      <c r="N69" s="795"/>
      <c r="O69" s="806" t="s">
        <v>222</v>
      </c>
      <c r="P69" s="807"/>
      <c r="Q69" s="807"/>
      <c r="R69" s="807"/>
      <c r="S69" s="808"/>
      <c r="T69" s="142" t="s">
        <v>456</v>
      </c>
      <c r="U69" s="143"/>
      <c r="V69" s="144"/>
      <c r="W69" s="135" t="s">
        <v>458</v>
      </c>
      <c r="X69" s="136" t="s">
        <v>458</v>
      </c>
      <c r="Y69" s="136" t="s">
        <v>458</v>
      </c>
      <c r="Z69" s="136" t="s">
        <v>458</v>
      </c>
      <c r="AA69" s="136"/>
      <c r="AB69" s="136"/>
      <c r="AC69" s="137" t="s">
        <v>458</v>
      </c>
      <c r="AD69" s="135" t="s">
        <v>458</v>
      </c>
      <c r="AE69" s="136" t="s">
        <v>458</v>
      </c>
      <c r="AF69" s="136" t="s">
        <v>458</v>
      </c>
      <c r="AG69" s="136" t="s">
        <v>458</v>
      </c>
      <c r="AH69" s="136"/>
      <c r="AI69" s="136"/>
      <c r="AJ69" s="137" t="s">
        <v>458</v>
      </c>
      <c r="AK69" s="135" t="s">
        <v>458</v>
      </c>
      <c r="AL69" s="136" t="s">
        <v>458</v>
      </c>
      <c r="AM69" s="136" t="s">
        <v>458</v>
      </c>
      <c r="AN69" s="136" t="s">
        <v>458</v>
      </c>
      <c r="AO69" s="136"/>
      <c r="AP69" s="136"/>
      <c r="AQ69" s="137" t="s">
        <v>458</v>
      </c>
      <c r="AR69" s="135" t="s">
        <v>458</v>
      </c>
      <c r="AS69" s="136" t="s">
        <v>458</v>
      </c>
      <c r="AT69" s="136" t="s">
        <v>458</v>
      </c>
      <c r="AU69" s="136" t="s">
        <v>458</v>
      </c>
      <c r="AV69" s="136"/>
      <c r="AW69" s="136"/>
      <c r="AX69" s="137" t="s">
        <v>458</v>
      </c>
      <c r="AY69" s="135"/>
      <c r="AZ69" s="136"/>
      <c r="BA69" s="138"/>
      <c r="BB69" s="809"/>
      <c r="BC69" s="810"/>
      <c r="BD69" s="781"/>
      <c r="BE69" s="782"/>
      <c r="BF69" s="783"/>
      <c r="BG69" s="784"/>
      <c r="BH69" s="784"/>
      <c r="BI69" s="784"/>
      <c r="BJ69" s="785"/>
    </row>
    <row r="70" spans="2:62" ht="20.25" customHeight="1">
      <c r="B70" s="793"/>
      <c r="C70" s="796"/>
      <c r="D70" s="797"/>
      <c r="E70" s="122"/>
      <c r="F70" s="123" t="str">
        <f>C69</f>
        <v>作業療法士</v>
      </c>
      <c r="G70" s="122"/>
      <c r="H70" s="123" t="str">
        <f>I69</f>
        <v>A</v>
      </c>
      <c r="I70" s="800"/>
      <c r="J70" s="801"/>
      <c r="K70" s="804"/>
      <c r="L70" s="805"/>
      <c r="M70" s="805"/>
      <c r="N70" s="797"/>
      <c r="O70" s="806"/>
      <c r="P70" s="807"/>
      <c r="Q70" s="807"/>
      <c r="R70" s="807"/>
      <c r="S70" s="808"/>
      <c r="T70" s="139" t="s">
        <v>203</v>
      </c>
      <c r="U70" s="140"/>
      <c r="V70" s="141"/>
      <c r="W70" s="127">
        <f>IF(W69="","",VLOOKUP(W69,'【記載例】シフト記号表（勤務時間帯）'!$C$6:$L$47,10,FALSE))</f>
        <v>8</v>
      </c>
      <c r="X70" s="128">
        <f>IF(X69="","",VLOOKUP(X69,'【記載例】シフト記号表（勤務時間帯）'!$C$6:$L$47,10,FALSE))</f>
        <v>8</v>
      </c>
      <c r="Y70" s="128">
        <f>IF(Y69="","",VLOOKUP(Y69,'【記載例】シフト記号表（勤務時間帯）'!$C$6:$L$47,10,FALSE))</f>
        <v>8</v>
      </c>
      <c r="Z70" s="128">
        <f>IF(Z69="","",VLOOKUP(Z69,'【記載例】シフト記号表（勤務時間帯）'!$C$6:$L$47,10,FALSE))</f>
        <v>8</v>
      </c>
      <c r="AA70" s="128" t="str">
        <f>IF(AA69="","",VLOOKUP(AA69,'【記載例】シフト記号表（勤務時間帯）'!$C$6:$L$47,10,FALSE))</f>
        <v/>
      </c>
      <c r="AB70" s="128" t="str">
        <f>IF(AB69="","",VLOOKUP(AB69,'【記載例】シフト記号表（勤務時間帯）'!$C$6:$L$47,10,FALSE))</f>
        <v/>
      </c>
      <c r="AC70" s="129">
        <f>IF(AC69="","",VLOOKUP(AC69,'【記載例】シフト記号表（勤務時間帯）'!$C$6:$L$47,10,FALSE))</f>
        <v>8</v>
      </c>
      <c r="AD70" s="127">
        <f>IF(AD69="","",VLOOKUP(AD69,'【記載例】シフト記号表（勤務時間帯）'!$C$6:$L$47,10,FALSE))</f>
        <v>8</v>
      </c>
      <c r="AE70" s="128">
        <f>IF(AE69="","",VLOOKUP(AE69,'【記載例】シフト記号表（勤務時間帯）'!$C$6:$L$47,10,FALSE))</f>
        <v>8</v>
      </c>
      <c r="AF70" s="128">
        <f>IF(AF69="","",VLOOKUP(AF69,'【記載例】シフト記号表（勤務時間帯）'!$C$6:$L$47,10,FALSE))</f>
        <v>8</v>
      </c>
      <c r="AG70" s="128">
        <f>IF(AG69="","",VLOOKUP(AG69,'【記載例】シフト記号表（勤務時間帯）'!$C$6:$L$47,10,FALSE))</f>
        <v>8</v>
      </c>
      <c r="AH70" s="128" t="str">
        <f>IF(AH69="","",VLOOKUP(AH69,'【記載例】シフト記号表（勤務時間帯）'!$C$6:$L$47,10,FALSE))</f>
        <v/>
      </c>
      <c r="AI70" s="128" t="str">
        <f>IF(AI69="","",VLOOKUP(AI69,'【記載例】シフト記号表（勤務時間帯）'!$C$6:$L$47,10,FALSE))</f>
        <v/>
      </c>
      <c r="AJ70" s="129">
        <f>IF(AJ69="","",VLOOKUP(AJ69,'【記載例】シフト記号表（勤務時間帯）'!$C$6:$L$47,10,FALSE))</f>
        <v>8</v>
      </c>
      <c r="AK70" s="127">
        <f>IF(AK69="","",VLOOKUP(AK69,'【記載例】シフト記号表（勤務時間帯）'!$C$6:$L$47,10,FALSE))</f>
        <v>8</v>
      </c>
      <c r="AL70" s="128">
        <f>IF(AL69="","",VLOOKUP(AL69,'【記載例】シフト記号表（勤務時間帯）'!$C$6:$L$47,10,FALSE))</f>
        <v>8</v>
      </c>
      <c r="AM70" s="128">
        <f>IF(AM69="","",VLOOKUP(AM69,'【記載例】シフト記号表（勤務時間帯）'!$C$6:$L$47,10,FALSE))</f>
        <v>8</v>
      </c>
      <c r="AN70" s="128">
        <f>IF(AN69="","",VLOOKUP(AN69,'【記載例】シフト記号表（勤務時間帯）'!$C$6:$L$47,10,FALSE))</f>
        <v>8</v>
      </c>
      <c r="AO70" s="128" t="str">
        <f>IF(AO69="","",VLOOKUP(AO69,'【記載例】シフト記号表（勤務時間帯）'!$C$6:$L$47,10,FALSE))</f>
        <v/>
      </c>
      <c r="AP70" s="128" t="str">
        <f>IF(AP69="","",VLOOKUP(AP69,'【記載例】シフト記号表（勤務時間帯）'!$C$6:$L$47,10,FALSE))</f>
        <v/>
      </c>
      <c r="AQ70" s="129">
        <f>IF(AQ69="","",VLOOKUP(AQ69,'【記載例】シフト記号表（勤務時間帯）'!$C$6:$L$47,10,FALSE))</f>
        <v>8</v>
      </c>
      <c r="AR70" s="127">
        <f>IF(AR69="","",VLOOKUP(AR69,'【記載例】シフト記号表（勤務時間帯）'!$C$6:$L$47,10,FALSE))</f>
        <v>8</v>
      </c>
      <c r="AS70" s="128">
        <f>IF(AS69="","",VLOOKUP(AS69,'【記載例】シフト記号表（勤務時間帯）'!$C$6:$L$47,10,FALSE))</f>
        <v>8</v>
      </c>
      <c r="AT70" s="128">
        <f>IF(AT69="","",VLOOKUP(AT69,'【記載例】シフト記号表（勤務時間帯）'!$C$6:$L$47,10,FALSE))</f>
        <v>8</v>
      </c>
      <c r="AU70" s="128">
        <f>IF(AU69="","",VLOOKUP(AU69,'【記載例】シフト記号表（勤務時間帯）'!$C$6:$L$47,10,FALSE))</f>
        <v>8</v>
      </c>
      <c r="AV70" s="128" t="str">
        <f>IF(AV69="","",VLOOKUP(AV69,'【記載例】シフト記号表（勤務時間帯）'!$C$6:$L$47,10,FALSE))</f>
        <v/>
      </c>
      <c r="AW70" s="128" t="str">
        <f>IF(AW69="","",VLOOKUP(AW69,'【記載例】シフト記号表（勤務時間帯）'!$C$6:$L$47,10,FALSE))</f>
        <v/>
      </c>
      <c r="AX70" s="129">
        <f>IF(AX69="","",VLOOKUP(AX69,'【記載例】シフト記号表（勤務時間帯）'!$C$6:$L$47,10,FALSE))</f>
        <v>8</v>
      </c>
      <c r="AY70" s="127" t="str">
        <f>IF(AY69="","",VLOOKUP(AY69,'【記載例】シフト記号表（勤務時間帯）'!$C$6:$L$47,10,FALSE))</f>
        <v/>
      </c>
      <c r="AZ70" s="128" t="str">
        <f>IF(AZ69="","",VLOOKUP(AZ69,'【記載例】シフト記号表（勤務時間帯）'!$C$6:$L$47,10,FALSE))</f>
        <v/>
      </c>
      <c r="BA70" s="128" t="str">
        <f>IF(BA69="","",VLOOKUP(BA69,'【記載例】シフト記号表（勤務時間帯）'!$C$6:$L$47,10,FALSE))</f>
        <v/>
      </c>
      <c r="BB70" s="789">
        <f>IF($BE$3="４週",SUM(W70:AX70),IF($BE$3="暦月",SUM(W70:BA70),""))</f>
        <v>160</v>
      </c>
      <c r="BC70" s="790"/>
      <c r="BD70" s="791">
        <f>IF($BE$3="４週",BB70/4,IF($BE$3="暦月",(BB70/($BE$8/7)),""))</f>
        <v>40</v>
      </c>
      <c r="BE70" s="790"/>
      <c r="BF70" s="786"/>
      <c r="BG70" s="787"/>
      <c r="BH70" s="787"/>
      <c r="BI70" s="787"/>
      <c r="BJ70" s="788"/>
    </row>
    <row r="71" spans="2:62" ht="20.25" customHeight="1">
      <c r="B71" s="792">
        <f>B69+1</f>
        <v>29</v>
      </c>
      <c r="C71" s="794" t="s">
        <v>522</v>
      </c>
      <c r="D71" s="795"/>
      <c r="E71" s="122"/>
      <c r="F71" s="123"/>
      <c r="G71" s="122"/>
      <c r="H71" s="123"/>
      <c r="I71" s="798" t="s">
        <v>124</v>
      </c>
      <c r="J71" s="799"/>
      <c r="K71" s="802" t="s">
        <v>522</v>
      </c>
      <c r="L71" s="803"/>
      <c r="M71" s="803"/>
      <c r="N71" s="795"/>
      <c r="O71" s="806" t="s">
        <v>523</v>
      </c>
      <c r="P71" s="807"/>
      <c r="Q71" s="807"/>
      <c r="R71" s="807"/>
      <c r="S71" s="808"/>
      <c r="T71" s="142" t="s">
        <v>456</v>
      </c>
      <c r="U71" s="143"/>
      <c r="V71" s="144"/>
      <c r="W71" s="135"/>
      <c r="X71" s="136" t="s">
        <v>524</v>
      </c>
      <c r="Y71" s="136" t="s">
        <v>458</v>
      </c>
      <c r="Z71" s="136"/>
      <c r="AA71" s="136" t="s">
        <v>458</v>
      </c>
      <c r="AB71" s="136" t="s">
        <v>458</v>
      </c>
      <c r="AC71" s="137" t="s">
        <v>458</v>
      </c>
      <c r="AD71" s="135"/>
      <c r="AE71" s="136" t="s">
        <v>458</v>
      </c>
      <c r="AF71" s="136" t="s">
        <v>458</v>
      </c>
      <c r="AG71" s="136"/>
      <c r="AH71" s="136" t="s">
        <v>458</v>
      </c>
      <c r="AI71" s="136" t="s">
        <v>458</v>
      </c>
      <c r="AJ71" s="137" t="s">
        <v>458</v>
      </c>
      <c r="AK71" s="135"/>
      <c r="AL71" s="136" t="s">
        <v>458</v>
      </c>
      <c r="AM71" s="136" t="s">
        <v>458</v>
      </c>
      <c r="AN71" s="136"/>
      <c r="AO71" s="136" t="s">
        <v>458</v>
      </c>
      <c r="AP71" s="136" t="s">
        <v>458</v>
      </c>
      <c r="AQ71" s="137" t="s">
        <v>458</v>
      </c>
      <c r="AR71" s="135"/>
      <c r="AS71" s="136" t="s">
        <v>524</v>
      </c>
      <c r="AT71" s="136" t="s">
        <v>524</v>
      </c>
      <c r="AU71" s="136"/>
      <c r="AV71" s="136" t="s">
        <v>524</v>
      </c>
      <c r="AW71" s="136" t="s">
        <v>458</v>
      </c>
      <c r="AX71" s="137" t="s">
        <v>458</v>
      </c>
      <c r="AY71" s="135"/>
      <c r="AZ71" s="136"/>
      <c r="BA71" s="138"/>
      <c r="BB71" s="809"/>
      <c r="BC71" s="810"/>
      <c r="BD71" s="781"/>
      <c r="BE71" s="782"/>
      <c r="BF71" s="783"/>
      <c r="BG71" s="784"/>
      <c r="BH71" s="784"/>
      <c r="BI71" s="784"/>
      <c r="BJ71" s="785"/>
    </row>
    <row r="72" spans="2:62" ht="20.25" customHeight="1">
      <c r="B72" s="793"/>
      <c r="C72" s="827"/>
      <c r="D72" s="828"/>
      <c r="E72" s="145"/>
      <c r="F72" s="146" t="str">
        <f>C71</f>
        <v>言語聴覚士</v>
      </c>
      <c r="G72" s="145"/>
      <c r="H72" s="146" t="str">
        <f>I71</f>
        <v>A</v>
      </c>
      <c r="I72" s="829"/>
      <c r="J72" s="830"/>
      <c r="K72" s="831"/>
      <c r="L72" s="832"/>
      <c r="M72" s="832"/>
      <c r="N72" s="828"/>
      <c r="O72" s="806"/>
      <c r="P72" s="807"/>
      <c r="Q72" s="807"/>
      <c r="R72" s="807"/>
      <c r="S72" s="808"/>
      <c r="T72" s="139" t="s">
        <v>203</v>
      </c>
      <c r="U72" s="140"/>
      <c r="V72" s="141"/>
      <c r="W72" s="127" t="str">
        <f>IF(W71="","",VLOOKUP(W71,'【記載例】シフト記号表（勤務時間帯）'!$C$6:$L$47,10,FALSE))</f>
        <v/>
      </c>
      <c r="X72" s="128">
        <f>IF(X71="","",VLOOKUP(X71,'【記載例】シフト記号表（勤務時間帯）'!$C$6:$L$47,10,FALSE))</f>
        <v>8</v>
      </c>
      <c r="Y72" s="128">
        <f>IF(Y71="","",VLOOKUP(Y71,'【記載例】シフト記号表（勤務時間帯）'!$C$6:$L$47,10,FALSE))</f>
        <v>8</v>
      </c>
      <c r="Z72" s="128" t="str">
        <f>IF(Z71="","",VLOOKUP(Z71,'【記載例】シフト記号表（勤務時間帯）'!$C$6:$L$47,10,FALSE))</f>
        <v/>
      </c>
      <c r="AA72" s="128">
        <f>IF(AA71="","",VLOOKUP(AA71,'【記載例】シフト記号表（勤務時間帯）'!$C$6:$L$47,10,FALSE))</f>
        <v>8</v>
      </c>
      <c r="AB72" s="128">
        <f>IF(AB71="","",VLOOKUP(AB71,'【記載例】シフト記号表（勤務時間帯）'!$C$6:$L$47,10,FALSE))</f>
        <v>8</v>
      </c>
      <c r="AC72" s="129">
        <f>IF(AC71="","",VLOOKUP(AC71,'【記載例】シフト記号表（勤務時間帯）'!$C$6:$L$47,10,FALSE))</f>
        <v>8</v>
      </c>
      <c r="AD72" s="127" t="str">
        <f>IF(AD71="","",VLOOKUP(AD71,'【記載例】シフト記号表（勤務時間帯）'!$C$6:$L$47,10,FALSE))</f>
        <v/>
      </c>
      <c r="AE72" s="128">
        <f>IF(AE71="","",VLOOKUP(AE71,'【記載例】シフト記号表（勤務時間帯）'!$C$6:$L$47,10,FALSE))</f>
        <v>8</v>
      </c>
      <c r="AF72" s="128">
        <f>IF(AF71="","",VLOOKUP(AF71,'【記載例】シフト記号表（勤務時間帯）'!$C$6:$L$47,10,FALSE))</f>
        <v>8</v>
      </c>
      <c r="AG72" s="128" t="str">
        <f>IF(AG71="","",VLOOKUP(AG71,'【記載例】シフト記号表（勤務時間帯）'!$C$6:$L$47,10,FALSE))</f>
        <v/>
      </c>
      <c r="AH72" s="128">
        <f>IF(AH71="","",VLOOKUP(AH71,'【記載例】シフト記号表（勤務時間帯）'!$C$6:$L$47,10,FALSE))</f>
        <v>8</v>
      </c>
      <c r="AI72" s="128">
        <f>IF(AI71="","",VLOOKUP(AI71,'【記載例】シフト記号表（勤務時間帯）'!$C$6:$L$47,10,FALSE))</f>
        <v>8</v>
      </c>
      <c r="AJ72" s="129">
        <f>IF(AJ71="","",VLOOKUP(AJ71,'【記載例】シフト記号表（勤務時間帯）'!$C$6:$L$47,10,FALSE))</f>
        <v>8</v>
      </c>
      <c r="AK72" s="127" t="str">
        <f>IF(AK71="","",VLOOKUP(AK71,'【記載例】シフト記号表（勤務時間帯）'!$C$6:$L$47,10,FALSE))</f>
        <v/>
      </c>
      <c r="AL72" s="128">
        <f>IF(AL71="","",VLOOKUP(AL71,'【記載例】シフト記号表（勤務時間帯）'!$C$6:$L$47,10,FALSE))</f>
        <v>8</v>
      </c>
      <c r="AM72" s="128">
        <f>IF(AM71="","",VLOOKUP(AM71,'【記載例】シフト記号表（勤務時間帯）'!$C$6:$L$47,10,FALSE))</f>
        <v>8</v>
      </c>
      <c r="AN72" s="128" t="str">
        <f>IF(AN71="","",VLOOKUP(AN71,'【記載例】シフト記号表（勤務時間帯）'!$C$6:$L$47,10,FALSE))</f>
        <v/>
      </c>
      <c r="AO72" s="128">
        <f>IF(AO71="","",VLOOKUP(AO71,'【記載例】シフト記号表（勤務時間帯）'!$C$6:$L$47,10,FALSE))</f>
        <v>8</v>
      </c>
      <c r="AP72" s="128">
        <f>IF(AP71="","",VLOOKUP(AP71,'【記載例】シフト記号表（勤務時間帯）'!$C$6:$L$47,10,FALSE))</f>
        <v>8</v>
      </c>
      <c r="AQ72" s="129">
        <f>IF(AQ71="","",VLOOKUP(AQ71,'【記載例】シフト記号表（勤務時間帯）'!$C$6:$L$47,10,FALSE))</f>
        <v>8</v>
      </c>
      <c r="AR72" s="127" t="str">
        <f>IF(AR71="","",VLOOKUP(AR71,'【記載例】シフト記号表（勤務時間帯）'!$C$6:$L$47,10,FALSE))</f>
        <v/>
      </c>
      <c r="AS72" s="128">
        <f>IF(AS71="","",VLOOKUP(AS71,'【記載例】シフト記号表（勤務時間帯）'!$C$6:$L$47,10,FALSE))</f>
        <v>8</v>
      </c>
      <c r="AT72" s="128">
        <f>IF(AT71="","",VLOOKUP(AT71,'【記載例】シフト記号表（勤務時間帯）'!$C$6:$L$47,10,FALSE))</f>
        <v>8</v>
      </c>
      <c r="AU72" s="128" t="str">
        <f>IF(AU71="","",VLOOKUP(AU71,'【記載例】シフト記号表（勤務時間帯）'!$C$6:$L$47,10,FALSE))</f>
        <v/>
      </c>
      <c r="AV72" s="128">
        <f>IF(AV71="","",VLOOKUP(AV71,'【記載例】シフト記号表（勤務時間帯）'!$C$6:$L$47,10,FALSE))</f>
        <v>8</v>
      </c>
      <c r="AW72" s="128">
        <f>IF(AW71="","",VLOOKUP(AW71,'【記載例】シフト記号表（勤務時間帯）'!$C$6:$L$47,10,FALSE))</f>
        <v>8</v>
      </c>
      <c r="AX72" s="129">
        <f>IF(AX71="","",VLOOKUP(AX71,'【記載例】シフト記号表（勤務時間帯）'!$C$6:$L$47,10,FALSE))</f>
        <v>8</v>
      </c>
      <c r="AY72" s="127" t="str">
        <f>IF(AY71="","",VLOOKUP(AY71,'【記載例】シフト記号表（勤務時間帯）'!$C$6:$L$47,10,FALSE))</f>
        <v/>
      </c>
      <c r="AZ72" s="128" t="str">
        <f>IF(AZ71="","",VLOOKUP(AZ71,'【記載例】シフト記号表（勤務時間帯）'!$C$6:$L$47,10,FALSE))</f>
        <v/>
      </c>
      <c r="BA72" s="128" t="str">
        <f>IF(BA71="","",VLOOKUP(BA71,'【記載例】シフト記号表（勤務時間帯）'!$C$6:$L$47,10,FALSE))</f>
        <v/>
      </c>
      <c r="BB72" s="836">
        <f>IF($BE$3="４週",SUM(W72:AX72),IF($BE$3="暦月",SUM(W72:BA72),""))</f>
        <v>160</v>
      </c>
      <c r="BC72" s="837"/>
      <c r="BD72" s="838">
        <f>IF($BE$3="４週",BB72/4,IF($BE$3="暦月",(BB72/($BE$8/7)),""))</f>
        <v>40</v>
      </c>
      <c r="BE72" s="837"/>
      <c r="BF72" s="833"/>
      <c r="BG72" s="834"/>
      <c r="BH72" s="834"/>
      <c r="BI72" s="834"/>
      <c r="BJ72" s="835"/>
    </row>
    <row r="73" spans="2:62" ht="20.25" customHeight="1">
      <c r="B73" s="792">
        <f>B71+1</f>
        <v>30</v>
      </c>
      <c r="C73" s="794"/>
      <c r="D73" s="795"/>
      <c r="E73" s="130"/>
      <c r="F73" s="131"/>
      <c r="G73" s="130"/>
      <c r="H73" s="131"/>
      <c r="I73" s="798"/>
      <c r="J73" s="799"/>
      <c r="K73" s="802"/>
      <c r="L73" s="803"/>
      <c r="M73" s="803"/>
      <c r="N73" s="795"/>
      <c r="O73" s="806"/>
      <c r="P73" s="807"/>
      <c r="Q73" s="807"/>
      <c r="R73" s="807"/>
      <c r="S73" s="808"/>
      <c r="T73" s="147" t="s">
        <v>456</v>
      </c>
      <c r="U73" s="148"/>
      <c r="V73" s="149"/>
      <c r="W73" s="135"/>
      <c r="X73" s="136"/>
      <c r="Y73" s="136"/>
      <c r="Z73" s="136"/>
      <c r="AA73" s="136"/>
      <c r="AB73" s="136"/>
      <c r="AC73" s="137"/>
      <c r="AD73" s="135"/>
      <c r="AE73" s="136"/>
      <c r="AF73" s="136"/>
      <c r="AG73" s="136"/>
      <c r="AH73" s="136"/>
      <c r="AI73" s="136"/>
      <c r="AJ73" s="137"/>
      <c r="AK73" s="135"/>
      <c r="AL73" s="136"/>
      <c r="AM73" s="136"/>
      <c r="AN73" s="136"/>
      <c r="AO73" s="136"/>
      <c r="AP73" s="136"/>
      <c r="AQ73" s="137"/>
      <c r="AR73" s="135"/>
      <c r="AS73" s="136"/>
      <c r="AT73" s="136"/>
      <c r="AU73" s="136"/>
      <c r="AV73" s="136"/>
      <c r="AW73" s="136"/>
      <c r="AX73" s="137"/>
      <c r="AY73" s="135"/>
      <c r="AZ73" s="136"/>
      <c r="BA73" s="138"/>
      <c r="BB73" s="809"/>
      <c r="BC73" s="810"/>
      <c r="BD73" s="781"/>
      <c r="BE73" s="782"/>
      <c r="BF73" s="783"/>
      <c r="BG73" s="784"/>
      <c r="BH73" s="784"/>
      <c r="BI73" s="784"/>
      <c r="BJ73" s="785"/>
    </row>
    <row r="74" spans="2:62" ht="20.25" customHeight="1" thickBot="1">
      <c r="B74" s="850"/>
      <c r="C74" s="851"/>
      <c r="D74" s="852"/>
      <c r="E74" s="150"/>
      <c r="F74" s="151">
        <f>C74</f>
        <v>0</v>
      </c>
      <c r="G74" s="150"/>
      <c r="H74" s="151">
        <f>I74</f>
        <v>0</v>
      </c>
      <c r="I74" s="853"/>
      <c r="J74" s="854"/>
      <c r="K74" s="855"/>
      <c r="L74" s="856"/>
      <c r="M74" s="856"/>
      <c r="N74" s="852"/>
      <c r="O74" s="857"/>
      <c r="P74" s="858"/>
      <c r="Q74" s="858"/>
      <c r="R74" s="858"/>
      <c r="S74" s="859"/>
      <c r="T74" s="152" t="s">
        <v>203</v>
      </c>
      <c r="U74" s="153"/>
      <c r="V74" s="154"/>
      <c r="W74" s="155" t="str">
        <f>IF(W73="","",VLOOKUP(W73,'【記載例】シフト記号表（勤務時間帯）'!$C$6:$L$47,10,FALSE))</f>
        <v/>
      </c>
      <c r="X74" s="156" t="str">
        <f>IF(X73="","",VLOOKUP(X73,'【記載例】シフト記号表（勤務時間帯）'!$C$6:$L$47,10,FALSE))</f>
        <v/>
      </c>
      <c r="Y74" s="156" t="str">
        <f>IF(Y73="","",VLOOKUP(Y73,'【記載例】シフト記号表（勤務時間帯）'!$C$6:$L$47,10,FALSE))</f>
        <v/>
      </c>
      <c r="Z74" s="156" t="str">
        <f>IF(Z73="","",VLOOKUP(Z73,'【記載例】シフト記号表（勤務時間帯）'!$C$6:$L$47,10,FALSE))</f>
        <v/>
      </c>
      <c r="AA74" s="156" t="str">
        <f>IF(AA73="","",VLOOKUP(AA73,'【記載例】シフト記号表（勤務時間帯）'!$C$6:$L$47,10,FALSE))</f>
        <v/>
      </c>
      <c r="AB74" s="156" t="str">
        <f>IF(AB73="","",VLOOKUP(AB73,'【記載例】シフト記号表（勤務時間帯）'!$C$6:$L$47,10,FALSE))</f>
        <v/>
      </c>
      <c r="AC74" s="157" t="str">
        <f>IF(AC73="","",VLOOKUP(AC73,'【記載例】シフト記号表（勤務時間帯）'!$C$6:$L$47,10,FALSE))</f>
        <v/>
      </c>
      <c r="AD74" s="155" t="str">
        <f>IF(AD73="","",VLOOKUP(AD73,'【記載例】シフト記号表（勤務時間帯）'!$C$6:$L$47,10,FALSE))</f>
        <v/>
      </c>
      <c r="AE74" s="156" t="str">
        <f>IF(AE73="","",VLOOKUP(AE73,'【記載例】シフト記号表（勤務時間帯）'!$C$6:$L$47,10,FALSE))</f>
        <v/>
      </c>
      <c r="AF74" s="156" t="str">
        <f>IF(AF73="","",VLOOKUP(AF73,'【記載例】シフト記号表（勤務時間帯）'!$C$6:$L$47,10,FALSE))</f>
        <v/>
      </c>
      <c r="AG74" s="156" t="str">
        <f>IF(AG73="","",VLOOKUP(AG73,'【記載例】シフト記号表（勤務時間帯）'!$C$6:$L$47,10,FALSE))</f>
        <v/>
      </c>
      <c r="AH74" s="156" t="str">
        <f>IF(AH73="","",VLOOKUP(AH73,'【記載例】シフト記号表（勤務時間帯）'!$C$6:$L$47,10,FALSE))</f>
        <v/>
      </c>
      <c r="AI74" s="156" t="str">
        <f>IF(AI73="","",VLOOKUP(AI73,'【記載例】シフト記号表（勤務時間帯）'!$C$6:$L$47,10,FALSE))</f>
        <v/>
      </c>
      <c r="AJ74" s="157" t="str">
        <f>IF(AJ73="","",VLOOKUP(AJ73,'【記載例】シフト記号表（勤務時間帯）'!$C$6:$L$47,10,FALSE))</f>
        <v/>
      </c>
      <c r="AK74" s="155" t="str">
        <f>IF(AK73="","",VLOOKUP(AK73,'【記載例】シフト記号表（勤務時間帯）'!$C$6:$L$47,10,FALSE))</f>
        <v/>
      </c>
      <c r="AL74" s="156" t="str">
        <f>IF(AL73="","",VLOOKUP(AL73,'【記載例】シフト記号表（勤務時間帯）'!$C$6:$L$47,10,FALSE))</f>
        <v/>
      </c>
      <c r="AM74" s="156" t="str">
        <f>IF(AM73="","",VLOOKUP(AM73,'【記載例】シフト記号表（勤務時間帯）'!$C$6:$L$47,10,FALSE))</f>
        <v/>
      </c>
      <c r="AN74" s="156" t="str">
        <f>IF(AN73="","",VLOOKUP(AN73,'【記載例】シフト記号表（勤務時間帯）'!$C$6:$L$47,10,FALSE))</f>
        <v/>
      </c>
      <c r="AO74" s="156" t="str">
        <f>IF(AO73="","",VLOOKUP(AO73,'【記載例】シフト記号表（勤務時間帯）'!$C$6:$L$47,10,FALSE))</f>
        <v/>
      </c>
      <c r="AP74" s="156" t="str">
        <f>IF(AP73="","",VLOOKUP(AP73,'【記載例】シフト記号表（勤務時間帯）'!$C$6:$L$47,10,FALSE))</f>
        <v/>
      </c>
      <c r="AQ74" s="157" t="str">
        <f>IF(AQ73="","",VLOOKUP(AQ73,'【記載例】シフト記号表（勤務時間帯）'!$C$6:$L$47,10,FALSE))</f>
        <v/>
      </c>
      <c r="AR74" s="155" t="str">
        <f>IF(AR73="","",VLOOKUP(AR73,'【記載例】シフト記号表（勤務時間帯）'!$C$6:$L$47,10,FALSE))</f>
        <v/>
      </c>
      <c r="AS74" s="156" t="str">
        <f>IF(AS73="","",VLOOKUP(AS73,'【記載例】シフト記号表（勤務時間帯）'!$C$6:$L$47,10,FALSE))</f>
        <v/>
      </c>
      <c r="AT74" s="156" t="str">
        <f>IF(AT73="","",VLOOKUP(AT73,'【記載例】シフト記号表（勤務時間帯）'!$C$6:$L$47,10,FALSE))</f>
        <v/>
      </c>
      <c r="AU74" s="156" t="str">
        <f>IF(AU73="","",VLOOKUP(AU73,'【記載例】シフト記号表（勤務時間帯）'!$C$6:$L$47,10,FALSE))</f>
        <v/>
      </c>
      <c r="AV74" s="156" t="str">
        <f>IF(AV73="","",VLOOKUP(AV73,'【記載例】シフト記号表（勤務時間帯）'!$C$6:$L$47,10,FALSE))</f>
        <v/>
      </c>
      <c r="AW74" s="156" t="str">
        <f>IF(AW73="","",VLOOKUP(AW73,'【記載例】シフト記号表（勤務時間帯）'!$C$6:$L$47,10,FALSE))</f>
        <v/>
      </c>
      <c r="AX74" s="157" t="str">
        <f>IF(AX73="","",VLOOKUP(AX73,'【記載例】シフト記号表（勤務時間帯）'!$C$6:$L$47,10,FALSE))</f>
        <v/>
      </c>
      <c r="AY74" s="155" t="str">
        <f>IF(AY73="","",VLOOKUP(AY73,'【記載例】シフト記号表（勤務時間帯）'!$C$6:$L$47,10,FALSE))</f>
        <v/>
      </c>
      <c r="AZ74" s="156" t="str">
        <f>IF(AZ73="","",VLOOKUP(AZ73,'【記載例】シフト記号表（勤務時間帯）'!$C$6:$L$47,10,FALSE))</f>
        <v/>
      </c>
      <c r="BA74" s="158" t="str">
        <f>IF(BA73="","",VLOOKUP(BA73,'【記載例】シフト記号表（勤務時間帯）'!$C$6:$L$47,10,FALSE))</f>
        <v/>
      </c>
      <c r="BB74" s="842">
        <f>IF($BE$3="４週",SUM(W74:AX74),IF($BE$3="暦月",SUM(W74:BA74),""))</f>
        <v>0</v>
      </c>
      <c r="BC74" s="843"/>
      <c r="BD74" s="844">
        <f>IF($BE$3="４週",BB74/4,IF($BE$3="暦月",(BB74/($BE$8/7)),""))</f>
        <v>0</v>
      </c>
      <c r="BE74" s="843"/>
      <c r="BF74" s="839"/>
      <c r="BG74" s="840"/>
      <c r="BH74" s="840"/>
      <c r="BI74" s="840"/>
      <c r="BJ74" s="841"/>
    </row>
    <row r="75" spans="2:62" ht="20.25" customHeight="1">
      <c r="B75" s="39"/>
      <c r="C75" s="159"/>
      <c r="D75" s="159"/>
      <c r="E75" s="159"/>
      <c r="F75" s="159"/>
      <c r="G75" s="159"/>
      <c r="H75" s="159"/>
      <c r="I75" s="160"/>
      <c r="J75" s="160"/>
      <c r="K75" s="159"/>
      <c r="L75" s="159"/>
      <c r="M75" s="159"/>
      <c r="N75" s="159"/>
      <c r="O75" s="161"/>
      <c r="P75" s="161"/>
      <c r="Q75" s="161"/>
      <c r="R75" s="162"/>
      <c r="S75" s="162"/>
      <c r="T75" s="162"/>
      <c r="U75" s="163"/>
      <c r="V75" s="164"/>
      <c r="W75" s="165"/>
      <c r="X75" s="165"/>
      <c r="Y75" s="165"/>
      <c r="Z75" s="165"/>
      <c r="AA75" s="165"/>
      <c r="AB75" s="165"/>
      <c r="AC75" s="165"/>
      <c r="AD75" s="165"/>
      <c r="AE75" s="165"/>
      <c r="AF75" s="165"/>
      <c r="AG75" s="165"/>
      <c r="AH75" s="165"/>
      <c r="AI75" s="165"/>
      <c r="AJ75" s="165"/>
      <c r="AK75" s="165"/>
      <c r="AL75" s="165"/>
      <c r="AM75" s="165"/>
      <c r="AN75" s="165"/>
      <c r="AO75" s="165"/>
      <c r="AP75" s="165"/>
      <c r="AQ75" s="165"/>
      <c r="AR75" s="165"/>
      <c r="AS75" s="165"/>
      <c r="AT75" s="165"/>
      <c r="AU75" s="165"/>
      <c r="AV75" s="165"/>
      <c r="AW75" s="165"/>
      <c r="AX75" s="165"/>
      <c r="AY75" s="165"/>
      <c r="AZ75" s="165"/>
      <c r="BA75" s="165"/>
      <c r="BB75" s="165"/>
      <c r="BC75" s="165"/>
      <c r="BD75" s="166"/>
      <c r="BE75" s="166"/>
      <c r="BF75" s="161"/>
      <c r="BG75" s="161"/>
      <c r="BH75" s="161"/>
      <c r="BI75" s="161"/>
      <c r="BJ75" s="161"/>
    </row>
    <row r="76" spans="2:62" ht="20.25" customHeight="1">
      <c r="B76" s="39"/>
      <c r="C76" s="159"/>
      <c r="D76" s="159"/>
      <c r="E76" s="159"/>
      <c r="F76" s="159"/>
      <c r="G76" s="159"/>
      <c r="H76" s="159"/>
      <c r="I76" s="167"/>
      <c r="J76" s="168" t="s">
        <v>525</v>
      </c>
      <c r="K76" s="168"/>
      <c r="L76" s="168"/>
      <c r="M76" s="168"/>
      <c r="N76" s="168"/>
      <c r="O76" s="168"/>
      <c r="P76" s="168"/>
      <c r="Q76" s="168"/>
      <c r="R76" s="168"/>
      <c r="S76" s="168"/>
      <c r="T76" s="169"/>
      <c r="U76" s="168"/>
      <c r="V76" s="168"/>
      <c r="W76" s="168"/>
      <c r="X76" s="168"/>
      <c r="Y76" s="168"/>
      <c r="Z76" s="170"/>
      <c r="AA76" s="168" t="s">
        <v>224</v>
      </c>
      <c r="AB76" s="168"/>
      <c r="AC76" s="168"/>
      <c r="AD76" s="168"/>
      <c r="AE76" s="168"/>
      <c r="AF76" s="168"/>
      <c r="AG76" s="170"/>
      <c r="AH76" s="170"/>
      <c r="AI76" s="170"/>
      <c r="AJ76" s="170"/>
      <c r="AK76" s="170"/>
      <c r="AL76" s="170"/>
      <c r="AM76" s="170"/>
      <c r="AN76" s="171"/>
      <c r="AO76" s="166"/>
      <c r="AP76" s="161"/>
      <c r="AQ76" s="161"/>
      <c r="AR76" s="161"/>
      <c r="AS76" s="161"/>
      <c r="AT76" s="161"/>
    </row>
    <row r="77" spans="2:62" ht="20.25" customHeight="1">
      <c r="B77" s="39"/>
      <c r="C77" s="159"/>
      <c r="D77" s="159"/>
      <c r="E77" s="159"/>
      <c r="F77" s="159"/>
      <c r="G77" s="159"/>
      <c r="H77" s="159"/>
      <c r="I77" s="167"/>
      <c r="J77" s="168"/>
      <c r="K77" s="168"/>
      <c r="L77" s="168"/>
      <c r="M77" s="168"/>
      <c r="N77" s="168"/>
      <c r="O77" s="168"/>
      <c r="P77" s="168"/>
      <c r="Q77" s="168"/>
      <c r="R77" s="168"/>
      <c r="S77" s="168"/>
      <c r="T77" s="169"/>
      <c r="U77" s="168"/>
      <c r="V77" s="168"/>
      <c r="W77" s="168"/>
      <c r="X77" s="168"/>
      <c r="Y77" s="168"/>
      <c r="Z77" s="170"/>
      <c r="AA77" s="849" t="s">
        <v>229</v>
      </c>
      <c r="AB77" s="849"/>
      <c r="AC77" s="849" t="s">
        <v>230</v>
      </c>
      <c r="AD77" s="849"/>
      <c r="AE77" s="849"/>
      <c r="AF77" s="849"/>
      <c r="AG77" s="170"/>
      <c r="AH77" s="170"/>
      <c r="AI77" s="170"/>
      <c r="AJ77" s="170"/>
      <c r="AK77" s="170"/>
      <c r="AL77" s="170"/>
      <c r="AM77" s="170"/>
      <c r="AN77" s="171"/>
      <c r="AO77" s="166"/>
      <c r="AP77" s="845"/>
      <c r="AQ77" s="845"/>
      <c r="AR77" s="845"/>
      <c r="AS77" s="845"/>
      <c r="AT77" s="161"/>
    </row>
    <row r="78" spans="2:62" ht="20.25" customHeight="1">
      <c r="B78" s="39"/>
      <c r="C78" s="159"/>
      <c r="D78" s="159"/>
      <c r="E78" s="159"/>
      <c r="F78" s="159"/>
      <c r="G78" s="159"/>
      <c r="H78" s="159"/>
      <c r="I78" s="167"/>
      <c r="J78" s="168"/>
      <c r="K78" s="846" t="s">
        <v>225</v>
      </c>
      <c r="L78" s="846"/>
      <c r="M78" s="846" t="s">
        <v>226</v>
      </c>
      <c r="N78" s="846"/>
      <c r="O78" s="846"/>
      <c r="P78" s="846"/>
      <c r="Q78" s="168"/>
      <c r="R78" s="848" t="s">
        <v>227</v>
      </c>
      <c r="S78" s="848"/>
      <c r="T78" s="848"/>
      <c r="U78" s="848"/>
      <c r="V78" s="172"/>
      <c r="W78" s="173" t="s">
        <v>228</v>
      </c>
      <c r="X78" s="173"/>
      <c r="Y78" s="78"/>
      <c r="Z78" s="170"/>
      <c r="AA78" s="849" t="s">
        <v>526</v>
      </c>
      <c r="AB78" s="849"/>
      <c r="AC78" s="849" t="s">
        <v>236</v>
      </c>
      <c r="AD78" s="849"/>
      <c r="AE78" s="849"/>
      <c r="AF78" s="849"/>
      <c r="AG78" s="170"/>
      <c r="AH78" s="170"/>
      <c r="AI78" s="170"/>
      <c r="AJ78" s="170"/>
      <c r="AK78" s="170"/>
      <c r="AL78" s="170"/>
      <c r="AM78" s="170"/>
      <c r="AN78" s="171"/>
      <c r="AO78" s="166"/>
      <c r="AP78" s="865"/>
      <c r="AQ78" s="865"/>
      <c r="AR78" s="865"/>
      <c r="AS78" s="865"/>
      <c r="AT78" s="161"/>
    </row>
    <row r="79" spans="2:62" ht="20.25" customHeight="1">
      <c r="B79" s="39"/>
      <c r="C79" s="159"/>
      <c r="D79" s="159"/>
      <c r="E79" s="159"/>
      <c r="F79" s="159"/>
      <c r="G79" s="159"/>
      <c r="H79" s="159"/>
      <c r="I79" s="167"/>
      <c r="J79" s="168"/>
      <c r="K79" s="847"/>
      <c r="L79" s="847"/>
      <c r="M79" s="847" t="s">
        <v>231</v>
      </c>
      <c r="N79" s="847"/>
      <c r="O79" s="847" t="s">
        <v>232</v>
      </c>
      <c r="P79" s="847"/>
      <c r="Q79" s="168"/>
      <c r="R79" s="847" t="s">
        <v>231</v>
      </c>
      <c r="S79" s="847"/>
      <c r="T79" s="847" t="s">
        <v>232</v>
      </c>
      <c r="U79" s="847"/>
      <c r="V79" s="172"/>
      <c r="W79" s="173" t="s">
        <v>233</v>
      </c>
      <c r="X79" s="173"/>
      <c r="Y79" s="78"/>
      <c r="Z79" s="170"/>
      <c r="AA79" s="849" t="s">
        <v>527</v>
      </c>
      <c r="AB79" s="849"/>
      <c r="AC79" s="849" t="s">
        <v>238</v>
      </c>
      <c r="AD79" s="849"/>
      <c r="AE79" s="849"/>
      <c r="AF79" s="849"/>
      <c r="AG79" s="170"/>
      <c r="AH79" s="170"/>
      <c r="AI79" s="170"/>
      <c r="AJ79" s="170"/>
      <c r="AK79" s="170"/>
      <c r="AL79" s="170"/>
      <c r="AM79" s="170"/>
      <c r="AN79" s="171"/>
      <c r="AO79" s="166"/>
      <c r="AP79" s="866"/>
      <c r="AQ79" s="866"/>
      <c r="AR79" s="866"/>
      <c r="AS79" s="866"/>
      <c r="AT79" s="161"/>
    </row>
    <row r="80" spans="2:62" ht="20.25" customHeight="1">
      <c r="B80" s="39"/>
      <c r="C80" s="159"/>
      <c r="D80" s="159"/>
      <c r="E80" s="159"/>
      <c r="F80" s="159"/>
      <c r="G80" s="159"/>
      <c r="H80" s="159"/>
      <c r="I80" s="167"/>
      <c r="J80" s="168"/>
      <c r="K80" s="849" t="s">
        <v>528</v>
      </c>
      <c r="L80" s="849"/>
      <c r="M80" s="860">
        <f>SUMIFS($BB$15:$BB$74,$F$15:$F$74,"看護職員",$H$15:$H$74,"A")</f>
        <v>960</v>
      </c>
      <c r="N80" s="860"/>
      <c r="O80" s="861">
        <f>SUMIFS($BD$15:$BD$74,$F$15:$F$74,"看護職員",$H$15:$H$74,"A")</f>
        <v>240</v>
      </c>
      <c r="P80" s="861"/>
      <c r="Q80" s="174"/>
      <c r="R80" s="862">
        <v>0</v>
      </c>
      <c r="S80" s="862"/>
      <c r="T80" s="862">
        <v>0</v>
      </c>
      <c r="U80" s="862"/>
      <c r="V80" s="175"/>
      <c r="W80" s="863">
        <v>6</v>
      </c>
      <c r="X80" s="864"/>
      <c r="Y80" s="78"/>
      <c r="Z80" s="170"/>
      <c r="AA80" s="849" t="s">
        <v>529</v>
      </c>
      <c r="AB80" s="849"/>
      <c r="AC80" s="849" t="s">
        <v>239</v>
      </c>
      <c r="AD80" s="849"/>
      <c r="AE80" s="849"/>
      <c r="AF80" s="849"/>
      <c r="AG80" s="170"/>
      <c r="AH80" s="170"/>
      <c r="AI80" s="170"/>
      <c r="AJ80" s="170"/>
      <c r="AK80" s="170"/>
      <c r="AL80" s="170"/>
      <c r="AM80" s="170"/>
      <c r="AN80" s="171"/>
      <c r="AO80" s="166"/>
      <c r="AP80" s="176"/>
      <c r="AQ80" s="176"/>
      <c r="AR80" s="176"/>
      <c r="AS80" s="176"/>
      <c r="AT80" s="161"/>
    </row>
    <row r="81" spans="2:46" ht="20.25" customHeight="1">
      <c r="B81" s="39"/>
      <c r="C81" s="159"/>
      <c r="D81" s="159"/>
      <c r="E81" s="159"/>
      <c r="F81" s="159"/>
      <c r="G81" s="159"/>
      <c r="H81" s="159"/>
      <c r="I81" s="167"/>
      <c r="J81" s="168"/>
      <c r="K81" s="849" t="s">
        <v>530</v>
      </c>
      <c r="L81" s="849"/>
      <c r="M81" s="860">
        <f>SUMIFS($BB$15:$BB$74,$F$15:$F$74,"看護職員",$H$15:$H$74,"B")</f>
        <v>0</v>
      </c>
      <c r="N81" s="860"/>
      <c r="O81" s="861">
        <f>SUMIFS($BD$15:$BD$74,$F$15:$F$74,"看護職員",$H$15:$H$74,"B")</f>
        <v>0</v>
      </c>
      <c r="P81" s="861"/>
      <c r="Q81" s="174"/>
      <c r="R81" s="862">
        <v>0</v>
      </c>
      <c r="S81" s="862"/>
      <c r="T81" s="862">
        <v>0</v>
      </c>
      <c r="U81" s="862"/>
      <c r="V81" s="175"/>
      <c r="W81" s="863">
        <v>0</v>
      </c>
      <c r="X81" s="864"/>
      <c r="Y81" s="78"/>
      <c r="Z81" s="170"/>
      <c r="AA81" s="849" t="s">
        <v>531</v>
      </c>
      <c r="AB81" s="849"/>
      <c r="AC81" s="849" t="s">
        <v>241</v>
      </c>
      <c r="AD81" s="849"/>
      <c r="AE81" s="849"/>
      <c r="AF81" s="849"/>
      <c r="AG81" s="170"/>
      <c r="AH81" s="170"/>
      <c r="AI81" s="170"/>
      <c r="AJ81" s="170"/>
      <c r="AK81" s="170"/>
      <c r="AL81" s="170"/>
      <c r="AM81" s="170"/>
      <c r="AN81" s="171"/>
      <c r="AO81" s="166"/>
      <c r="AP81" s="161"/>
      <c r="AQ81" s="161"/>
      <c r="AR81" s="161"/>
      <c r="AS81" s="161"/>
      <c r="AT81" s="161"/>
    </row>
    <row r="82" spans="2:46" ht="20.25" customHeight="1">
      <c r="B82" s="39"/>
      <c r="C82" s="159"/>
      <c r="D82" s="159"/>
      <c r="E82" s="159"/>
      <c r="F82" s="159"/>
      <c r="G82" s="159"/>
      <c r="H82" s="159"/>
      <c r="I82" s="167"/>
      <c r="J82" s="168"/>
      <c r="K82" s="849" t="s">
        <v>532</v>
      </c>
      <c r="L82" s="849"/>
      <c r="M82" s="860">
        <f>SUMIFS($BB$15:$BB$74,$F$15:$F$74,"看護職員",$H$15:$H$74,"C")</f>
        <v>0</v>
      </c>
      <c r="N82" s="860"/>
      <c r="O82" s="861">
        <f>SUMIFS($BD$15:$BD$74,$F$15:$F$74,"看護職員",$H$15:$H$74,"C")</f>
        <v>0</v>
      </c>
      <c r="P82" s="861"/>
      <c r="Q82" s="174"/>
      <c r="R82" s="862">
        <v>0</v>
      </c>
      <c r="S82" s="862"/>
      <c r="T82" s="874">
        <v>0</v>
      </c>
      <c r="U82" s="874"/>
      <c r="V82" s="175"/>
      <c r="W82" s="875" t="s">
        <v>240</v>
      </c>
      <c r="X82" s="876"/>
      <c r="Y82" s="78"/>
      <c r="Z82" s="170"/>
      <c r="AA82" s="78"/>
      <c r="AB82" s="78"/>
      <c r="AC82" s="78"/>
      <c r="AD82" s="78"/>
      <c r="AE82" s="78"/>
      <c r="AF82" s="78"/>
      <c r="AG82" s="170"/>
      <c r="AH82" s="170"/>
      <c r="AI82" s="170"/>
      <c r="AJ82" s="170"/>
      <c r="AK82" s="170"/>
      <c r="AL82" s="170"/>
      <c r="AM82" s="170"/>
      <c r="AN82" s="171"/>
      <c r="AO82" s="166"/>
      <c r="AP82" s="161"/>
      <c r="AQ82" s="161"/>
      <c r="AR82" s="161"/>
      <c r="AS82" s="161"/>
      <c r="AT82" s="161"/>
    </row>
    <row r="83" spans="2:46" ht="20.25" customHeight="1">
      <c r="B83" s="39"/>
      <c r="C83" s="159"/>
      <c r="D83" s="159"/>
      <c r="E83" s="159"/>
      <c r="F83" s="159"/>
      <c r="G83" s="159"/>
      <c r="H83" s="159"/>
      <c r="I83" s="167"/>
      <c r="J83" s="168"/>
      <c r="K83" s="849" t="s">
        <v>531</v>
      </c>
      <c r="L83" s="849"/>
      <c r="M83" s="860">
        <f>SUMIFS($BB$15:$BB$74,$F$15:$F$74,"看護職員",$H$15:$H$74,"D")</f>
        <v>0</v>
      </c>
      <c r="N83" s="860"/>
      <c r="O83" s="861">
        <f>SUMIFS($BD$15:$BD$74,$F$15:$F$74,"看護職員",$H$15:$H$74,"D")</f>
        <v>0</v>
      </c>
      <c r="P83" s="861"/>
      <c r="Q83" s="174"/>
      <c r="R83" s="862">
        <v>0</v>
      </c>
      <c r="S83" s="862"/>
      <c r="T83" s="874">
        <v>0</v>
      </c>
      <c r="U83" s="874"/>
      <c r="V83" s="175"/>
      <c r="W83" s="875" t="s">
        <v>533</v>
      </c>
      <c r="X83" s="876"/>
      <c r="Y83" s="78"/>
      <c r="Z83" s="170"/>
      <c r="AA83" s="78"/>
      <c r="AB83" s="78"/>
      <c r="AC83" s="78"/>
      <c r="AD83" s="78"/>
      <c r="AE83" s="78"/>
      <c r="AF83" s="78"/>
      <c r="AG83" s="170"/>
      <c r="AH83" s="170"/>
      <c r="AI83" s="170"/>
      <c r="AJ83" s="170"/>
      <c r="AK83" s="170"/>
      <c r="AL83" s="170"/>
      <c r="AM83" s="170"/>
      <c r="AN83" s="171"/>
      <c r="AO83" s="166"/>
      <c r="AP83" s="161"/>
      <c r="AQ83" s="161"/>
      <c r="AR83" s="161"/>
      <c r="AS83" s="161"/>
      <c r="AT83" s="161"/>
    </row>
    <row r="84" spans="2:46" ht="20.25" customHeight="1">
      <c r="B84" s="39"/>
      <c r="C84" s="159"/>
      <c r="D84" s="159"/>
      <c r="E84" s="159"/>
      <c r="F84" s="159"/>
      <c r="G84" s="159"/>
      <c r="H84" s="159"/>
      <c r="I84" s="167"/>
      <c r="J84" s="168"/>
      <c r="K84" s="849" t="s">
        <v>242</v>
      </c>
      <c r="L84" s="849"/>
      <c r="M84" s="860">
        <f>SUM(M80:N83)</f>
        <v>960</v>
      </c>
      <c r="N84" s="860"/>
      <c r="O84" s="861">
        <f>SUM(O80:P83)</f>
        <v>240</v>
      </c>
      <c r="P84" s="861"/>
      <c r="Q84" s="174"/>
      <c r="R84" s="860">
        <f>SUM(R80:S83)</f>
        <v>0</v>
      </c>
      <c r="S84" s="860"/>
      <c r="T84" s="861">
        <f>SUM(T80:U83)</f>
        <v>0</v>
      </c>
      <c r="U84" s="861"/>
      <c r="V84" s="175"/>
      <c r="W84" s="872">
        <f>SUM(W80:X81)</f>
        <v>6</v>
      </c>
      <c r="X84" s="873"/>
      <c r="Y84" s="78"/>
      <c r="Z84" s="170"/>
      <c r="AA84" s="78"/>
      <c r="AB84" s="78"/>
      <c r="AC84" s="78"/>
      <c r="AD84" s="78"/>
      <c r="AE84" s="78"/>
      <c r="AF84" s="78"/>
      <c r="AG84" s="170"/>
      <c r="AH84" s="170"/>
      <c r="AI84" s="170"/>
      <c r="AJ84" s="170"/>
      <c r="AK84" s="170"/>
      <c r="AL84" s="170"/>
      <c r="AM84" s="170"/>
      <c r="AN84" s="171"/>
      <c r="AO84" s="166"/>
      <c r="AP84" s="161"/>
      <c r="AQ84" s="161"/>
      <c r="AR84" s="161"/>
      <c r="AS84" s="161"/>
      <c r="AT84" s="161"/>
    </row>
    <row r="85" spans="2:46" ht="20.25" customHeight="1">
      <c r="B85" s="39"/>
      <c r="C85" s="159"/>
      <c r="D85" s="159"/>
      <c r="E85" s="159"/>
      <c r="F85" s="159"/>
      <c r="G85" s="159"/>
      <c r="H85" s="159"/>
      <c r="I85" s="167"/>
      <c r="J85" s="167"/>
      <c r="K85" s="177"/>
      <c r="L85" s="177"/>
      <c r="M85" s="177"/>
      <c r="N85" s="177"/>
      <c r="O85" s="178"/>
      <c r="P85" s="178"/>
      <c r="Q85" s="178"/>
      <c r="R85" s="179"/>
      <c r="S85" s="179"/>
      <c r="T85" s="179"/>
      <c r="U85" s="179"/>
      <c r="V85" s="180"/>
      <c r="W85" s="170"/>
      <c r="X85" s="170"/>
      <c r="Y85" s="170"/>
      <c r="Z85" s="170"/>
      <c r="AA85" s="78"/>
      <c r="AB85" s="78"/>
      <c r="AC85" s="78"/>
      <c r="AD85" s="78"/>
      <c r="AE85" s="78"/>
      <c r="AF85" s="78"/>
      <c r="AG85" s="78"/>
      <c r="AH85" s="78"/>
      <c r="AI85" s="78"/>
      <c r="AJ85" s="78"/>
      <c r="AK85" s="78"/>
      <c r="AL85" s="78"/>
      <c r="AM85" s="78"/>
      <c r="AN85" s="78"/>
      <c r="AP85" s="161"/>
      <c r="AQ85" s="161"/>
      <c r="AR85" s="161"/>
      <c r="AS85" s="161"/>
      <c r="AT85" s="161"/>
    </row>
    <row r="86" spans="2:46" ht="20.25" customHeight="1">
      <c r="B86" s="39"/>
      <c r="C86" s="159"/>
      <c r="D86" s="159"/>
      <c r="E86" s="159"/>
      <c r="F86" s="159"/>
      <c r="G86" s="159"/>
      <c r="H86" s="159"/>
      <c r="I86" s="167"/>
      <c r="J86" s="167"/>
      <c r="K86" s="169" t="s">
        <v>243</v>
      </c>
      <c r="L86" s="168"/>
      <c r="M86" s="168"/>
      <c r="N86" s="168"/>
      <c r="O86" s="168"/>
      <c r="P86" s="168"/>
      <c r="Q86" s="181" t="s">
        <v>244</v>
      </c>
      <c r="R86" s="869" t="s">
        <v>245</v>
      </c>
      <c r="S86" s="870"/>
      <c r="T86" s="182"/>
      <c r="U86" s="182"/>
      <c r="V86" s="168"/>
      <c r="W86" s="168"/>
      <c r="X86" s="168"/>
      <c r="Y86" s="170"/>
      <c r="Z86" s="170"/>
      <c r="AA86" s="78"/>
      <c r="AB86" s="78"/>
      <c r="AC86" s="78"/>
      <c r="AD86" s="78"/>
      <c r="AE86" s="78"/>
      <c r="AF86" s="78"/>
      <c r="AG86" s="78"/>
      <c r="AH86" s="78"/>
      <c r="AI86" s="78"/>
      <c r="AJ86" s="78"/>
      <c r="AK86" s="78"/>
      <c r="AL86" s="78"/>
      <c r="AM86" s="78"/>
      <c r="AN86" s="78"/>
      <c r="AP86" s="161"/>
      <c r="AQ86" s="161"/>
      <c r="AR86" s="161"/>
      <c r="AS86" s="161"/>
      <c r="AT86" s="161"/>
    </row>
    <row r="87" spans="2:46" ht="20.25" customHeight="1">
      <c r="B87" s="39"/>
      <c r="C87" s="159"/>
      <c r="D87" s="159"/>
      <c r="E87" s="159"/>
      <c r="F87" s="159"/>
      <c r="G87" s="159"/>
      <c r="H87" s="159"/>
      <c r="I87" s="167"/>
      <c r="J87" s="167"/>
      <c r="K87" s="168" t="s">
        <v>246</v>
      </c>
      <c r="L87" s="168"/>
      <c r="M87" s="168"/>
      <c r="N87" s="168"/>
      <c r="O87" s="168"/>
      <c r="P87" s="168" t="s">
        <v>247</v>
      </c>
      <c r="Q87" s="168"/>
      <c r="R87" s="168"/>
      <c r="S87" s="168"/>
      <c r="T87" s="169"/>
      <c r="U87" s="168"/>
      <c r="V87" s="168"/>
      <c r="W87" s="168"/>
      <c r="X87" s="168"/>
      <c r="Y87" s="170"/>
      <c r="Z87" s="170"/>
      <c r="AA87" s="78"/>
      <c r="AB87" s="78"/>
      <c r="AC87" s="78"/>
      <c r="AD87" s="78"/>
      <c r="AE87" s="78"/>
      <c r="AF87" s="78"/>
      <c r="AG87" s="78"/>
      <c r="AH87" s="78"/>
      <c r="AI87" s="78"/>
      <c r="AJ87" s="78"/>
      <c r="AK87" s="78"/>
      <c r="AL87" s="78"/>
      <c r="AM87" s="78"/>
      <c r="AN87" s="78"/>
      <c r="AP87" s="161"/>
      <c r="AQ87" s="161"/>
      <c r="AR87" s="161"/>
      <c r="AS87" s="161"/>
      <c r="AT87" s="161"/>
    </row>
    <row r="88" spans="2:46" ht="20.25" customHeight="1">
      <c r="B88" s="39"/>
      <c r="C88" s="159"/>
      <c r="D88" s="159"/>
      <c r="E88" s="159"/>
      <c r="F88" s="159"/>
      <c r="G88" s="159"/>
      <c r="H88" s="159"/>
      <c r="I88" s="167"/>
      <c r="J88" s="167"/>
      <c r="K88" s="168" t="str">
        <f>IF($R$86="週","対象時間数（週平均）","対象時間数（当月合計）")</f>
        <v>対象時間数（週平均）</v>
      </c>
      <c r="L88" s="168"/>
      <c r="M88" s="168"/>
      <c r="N88" s="168"/>
      <c r="O88" s="168"/>
      <c r="P88" s="168" t="str">
        <f>IF($R$86="週","週に勤務すべき時間数","当月に勤務すべき時間数")</f>
        <v>週に勤務すべき時間数</v>
      </c>
      <c r="Q88" s="168"/>
      <c r="R88" s="168"/>
      <c r="S88" s="168"/>
      <c r="T88" s="169"/>
      <c r="U88" s="168" t="s">
        <v>248</v>
      </c>
      <c r="V88" s="168"/>
      <c r="W88" s="168"/>
      <c r="X88" s="168"/>
      <c r="Y88" s="170"/>
      <c r="Z88" s="170"/>
      <c r="AG88" s="78"/>
      <c r="AH88" s="78"/>
      <c r="AI88" s="78"/>
      <c r="AJ88" s="78"/>
      <c r="AK88" s="78"/>
      <c r="AL88" s="78"/>
      <c r="AM88" s="78"/>
      <c r="AN88" s="78"/>
      <c r="AP88" s="161"/>
      <c r="AQ88" s="161"/>
      <c r="AR88" s="161"/>
      <c r="AS88" s="161"/>
      <c r="AT88" s="161"/>
    </row>
    <row r="89" spans="2:46" ht="20.25" customHeight="1">
      <c r="I89" s="78"/>
      <c r="J89" s="78"/>
      <c r="K89" s="871">
        <f>IF($R$86="週",T84,R84)</f>
        <v>0</v>
      </c>
      <c r="L89" s="871"/>
      <c r="M89" s="871"/>
      <c r="N89" s="871"/>
      <c r="O89" s="183" t="s">
        <v>249</v>
      </c>
      <c r="P89" s="849">
        <f>IF($R$86="週",$BA$6,$BE$6)</f>
        <v>40</v>
      </c>
      <c r="Q89" s="849"/>
      <c r="R89" s="849"/>
      <c r="S89" s="849"/>
      <c r="T89" s="183" t="s">
        <v>534</v>
      </c>
      <c r="U89" s="867">
        <f>ROUNDDOWN(K89/P89,1)</f>
        <v>0</v>
      </c>
      <c r="V89" s="867"/>
      <c r="W89" s="867"/>
      <c r="X89" s="867"/>
      <c r="Y89" s="78"/>
      <c r="Z89" s="78"/>
      <c r="AG89" s="78"/>
      <c r="AH89" s="78"/>
      <c r="AI89" s="78"/>
      <c r="AJ89" s="78"/>
      <c r="AK89" s="78"/>
      <c r="AL89" s="78"/>
      <c r="AM89" s="78"/>
      <c r="AN89" s="78"/>
    </row>
    <row r="90" spans="2:46" ht="20.25" customHeight="1">
      <c r="I90" s="78"/>
      <c r="J90" s="78"/>
      <c r="K90" s="168"/>
      <c r="L90" s="168"/>
      <c r="M90" s="168"/>
      <c r="N90" s="168"/>
      <c r="O90" s="168"/>
      <c r="P90" s="168"/>
      <c r="Q90" s="168"/>
      <c r="R90" s="168"/>
      <c r="S90" s="168"/>
      <c r="T90" s="169"/>
      <c r="U90" s="168" t="s">
        <v>250</v>
      </c>
      <c r="V90" s="168"/>
      <c r="W90" s="168"/>
      <c r="X90" s="168"/>
      <c r="Y90" s="78"/>
      <c r="Z90" s="78"/>
      <c r="AG90" s="78"/>
      <c r="AH90" s="78"/>
      <c r="AI90" s="78"/>
      <c r="AJ90" s="78"/>
      <c r="AK90" s="78"/>
      <c r="AL90" s="78"/>
      <c r="AM90" s="78"/>
      <c r="AN90" s="78"/>
    </row>
    <row r="91" spans="2:46" ht="20.25" customHeight="1">
      <c r="I91" s="78"/>
      <c r="J91" s="78"/>
      <c r="K91" s="168" t="s">
        <v>535</v>
      </c>
      <c r="L91" s="168"/>
      <c r="M91" s="168"/>
      <c r="N91" s="168"/>
      <c r="O91" s="168"/>
      <c r="P91" s="168"/>
      <c r="Q91" s="168"/>
      <c r="R91" s="168"/>
      <c r="S91" s="168"/>
      <c r="T91" s="169"/>
      <c r="U91" s="168"/>
      <c r="V91" s="168"/>
      <c r="W91" s="168"/>
      <c r="X91" s="168"/>
      <c r="Y91" s="78"/>
      <c r="Z91" s="78"/>
    </row>
    <row r="92" spans="2:46" ht="20.25" customHeight="1">
      <c r="I92" s="78"/>
      <c r="J92" s="78"/>
      <c r="K92" s="168" t="s">
        <v>228</v>
      </c>
      <c r="L92" s="168"/>
      <c r="M92" s="168"/>
      <c r="N92" s="168"/>
      <c r="O92" s="168"/>
      <c r="P92" s="168"/>
      <c r="Q92" s="168"/>
      <c r="R92" s="168"/>
      <c r="S92" s="168"/>
      <c r="T92" s="169"/>
      <c r="U92" s="846"/>
      <c r="V92" s="846"/>
      <c r="W92" s="846"/>
      <c r="X92" s="846"/>
      <c r="Y92" s="78"/>
      <c r="Z92" s="78"/>
    </row>
    <row r="93" spans="2:46" ht="20.25" customHeight="1">
      <c r="I93" s="78"/>
      <c r="J93" s="78"/>
      <c r="K93" s="172" t="s">
        <v>251</v>
      </c>
      <c r="L93" s="172"/>
      <c r="M93" s="172"/>
      <c r="N93" s="172"/>
      <c r="O93" s="172"/>
      <c r="P93" s="168" t="s">
        <v>252</v>
      </c>
      <c r="Q93" s="172"/>
      <c r="R93" s="172"/>
      <c r="S93" s="172"/>
      <c r="T93" s="172"/>
      <c r="U93" s="847" t="s">
        <v>242</v>
      </c>
      <c r="V93" s="847"/>
      <c r="W93" s="847"/>
      <c r="X93" s="847"/>
      <c r="Y93" s="78"/>
      <c r="Z93" s="78"/>
    </row>
    <row r="94" spans="2:46" ht="20.25" customHeight="1">
      <c r="I94" s="78"/>
      <c r="J94" s="78"/>
      <c r="K94" s="849">
        <f>W84</f>
        <v>6</v>
      </c>
      <c r="L94" s="849"/>
      <c r="M94" s="849"/>
      <c r="N94" s="849"/>
      <c r="O94" s="183" t="s">
        <v>253</v>
      </c>
      <c r="P94" s="867">
        <f>U89</f>
        <v>0</v>
      </c>
      <c r="Q94" s="867"/>
      <c r="R94" s="867"/>
      <c r="S94" s="867"/>
      <c r="T94" s="183" t="s">
        <v>536</v>
      </c>
      <c r="U94" s="868">
        <f>ROUNDDOWN(K94+P94,1)</f>
        <v>6</v>
      </c>
      <c r="V94" s="868"/>
      <c r="W94" s="868"/>
      <c r="X94" s="868"/>
      <c r="Y94" s="184"/>
      <c r="Z94" s="184"/>
    </row>
    <row r="95" spans="2:46" ht="20.25" customHeight="1"/>
    <row r="96" spans="2:4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34" spans="1:59">
      <c r="AQ134" s="185"/>
      <c r="AR134" s="185"/>
      <c r="AS134" s="185"/>
      <c r="AT134" s="185"/>
      <c r="AU134" s="185"/>
      <c r="AV134" s="185"/>
    </row>
    <row r="135" spans="1:59">
      <c r="AQ135" s="185"/>
      <c r="AR135" s="185"/>
      <c r="AS135" s="185"/>
      <c r="AT135" s="185"/>
      <c r="AU135" s="185"/>
      <c r="AV135" s="185"/>
    </row>
    <row r="137" spans="1:59">
      <c r="AW137" s="185"/>
      <c r="AX137" s="185"/>
      <c r="AY137" s="185"/>
      <c r="AZ137" s="186"/>
      <c r="BA137" s="186"/>
      <c r="BB137" s="186"/>
      <c r="BC137" s="186"/>
      <c r="BD137" s="186"/>
      <c r="BE137" s="186"/>
    </row>
    <row r="138" spans="1:59">
      <c r="AW138" s="185"/>
      <c r="AX138" s="185"/>
      <c r="AY138" s="185"/>
      <c r="AZ138" s="186"/>
      <c r="BA138" s="186"/>
      <c r="BB138" s="186"/>
      <c r="BC138" s="186"/>
      <c r="BD138" s="186"/>
      <c r="BE138" s="186"/>
    </row>
    <row r="141" spans="1:59">
      <c r="A141" s="187"/>
      <c r="B141" s="187"/>
      <c r="C141" s="188"/>
      <c r="D141" s="188"/>
      <c r="E141" s="188"/>
      <c r="F141" s="188"/>
      <c r="G141" s="188"/>
      <c r="H141" s="188"/>
      <c r="I141" s="188"/>
      <c r="J141" s="188"/>
      <c r="K141" s="185"/>
      <c r="L141" s="185"/>
      <c r="M141" s="185"/>
      <c r="N141" s="185"/>
      <c r="O141" s="185"/>
      <c r="P141" s="185"/>
      <c r="Q141" s="185"/>
      <c r="R141" s="185"/>
      <c r="S141" s="185"/>
      <c r="T141" s="185"/>
      <c r="U141" s="185"/>
      <c r="V141" s="185"/>
      <c r="W141" s="185"/>
      <c r="X141" s="185"/>
      <c r="Y141" s="185"/>
      <c r="Z141" s="185"/>
      <c r="AA141" s="185"/>
      <c r="AB141" s="185"/>
      <c r="AC141" s="185"/>
      <c r="AD141" s="185"/>
      <c r="AE141" s="185"/>
      <c r="AF141" s="185"/>
      <c r="AG141" s="185"/>
      <c r="AH141" s="185"/>
      <c r="AI141" s="185"/>
      <c r="AJ141" s="185"/>
      <c r="AK141" s="185"/>
      <c r="AL141" s="185"/>
      <c r="AM141" s="185"/>
      <c r="AN141" s="185"/>
      <c r="AO141" s="185"/>
      <c r="AP141" s="185"/>
      <c r="BF141" s="186"/>
      <c r="BG141" s="186"/>
    </row>
    <row r="142" spans="1:59">
      <c r="A142" s="187"/>
      <c r="B142" s="187"/>
      <c r="C142" s="188"/>
      <c r="D142" s="188"/>
      <c r="E142" s="188"/>
      <c r="F142" s="188"/>
      <c r="G142" s="188"/>
      <c r="H142" s="188"/>
      <c r="I142" s="188"/>
      <c r="J142" s="188"/>
      <c r="K142" s="185"/>
      <c r="L142" s="185"/>
      <c r="M142" s="185"/>
      <c r="N142" s="185"/>
      <c r="O142" s="185"/>
      <c r="P142" s="185"/>
      <c r="Q142" s="185"/>
      <c r="R142" s="185"/>
      <c r="S142" s="185"/>
      <c r="T142" s="185"/>
      <c r="U142" s="185"/>
      <c r="V142" s="185"/>
      <c r="W142" s="185"/>
      <c r="X142" s="185"/>
      <c r="Y142" s="185"/>
      <c r="Z142" s="185"/>
      <c r="AA142" s="185"/>
      <c r="AB142" s="185"/>
      <c r="AC142" s="185"/>
      <c r="AD142" s="185"/>
      <c r="AE142" s="185"/>
      <c r="AF142" s="185"/>
      <c r="AG142" s="185"/>
      <c r="AH142" s="185"/>
      <c r="AI142" s="185"/>
      <c r="AJ142" s="185"/>
      <c r="AK142" s="185"/>
      <c r="AL142" s="185"/>
      <c r="AM142" s="185"/>
      <c r="AN142" s="185"/>
      <c r="AO142" s="185"/>
      <c r="AP142" s="185"/>
      <c r="BF142" s="186"/>
      <c r="BG142" s="186"/>
    </row>
    <row r="143" spans="1:59">
      <c r="A143" s="187"/>
      <c r="B143" s="187"/>
      <c r="C143" s="189"/>
      <c r="D143" s="189"/>
      <c r="E143" s="189"/>
      <c r="F143" s="189"/>
      <c r="G143" s="189"/>
      <c r="H143" s="189"/>
      <c r="I143" s="189"/>
      <c r="J143" s="189"/>
      <c r="K143" s="188"/>
      <c r="L143" s="188"/>
      <c r="M143" s="187"/>
      <c r="N143" s="187"/>
      <c r="O143" s="187"/>
      <c r="P143" s="187"/>
      <c r="Q143" s="187"/>
      <c r="R143" s="187"/>
    </row>
    <row r="144" spans="1:59">
      <c r="A144" s="187"/>
      <c r="B144" s="187"/>
      <c r="C144" s="189"/>
      <c r="D144" s="189"/>
      <c r="E144" s="189"/>
      <c r="F144" s="189"/>
      <c r="G144" s="189"/>
      <c r="H144" s="189"/>
      <c r="I144" s="189"/>
      <c r="J144" s="189"/>
      <c r="K144" s="188"/>
      <c r="L144" s="188"/>
      <c r="M144" s="187"/>
      <c r="N144" s="187"/>
      <c r="O144" s="187"/>
      <c r="P144" s="187"/>
      <c r="Q144" s="187"/>
      <c r="R144" s="187"/>
    </row>
    <row r="145" spans="3:10">
      <c r="C145" s="89"/>
      <c r="D145" s="89"/>
      <c r="E145" s="89"/>
      <c r="F145" s="89"/>
      <c r="G145" s="89"/>
      <c r="H145" s="89"/>
      <c r="I145" s="89"/>
      <c r="J145" s="89"/>
    </row>
    <row r="146" spans="3:10">
      <c r="C146" s="89"/>
      <c r="D146" s="89"/>
      <c r="E146" s="89"/>
      <c r="F146" s="89"/>
      <c r="G146" s="89"/>
      <c r="H146" s="89"/>
      <c r="I146" s="89"/>
      <c r="J146" s="89"/>
    </row>
    <row r="147" spans="3:10">
      <c r="C147" s="89"/>
      <c r="D147" s="89"/>
      <c r="E147" s="89"/>
      <c r="F147" s="89"/>
      <c r="G147" s="89"/>
      <c r="H147" s="89"/>
      <c r="I147" s="89"/>
      <c r="J147" s="89"/>
    </row>
    <row r="148" spans="3:10">
      <c r="C148" s="89"/>
      <c r="D148" s="89"/>
      <c r="E148" s="89"/>
      <c r="F148" s="89"/>
      <c r="G148" s="89"/>
      <c r="H148" s="89"/>
      <c r="I148" s="89"/>
      <c r="J148" s="89"/>
    </row>
  </sheetData>
  <sheetProtection insertRows="0" deleteRows="0"/>
  <mergeCells count="383">
    <mergeCell ref="K94:N94"/>
    <mergeCell ref="P94:S94"/>
    <mergeCell ref="U94:X94"/>
    <mergeCell ref="R86:S86"/>
    <mergeCell ref="K89:N89"/>
    <mergeCell ref="P89:S89"/>
    <mergeCell ref="U89:X89"/>
    <mergeCell ref="U92:X92"/>
    <mergeCell ref="U93:X93"/>
    <mergeCell ref="K84:L84"/>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T82:U82"/>
    <mergeCell ref="W82:X82"/>
    <mergeCell ref="AC80:AF80"/>
    <mergeCell ref="K81:L81"/>
    <mergeCell ref="M81:N81"/>
    <mergeCell ref="O81:P81"/>
    <mergeCell ref="R81:S81"/>
    <mergeCell ref="T81:U81"/>
    <mergeCell ref="W81:X81"/>
    <mergeCell ref="AA81:AB81"/>
    <mergeCell ref="AC81:AF81"/>
    <mergeCell ref="AA79:AB79"/>
    <mergeCell ref="AC79:AF79"/>
    <mergeCell ref="AP79:AS79"/>
    <mergeCell ref="K80:L80"/>
    <mergeCell ref="M80:N80"/>
    <mergeCell ref="O80:P80"/>
    <mergeCell ref="R80:S80"/>
    <mergeCell ref="T80:U80"/>
    <mergeCell ref="W80:X80"/>
    <mergeCell ref="AA80:AB80"/>
    <mergeCell ref="K78:L79"/>
    <mergeCell ref="M78:P78"/>
    <mergeCell ref="R78:U78"/>
    <mergeCell ref="AA78:AB78"/>
    <mergeCell ref="AC78:AF78"/>
    <mergeCell ref="AP78:AS78"/>
    <mergeCell ref="M79:N79"/>
    <mergeCell ref="O79:P79"/>
    <mergeCell ref="R79:S79"/>
    <mergeCell ref="T79:U79"/>
    <mergeCell ref="BD73:BE73"/>
    <mergeCell ref="BF73:BJ74"/>
    <mergeCell ref="BB74:BC74"/>
    <mergeCell ref="BD74:BE74"/>
    <mergeCell ref="AA77:AB77"/>
    <mergeCell ref="AC77:AF77"/>
    <mergeCell ref="AP77:AS77"/>
    <mergeCell ref="BD71:BE71"/>
    <mergeCell ref="BF71:BJ72"/>
    <mergeCell ref="BB72:BC72"/>
    <mergeCell ref="BD72:BE72"/>
    <mergeCell ref="BD69:BE69"/>
    <mergeCell ref="BF69:BJ70"/>
    <mergeCell ref="BB70:BC70"/>
    <mergeCell ref="BD70:BE70"/>
    <mergeCell ref="B71:B72"/>
    <mergeCell ref="C71:D72"/>
    <mergeCell ref="I71:J72"/>
    <mergeCell ref="K71:N72"/>
    <mergeCell ref="O71:S72"/>
    <mergeCell ref="BB71:BC71"/>
    <mergeCell ref="B69:B70"/>
    <mergeCell ref="C69:D70"/>
    <mergeCell ref="I69:J70"/>
    <mergeCell ref="K69:N70"/>
    <mergeCell ref="O69:S70"/>
    <mergeCell ref="BB69:BC69"/>
    <mergeCell ref="B73:B74"/>
    <mergeCell ref="C73:D74"/>
    <mergeCell ref="I73:J74"/>
    <mergeCell ref="K73:N74"/>
    <mergeCell ref="O73:S74"/>
    <mergeCell ref="BB73:BC73"/>
    <mergeCell ref="B67:B68"/>
    <mergeCell ref="C67:D68"/>
    <mergeCell ref="I67:J68"/>
    <mergeCell ref="K67:N68"/>
    <mergeCell ref="O67:S68"/>
    <mergeCell ref="BB67:BC67"/>
    <mergeCell ref="BD67:BE67"/>
    <mergeCell ref="BF67:BJ68"/>
    <mergeCell ref="BB68:BC68"/>
    <mergeCell ref="BD68:BE68"/>
    <mergeCell ref="B65:B66"/>
    <mergeCell ref="C65:D66"/>
    <mergeCell ref="I65:J66"/>
    <mergeCell ref="K65:N66"/>
    <mergeCell ref="O65:S66"/>
    <mergeCell ref="BB65:BC65"/>
    <mergeCell ref="BD65:BE65"/>
    <mergeCell ref="BF65:BJ66"/>
    <mergeCell ref="BB66:BC66"/>
    <mergeCell ref="BD66:BE66"/>
    <mergeCell ref="B63:B64"/>
    <mergeCell ref="C63:D64"/>
    <mergeCell ref="I63:J64"/>
    <mergeCell ref="K63:N64"/>
    <mergeCell ref="O63:S64"/>
    <mergeCell ref="BB63:BC63"/>
    <mergeCell ref="BD63:BE63"/>
    <mergeCell ref="BF63:BJ64"/>
    <mergeCell ref="BB64:BC64"/>
    <mergeCell ref="BD64:BE64"/>
    <mergeCell ref="B61:B62"/>
    <mergeCell ref="C61:D62"/>
    <mergeCell ref="I61:J62"/>
    <mergeCell ref="K61:N62"/>
    <mergeCell ref="O61:S62"/>
    <mergeCell ref="BB61:BC61"/>
    <mergeCell ref="BD61:BE61"/>
    <mergeCell ref="BF61:BJ62"/>
    <mergeCell ref="BB62:BC62"/>
    <mergeCell ref="BD62:BE62"/>
    <mergeCell ref="B59:B60"/>
    <mergeCell ref="C59:D60"/>
    <mergeCell ref="I59:J60"/>
    <mergeCell ref="K59:N60"/>
    <mergeCell ref="O59:S60"/>
    <mergeCell ref="BB59:BC59"/>
    <mergeCell ref="BD59:BE59"/>
    <mergeCell ref="BF59:BJ60"/>
    <mergeCell ref="BB60:BC60"/>
    <mergeCell ref="BD60:BE60"/>
    <mergeCell ref="B57:B58"/>
    <mergeCell ref="C57:D58"/>
    <mergeCell ref="I57:J58"/>
    <mergeCell ref="K57:N58"/>
    <mergeCell ref="O57:S58"/>
    <mergeCell ref="BB57:BC57"/>
    <mergeCell ref="BD57:BE57"/>
    <mergeCell ref="BF57:BJ58"/>
    <mergeCell ref="BB58:BC58"/>
    <mergeCell ref="BD58:BE58"/>
    <mergeCell ref="B55:B56"/>
    <mergeCell ref="C55:D56"/>
    <mergeCell ref="I55:J56"/>
    <mergeCell ref="K55:N56"/>
    <mergeCell ref="O55:S56"/>
    <mergeCell ref="BB55:BC55"/>
    <mergeCell ref="BD55:BE55"/>
    <mergeCell ref="BF55:BJ56"/>
    <mergeCell ref="BB56:BC56"/>
    <mergeCell ref="BD56:BE56"/>
    <mergeCell ref="B53:B54"/>
    <mergeCell ref="C53:D54"/>
    <mergeCell ref="I53:J54"/>
    <mergeCell ref="K53:N54"/>
    <mergeCell ref="O53:S54"/>
    <mergeCell ref="BB53:BC53"/>
    <mergeCell ref="BD53:BE53"/>
    <mergeCell ref="BF53:BJ54"/>
    <mergeCell ref="BB54:BC54"/>
    <mergeCell ref="BD54:BE54"/>
    <mergeCell ref="B51:B52"/>
    <mergeCell ref="C51:D52"/>
    <mergeCell ref="I51:J52"/>
    <mergeCell ref="K51:N52"/>
    <mergeCell ref="O51:S52"/>
    <mergeCell ref="BB51:BC51"/>
    <mergeCell ref="BD51:BE51"/>
    <mergeCell ref="BF51:BJ52"/>
    <mergeCell ref="BB52:BC52"/>
    <mergeCell ref="BD52:BE52"/>
    <mergeCell ref="B49:B50"/>
    <mergeCell ref="C49:D50"/>
    <mergeCell ref="I49:J50"/>
    <mergeCell ref="K49:N50"/>
    <mergeCell ref="O49:S50"/>
    <mergeCell ref="BB49:BC49"/>
    <mergeCell ref="BD49:BE49"/>
    <mergeCell ref="BF49:BJ50"/>
    <mergeCell ref="BB50:BC50"/>
    <mergeCell ref="BD50:BE50"/>
    <mergeCell ref="B47:B48"/>
    <mergeCell ref="C47:D48"/>
    <mergeCell ref="I47:J48"/>
    <mergeCell ref="K47:N48"/>
    <mergeCell ref="O47:S48"/>
    <mergeCell ref="BB47:BC47"/>
    <mergeCell ref="BD47:BE47"/>
    <mergeCell ref="BF47:BJ48"/>
    <mergeCell ref="BB48:BC48"/>
    <mergeCell ref="BD48:BE48"/>
    <mergeCell ref="B45:B46"/>
    <mergeCell ref="C45:D46"/>
    <mergeCell ref="I45:J46"/>
    <mergeCell ref="K45:N46"/>
    <mergeCell ref="O45:S46"/>
    <mergeCell ref="BB45:BC45"/>
    <mergeCell ref="BD45:BE45"/>
    <mergeCell ref="BF45:BJ46"/>
    <mergeCell ref="BB46:BC46"/>
    <mergeCell ref="BD46:BE46"/>
    <mergeCell ref="B43:B44"/>
    <mergeCell ref="C43:D44"/>
    <mergeCell ref="I43:J44"/>
    <mergeCell ref="K43:N44"/>
    <mergeCell ref="O43:S44"/>
    <mergeCell ref="BB43:BC43"/>
    <mergeCell ref="BD43:BE43"/>
    <mergeCell ref="BF43:BJ44"/>
    <mergeCell ref="BB44:BC44"/>
    <mergeCell ref="BD44:BE44"/>
    <mergeCell ref="B41:B42"/>
    <mergeCell ref="C41:D42"/>
    <mergeCell ref="I41:J42"/>
    <mergeCell ref="K41:N42"/>
    <mergeCell ref="O41:S42"/>
    <mergeCell ref="BB41:BC41"/>
    <mergeCell ref="BD41:BE41"/>
    <mergeCell ref="BF41:BJ42"/>
    <mergeCell ref="BB42:BC42"/>
    <mergeCell ref="BD42:BE42"/>
    <mergeCell ref="B39:B40"/>
    <mergeCell ref="C39:D40"/>
    <mergeCell ref="I39:J40"/>
    <mergeCell ref="K39:N40"/>
    <mergeCell ref="O39:S40"/>
    <mergeCell ref="BB39:BC39"/>
    <mergeCell ref="BD39:BE39"/>
    <mergeCell ref="BF39:BJ40"/>
    <mergeCell ref="BB40:BC40"/>
    <mergeCell ref="BD40:BE40"/>
    <mergeCell ref="B37:B38"/>
    <mergeCell ref="C37:D38"/>
    <mergeCell ref="I37:J38"/>
    <mergeCell ref="K37:N38"/>
    <mergeCell ref="O37:S38"/>
    <mergeCell ref="BB37:BC37"/>
    <mergeCell ref="BD37:BE37"/>
    <mergeCell ref="BF37:BJ38"/>
    <mergeCell ref="BB38:BC38"/>
    <mergeCell ref="BD38:BE38"/>
    <mergeCell ref="B35:B36"/>
    <mergeCell ref="C35:D36"/>
    <mergeCell ref="I35:J36"/>
    <mergeCell ref="K35:N36"/>
    <mergeCell ref="O35:S36"/>
    <mergeCell ref="BB35:BC35"/>
    <mergeCell ref="BD35:BE35"/>
    <mergeCell ref="BF35:BJ36"/>
    <mergeCell ref="BB36:BC36"/>
    <mergeCell ref="BD36:BE36"/>
    <mergeCell ref="B33:B34"/>
    <mergeCell ref="C33:D34"/>
    <mergeCell ref="I33:J34"/>
    <mergeCell ref="K33:N34"/>
    <mergeCell ref="O33:S34"/>
    <mergeCell ref="BB33:BC33"/>
    <mergeCell ref="BD33:BE33"/>
    <mergeCell ref="BF33:BJ34"/>
    <mergeCell ref="BB34:BC34"/>
    <mergeCell ref="BD34:BE34"/>
    <mergeCell ref="B31:B32"/>
    <mergeCell ref="C31:D32"/>
    <mergeCell ref="I31:J32"/>
    <mergeCell ref="K31:N32"/>
    <mergeCell ref="O31:S32"/>
    <mergeCell ref="BB31:BC31"/>
    <mergeCell ref="BD31:BE31"/>
    <mergeCell ref="BF31:BJ32"/>
    <mergeCell ref="BB32:BC32"/>
    <mergeCell ref="BD32:BE32"/>
    <mergeCell ref="B29:B30"/>
    <mergeCell ref="C29:D30"/>
    <mergeCell ref="I29:J30"/>
    <mergeCell ref="K29:N30"/>
    <mergeCell ref="O29:S30"/>
    <mergeCell ref="BB29:BC29"/>
    <mergeCell ref="BD29:BE29"/>
    <mergeCell ref="BF29:BJ30"/>
    <mergeCell ref="BB30:BC30"/>
    <mergeCell ref="BD30:BE30"/>
    <mergeCell ref="B27:B28"/>
    <mergeCell ref="C27:D28"/>
    <mergeCell ref="I27:J28"/>
    <mergeCell ref="K27:N28"/>
    <mergeCell ref="O27:S28"/>
    <mergeCell ref="BB27:BC27"/>
    <mergeCell ref="BD27:BE27"/>
    <mergeCell ref="BF27:BJ28"/>
    <mergeCell ref="BB28:BC28"/>
    <mergeCell ref="BD28:BE28"/>
    <mergeCell ref="B25:B26"/>
    <mergeCell ref="C25:D26"/>
    <mergeCell ref="I25:J26"/>
    <mergeCell ref="K25:N26"/>
    <mergeCell ref="O25:S26"/>
    <mergeCell ref="BB25:BC25"/>
    <mergeCell ref="BD25:BE25"/>
    <mergeCell ref="BF25:BJ26"/>
    <mergeCell ref="BB26:BC26"/>
    <mergeCell ref="BD26:BE26"/>
    <mergeCell ref="B23:B24"/>
    <mergeCell ref="C23:D24"/>
    <mergeCell ref="I23:J24"/>
    <mergeCell ref="K23:N24"/>
    <mergeCell ref="O23:S24"/>
    <mergeCell ref="BB23:BC23"/>
    <mergeCell ref="BD23:BE23"/>
    <mergeCell ref="BF23:BJ24"/>
    <mergeCell ref="BB24:BC24"/>
    <mergeCell ref="BD24:BE24"/>
    <mergeCell ref="B21:B22"/>
    <mergeCell ref="C21:D22"/>
    <mergeCell ref="I21:J22"/>
    <mergeCell ref="K21:N22"/>
    <mergeCell ref="O21:S22"/>
    <mergeCell ref="BB21:BC21"/>
    <mergeCell ref="BD21:BE21"/>
    <mergeCell ref="BF21:BJ22"/>
    <mergeCell ref="BB22:BC22"/>
    <mergeCell ref="BD22:BE22"/>
    <mergeCell ref="B19:B20"/>
    <mergeCell ref="C19:D20"/>
    <mergeCell ref="I19:J20"/>
    <mergeCell ref="K19:N20"/>
    <mergeCell ref="O19:S20"/>
    <mergeCell ref="BB19:BC19"/>
    <mergeCell ref="BD19:BE19"/>
    <mergeCell ref="BF19:BJ20"/>
    <mergeCell ref="BB20:BC20"/>
    <mergeCell ref="BD20:BE20"/>
    <mergeCell ref="BD15:BE15"/>
    <mergeCell ref="BF15:BJ16"/>
    <mergeCell ref="BB16:BC16"/>
    <mergeCell ref="BD16:BE16"/>
    <mergeCell ref="B17:B18"/>
    <mergeCell ref="C17:D18"/>
    <mergeCell ref="I17:J18"/>
    <mergeCell ref="K17:N18"/>
    <mergeCell ref="O17:S18"/>
    <mergeCell ref="BB17:BC17"/>
    <mergeCell ref="B15:B16"/>
    <mergeCell ref="C15:D16"/>
    <mergeCell ref="I15:J16"/>
    <mergeCell ref="K15:N16"/>
    <mergeCell ref="O15:S16"/>
    <mergeCell ref="BB15:BC15"/>
    <mergeCell ref="BD17:BE17"/>
    <mergeCell ref="BF17:BJ18"/>
    <mergeCell ref="BB18:BC18"/>
    <mergeCell ref="BD18:BE18"/>
    <mergeCell ref="B10:B14"/>
    <mergeCell ref="C10:D14"/>
    <mergeCell ref="I10:J14"/>
    <mergeCell ref="K10:N14"/>
    <mergeCell ref="O10:S14"/>
    <mergeCell ref="W10:BA10"/>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3"/>
  <conditionalFormatting sqref="W88:Z88">
    <cfRule type="expression" dxfId="66" priority="62">
      <formula>OR(#REF!=$B75,#REF!=$B75)</formula>
    </cfRule>
  </conditionalFormatting>
  <conditionalFormatting sqref="Z78 W78:X78 W87:Z87">
    <cfRule type="expression" dxfId="65" priority="63">
      <formula>OR(#REF!=$B76,#REF!=$B76)</formula>
    </cfRule>
  </conditionalFormatting>
  <conditionalFormatting sqref="W16:BE16">
    <cfRule type="expression" dxfId="64" priority="61">
      <formula>INDIRECT(ADDRESS(ROW(),COLUMN()))=TRUNC(INDIRECT(ADDRESS(ROW(),COLUMN())))</formula>
    </cfRule>
  </conditionalFormatting>
  <conditionalFormatting sqref="BB18:BE18">
    <cfRule type="expression" dxfId="63" priority="60">
      <formula>INDIRECT(ADDRESS(ROW(),COLUMN()))=TRUNC(INDIRECT(ADDRESS(ROW(),COLUMN())))</formula>
    </cfRule>
  </conditionalFormatting>
  <conditionalFormatting sqref="BB20:BE20">
    <cfRule type="expression" dxfId="62" priority="59">
      <formula>INDIRECT(ADDRESS(ROW(),COLUMN()))=TRUNC(INDIRECT(ADDRESS(ROW(),COLUMN())))</formula>
    </cfRule>
  </conditionalFormatting>
  <conditionalFormatting sqref="BB22:BE22">
    <cfRule type="expression" dxfId="61" priority="58">
      <formula>INDIRECT(ADDRESS(ROW(),COLUMN()))=TRUNC(INDIRECT(ADDRESS(ROW(),COLUMN())))</formula>
    </cfRule>
  </conditionalFormatting>
  <conditionalFormatting sqref="BB24:BE24">
    <cfRule type="expression" dxfId="60" priority="57">
      <formula>INDIRECT(ADDRESS(ROW(),COLUMN()))=TRUNC(INDIRECT(ADDRESS(ROW(),COLUMN())))</formula>
    </cfRule>
  </conditionalFormatting>
  <conditionalFormatting sqref="BB26:BE26">
    <cfRule type="expression" dxfId="59" priority="56">
      <formula>INDIRECT(ADDRESS(ROW(),COLUMN()))=TRUNC(INDIRECT(ADDRESS(ROW(),COLUMN())))</formula>
    </cfRule>
  </conditionalFormatting>
  <conditionalFormatting sqref="BB28:BE28">
    <cfRule type="expression" dxfId="58" priority="55">
      <formula>INDIRECT(ADDRESS(ROW(),COLUMN()))=TRUNC(INDIRECT(ADDRESS(ROW(),COLUMN())))</formula>
    </cfRule>
  </conditionalFormatting>
  <conditionalFormatting sqref="BB30:BE30">
    <cfRule type="expression" dxfId="57" priority="54">
      <formula>INDIRECT(ADDRESS(ROW(),COLUMN()))=TRUNC(INDIRECT(ADDRESS(ROW(),COLUMN())))</formula>
    </cfRule>
  </conditionalFormatting>
  <conditionalFormatting sqref="BB32:BE32">
    <cfRule type="expression" dxfId="56" priority="53">
      <formula>INDIRECT(ADDRESS(ROW(),COLUMN()))=TRUNC(INDIRECT(ADDRESS(ROW(),COLUMN())))</formula>
    </cfRule>
  </conditionalFormatting>
  <conditionalFormatting sqref="BB34:BE34">
    <cfRule type="expression" dxfId="55" priority="52">
      <formula>INDIRECT(ADDRESS(ROW(),COLUMN()))=TRUNC(INDIRECT(ADDRESS(ROW(),COLUMN())))</formula>
    </cfRule>
  </conditionalFormatting>
  <conditionalFormatting sqref="BB36:BE36">
    <cfRule type="expression" dxfId="54" priority="51">
      <formula>INDIRECT(ADDRESS(ROW(),COLUMN()))=TRUNC(INDIRECT(ADDRESS(ROW(),COLUMN())))</formula>
    </cfRule>
  </conditionalFormatting>
  <conditionalFormatting sqref="BB38:BE38">
    <cfRule type="expression" dxfId="53" priority="50">
      <formula>INDIRECT(ADDRESS(ROW(),COLUMN()))=TRUNC(INDIRECT(ADDRESS(ROW(),COLUMN())))</formula>
    </cfRule>
  </conditionalFormatting>
  <conditionalFormatting sqref="BB40:BE40">
    <cfRule type="expression" dxfId="52" priority="49">
      <formula>INDIRECT(ADDRESS(ROW(),COLUMN()))=TRUNC(INDIRECT(ADDRESS(ROW(),COLUMN())))</formula>
    </cfRule>
  </conditionalFormatting>
  <conditionalFormatting sqref="BB42:BE42">
    <cfRule type="expression" dxfId="51" priority="48">
      <formula>INDIRECT(ADDRESS(ROW(),COLUMN()))=TRUNC(INDIRECT(ADDRESS(ROW(),COLUMN())))</formula>
    </cfRule>
  </conditionalFormatting>
  <conditionalFormatting sqref="BB44:BE44">
    <cfRule type="expression" dxfId="50" priority="47">
      <formula>INDIRECT(ADDRESS(ROW(),COLUMN()))=TRUNC(INDIRECT(ADDRESS(ROW(),COLUMN())))</formula>
    </cfRule>
  </conditionalFormatting>
  <conditionalFormatting sqref="BB46:BE46">
    <cfRule type="expression" dxfId="49" priority="46">
      <formula>INDIRECT(ADDRESS(ROW(),COLUMN()))=TRUNC(INDIRECT(ADDRESS(ROW(),COLUMN())))</formula>
    </cfRule>
  </conditionalFormatting>
  <conditionalFormatting sqref="BB48:BE48">
    <cfRule type="expression" dxfId="48" priority="45">
      <formula>INDIRECT(ADDRESS(ROW(),COLUMN()))=TRUNC(INDIRECT(ADDRESS(ROW(),COLUMN())))</formula>
    </cfRule>
  </conditionalFormatting>
  <conditionalFormatting sqref="BB50:BE50">
    <cfRule type="expression" dxfId="47" priority="44">
      <formula>INDIRECT(ADDRESS(ROW(),COLUMN()))=TRUNC(INDIRECT(ADDRESS(ROW(),COLUMN())))</formula>
    </cfRule>
  </conditionalFormatting>
  <conditionalFormatting sqref="BB52:BE52">
    <cfRule type="expression" dxfId="46" priority="43">
      <formula>INDIRECT(ADDRESS(ROW(),COLUMN()))=TRUNC(INDIRECT(ADDRESS(ROW(),COLUMN())))</formula>
    </cfRule>
  </conditionalFormatting>
  <conditionalFormatting sqref="BB54:BE54">
    <cfRule type="expression" dxfId="45" priority="42">
      <formula>INDIRECT(ADDRESS(ROW(),COLUMN()))=TRUNC(INDIRECT(ADDRESS(ROW(),COLUMN())))</formula>
    </cfRule>
  </conditionalFormatting>
  <conditionalFormatting sqref="BB56:BE56">
    <cfRule type="expression" dxfId="44" priority="41">
      <formula>INDIRECT(ADDRESS(ROW(),COLUMN()))=TRUNC(INDIRECT(ADDRESS(ROW(),COLUMN())))</formula>
    </cfRule>
  </conditionalFormatting>
  <conditionalFormatting sqref="BB58:BE58">
    <cfRule type="expression" dxfId="43" priority="40">
      <formula>INDIRECT(ADDRESS(ROW(),COLUMN()))=TRUNC(INDIRECT(ADDRESS(ROW(),COLUMN())))</formula>
    </cfRule>
  </conditionalFormatting>
  <conditionalFormatting sqref="BB60:BE60">
    <cfRule type="expression" dxfId="42" priority="39">
      <formula>INDIRECT(ADDRESS(ROW(),COLUMN()))=TRUNC(INDIRECT(ADDRESS(ROW(),COLUMN())))</formula>
    </cfRule>
  </conditionalFormatting>
  <conditionalFormatting sqref="BB62:BE62">
    <cfRule type="expression" dxfId="41" priority="38">
      <formula>INDIRECT(ADDRESS(ROW(),COLUMN()))=TRUNC(INDIRECT(ADDRESS(ROW(),COLUMN())))</formula>
    </cfRule>
  </conditionalFormatting>
  <conditionalFormatting sqref="BB64:BE64">
    <cfRule type="expression" dxfId="40" priority="37">
      <formula>INDIRECT(ADDRESS(ROW(),COLUMN()))=TRUNC(INDIRECT(ADDRESS(ROW(),COLUMN())))</formula>
    </cfRule>
  </conditionalFormatting>
  <conditionalFormatting sqref="BB66:BE66">
    <cfRule type="expression" dxfId="39" priority="36">
      <formula>INDIRECT(ADDRESS(ROW(),COLUMN()))=TRUNC(INDIRECT(ADDRESS(ROW(),COLUMN())))</formula>
    </cfRule>
  </conditionalFormatting>
  <conditionalFormatting sqref="BB68:BE68">
    <cfRule type="expression" dxfId="38" priority="35">
      <formula>INDIRECT(ADDRESS(ROW(),COLUMN()))=TRUNC(INDIRECT(ADDRESS(ROW(),COLUMN())))</formula>
    </cfRule>
  </conditionalFormatting>
  <conditionalFormatting sqref="BB70:BE70">
    <cfRule type="expression" dxfId="37" priority="34">
      <formula>INDIRECT(ADDRESS(ROW(),COLUMN()))=TRUNC(INDIRECT(ADDRESS(ROW(),COLUMN())))</formula>
    </cfRule>
  </conditionalFormatting>
  <conditionalFormatting sqref="BB72:BE72">
    <cfRule type="expression" dxfId="36" priority="33">
      <formula>INDIRECT(ADDRESS(ROW(),COLUMN()))=TRUNC(INDIRECT(ADDRESS(ROW(),COLUMN())))</formula>
    </cfRule>
  </conditionalFormatting>
  <conditionalFormatting sqref="BB74:BE74">
    <cfRule type="expression" dxfId="35" priority="32">
      <formula>INDIRECT(ADDRESS(ROW(),COLUMN()))=TRUNC(INDIRECT(ADDRESS(ROW(),COLUMN())))</formula>
    </cfRule>
  </conditionalFormatting>
  <conditionalFormatting sqref="M80:X84">
    <cfRule type="expression" dxfId="34" priority="31">
      <formula>INDIRECT(ADDRESS(ROW(),COLUMN()))=TRUNC(INDIRECT(ADDRESS(ROW(),COLUMN())))</formula>
    </cfRule>
  </conditionalFormatting>
  <conditionalFormatting sqref="K89:N89">
    <cfRule type="expression" dxfId="33" priority="30">
      <formula>INDIRECT(ADDRESS(ROW(),COLUMN()))=TRUNC(INDIRECT(ADDRESS(ROW(),COLUMN())))</formula>
    </cfRule>
  </conditionalFormatting>
  <conditionalFormatting sqref="W60:BA60">
    <cfRule type="expression" dxfId="32" priority="8">
      <formula>INDIRECT(ADDRESS(ROW(),COLUMN()))=TRUNC(INDIRECT(ADDRESS(ROW(),COLUMN())))</formula>
    </cfRule>
  </conditionalFormatting>
  <conditionalFormatting sqref="W18:BA18">
    <cfRule type="expression" dxfId="31" priority="29">
      <formula>INDIRECT(ADDRESS(ROW(),COLUMN()))=TRUNC(INDIRECT(ADDRESS(ROW(),COLUMN())))</formula>
    </cfRule>
  </conditionalFormatting>
  <conditionalFormatting sqref="W20:BA20">
    <cfRule type="expression" dxfId="30" priority="28">
      <formula>INDIRECT(ADDRESS(ROW(),COLUMN()))=TRUNC(INDIRECT(ADDRESS(ROW(),COLUMN())))</formula>
    </cfRule>
  </conditionalFormatting>
  <conditionalFormatting sqref="W22:BA22">
    <cfRule type="expression" dxfId="29" priority="27">
      <formula>INDIRECT(ADDRESS(ROW(),COLUMN()))=TRUNC(INDIRECT(ADDRESS(ROW(),COLUMN())))</formula>
    </cfRule>
  </conditionalFormatting>
  <conditionalFormatting sqref="W24:BA24">
    <cfRule type="expression" dxfId="28" priority="26">
      <formula>INDIRECT(ADDRESS(ROW(),COLUMN()))=TRUNC(INDIRECT(ADDRESS(ROW(),COLUMN())))</formula>
    </cfRule>
  </conditionalFormatting>
  <conditionalFormatting sqref="W26:BA26">
    <cfRule type="expression" dxfId="27" priority="25">
      <formula>INDIRECT(ADDRESS(ROW(),COLUMN()))=TRUNC(INDIRECT(ADDRESS(ROW(),COLUMN())))</formula>
    </cfRule>
  </conditionalFormatting>
  <conditionalFormatting sqref="W28:BA28">
    <cfRule type="expression" dxfId="26" priority="24">
      <formula>INDIRECT(ADDRESS(ROW(),COLUMN()))=TRUNC(INDIRECT(ADDRESS(ROW(),COLUMN())))</formula>
    </cfRule>
  </conditionalFormatting>
  <conditionalFormatting sqref="W30:BA30">
    <cfRule type="expression" dxfId="25" priority="23">
      <formula>INDIRECT(ADDRESS(ROW(),COLUMN()))=TRUNC(INDIRECT(ADDRESS(ROW(),COLUMN())))</formula>
    </cfRule>
  </conditionalFormatting>
  <conditionalFormatting sqref="W32:BA32">
    <cfRule type="expression" dxfId="24" priority="22">
      <formula>INDIRECT(ADDRESS(ROW(),COLUMN()))=TRUNC(INDIRECT(ADDRESS(ROW(),COLUMN())))</formula>
    </cfRule>
  </conditionalFormatting>
  <conditionalFormatting sqref="W34:BA34">
    <cfRule type="expression" dxfId="23" priority="21">
      <formula>INDIRECT(ADDRESS(ROW(),COLUMN()))=TRUNC(INDIRECT(ADDRESS(ROW(),COLUMN())))</formula>
    </cfRule>
  </conditionalFormatting>
  <conditionalFormatting sqref="W36:BA36">
    <cfRule type="expression" dxfId="22" priority="20">
      <formula>INDIRECT(ADDRESS(ROW(),COLUMN()))=TRUNC(INDIRECT(ADDRESS(ROW(),COLUMN())))</formula>
    </cfRule>
  </conditionalFormatting>
  <conditionalFormatting sqref="W38:BA38">
    <cfRule type="expression" dxfId="21" priority="19">
      <formula>INDIRECT(ADDRESS(ROW(),COLUMN()))=TRUNC(INDIRECT(ADDRESS(ROW(),COLUMN())))</formula>
    </cfRule>
  </conditionalFormatting>
  <conditionalFormatting sqref="W40:BA40">
    <cfRule type="expression" dxfId="20" priority="18">
      <formula>INDIRECT(ADDRESS(ROW(),COLUMN()))=TRUNC(INDIRECT(ADDRESS(ROW(),COLUMN())))</formula>
    </cfRule>
  </conditionalFormatting>
  <conditionalFormatting sqref="W42:BA42">
    <cfRule type="expression" dxfId="19" priority="17">
      <formula>INDIRECT(ADDRESS(ROW(),COLUMN()))=TRUNC(INDIRECT(ADDRESS(ROW(),COLUMN())))</formula>
    </cfRule>
  </conditionalFormatting>
  <conditionalFormatting sqref="W44:BA44">
    <cfRule type="expression" dxfId="18" priority="16">
      <formula>INDIRECT(ADDRESS(ROW(),COLUMN()))=TRUNC(INDIRECT(ADDRESS(ROW(),COLUMN())))</formula>
    </cfRule>
  </conditionalFormatting>
  <conditionalFormatting sqref="W46:BA46">
    <cfRule type="expression" dxfId="17" priority="15">
      <formula>INDIRECT(ADDRESS(ROW(),COLUMN()))=TRUNC(INDIRECT(ADDRESS(ROW(),COLUMN())))</formula>
    </cfRule>
  </conditionalFormatting>
  <conditionalFormatting sqref="W48:BA48">
    <cfRule type="expression" dxfId="16" priority="14">
      <formula>INDIRECT(ADDRESS(ROW(),COLUMN()))=TRUNC(INDIRECT(ADDRESS(ROW(),COLUMN())))</formula>
    </cfRule>
  </conditionalFormatting>
  <conditionalFormatting sqref="W50:BA50">
    <cfRule type="expression" dxfId="15" priority="13">
      <formula>INDIRECT(ADDRESS(ROW(),COLUMN()))=TRUNC(INDIRECT(ADDRESS(ROW(),COLUMN())))</formula>
    </cfRule>
  </conditionalFormatting>
  <conditionalFormatting sqref="W52:BA52">
    <cfRule type="expression" dxfId="14" priority="12">
      <formula>INDIRECT(ADDRESS(ROW(),COLUMN()))=TRUNC(INDIRECT(ADDRESS(ROW(),COLUMN())))</formula>
    </cfRule>
  </conditionalFormatting>
  <conditionalFormatting sqref="W54:BA54">
    <cfRule type="expression" dxfId="13" priority="11">
      <formula>INDIRECT(ADDRESS(ROW(),COLUMN()))=TRUNC(INDIRECT(ADDRESS(ROW(),COLUMN())))</formula>
    </cfRule>
  </conditionalFormatting>
  <conditionalFormatting sqref="W56:BA56">
    <cfRule type="expression" dxfId="12" priority="10">
      <formula>INDIRECT(ADDRESS(ROW(),COLUMN()))=TRUNC(INDIRECT(ADDRESS(ROW(),COLUMN())))</formula>
    </cfRule>
  </conditionalFormatting>
  <conditionalFormatting sqref="W58:BA58">
    <cfRule type="expression" dxfId="11" priority="9">
      <formula>INDIRECT(ADDRESS(ROW(),COLUMN()))=TRUNC(INDIRECT(ADDRESS(ROW(),COLUMN())))</formula>
    </cfRule>
  </conditionalFormatting>
  <conditionalFormatting sqref="W62:BA62">
    <cfRule type="expression" dxfId="10" priority="7">
      <formula>INDIRECT(ADDRESS(ROW(),COLUMN()))=TRUNC(INDIRECT(ADDRESS(ROW(),COLUMN())))</formula>
    </cfRule>
  </conditionalFormatting>
  <conditionalFormatting sqref="W64:BA64">
    <cfRule type="expression" dxfId="9" priority="6">
      <formula>INDIRECT(ADDRESS(ROW(),COLUMN()))=TRUNC(INDIRECT(ADDRESS(ROW(),COLUMN())))</formula>
    </cfRule>
  </conditionalFormatting>
  <conditionalFormatting sqref="W66:BA66">
    <cfRule type="expression" dxfId="8" priority="5">
      <formula>INDIRECT(ADDRESS(ROW(),COLUMN()))=TRUNC(INDIRECT(ADDRESS(ROW(),COLUMN())))</formula>
    </cfRule>
  </conditionalFormatting>
  <conditionalFormatting sqref="W68:BA68">
    <cfRule type="expression" dxfId="7" priority="4">
      <formula>INDIRECT(ADDRESS(ROW(),COLUMN()))=TRUNC(INDIRECT(ADDRESS(ROW(),COLUMN())))</formula>
    </cfRule>
  </conditionalFormatting>
  <conditionalFormatting sqref="W70:BA70">
    <cfRule type="expression" dxfId="6" priority="3">
      <formula>INDIRECT(ADDRESS(ROW(),COLUMN()))=TRUNC(INDIRECT(ADDRESS(ROW(),COLUMN())))</formula>
    </cfRule>
  </conditionalFormatting>
  <conditionalFormatting sqref="W72:BA72">
    <cfRule type="expression" dxfId="5" priority="2">
      <formula>INDIRECT(ADDRESS(ROW(),COLUMN()))=TRUNC(INDIRECT(ADDRESS(ROW(),COLUMN())))</formula>
    </cfRule>
  </conditionalFormatting>
  <conditionalFormatting sqref="W74:BA74">
    <cfRule type="expression" dxfId="4" priority="1">
      <formula>INDIRECT(ADDRESS(ROW(),COLUMN()))=TRUNC(INDIRECT(ADDRESS(ROW(),COLUMN())))</formula>
    </cfRule>
  </conditionalFormatting>
  <conditionalFormatting sqref="AG84:AK84">
    <cfRule type="expression" dxfId="3" priority="64">
      <formula>OR(#REF!=$B75,#REF!=$B75)</formula>
    </cfRule>
  </conditionalFormatting>
  <conditionalFormatting sqref="AG83:AK83">
    <cfRule type="expression" dxfId="2" priority="65">
      <formula>OR(#REF!=$B85,#REF!=$B85)</formula>
    </cfRule>
  </conditionalFormatting>
  <conditionalFormatting sqref="AA81:AF81">
    <cfRule type="expression" dxfId="1" priority="66">
      <formula>OR(#REF!=$B75,#REF!=$B75)</formula>
    </cfRule>
  </conditionalFormatting>
  <conditionalFormatting sqref="AA80:AF80">
    <cfRule type="expression" dxfId="0" priority="67">
      <formula>OR(#REF!=$B85,#REF!=$B85)</formula>
    </cfRule>
  </conditionalFormatting>
  <dataValidations count="9">
    <dataValidation type="list" errorStyle="warning" allowBlank="1" showInputMessage="1" error="リストにない場合のみ、入力してください。" sqref="K15:N74">
      <formula1>INDIRECT(C15)</formula1>
    </dataValidation>
    <dataValidation type="list" allowBlank="1" showInputMessage="1" sqref="I15:J74">
      <formula1>"A, B, C, D"</formula1>
    </dataValidation>
    <dataValidation type="list" allowBlank="1" showInputMessage="1" sqref="C15:D74">
      <formula1>職種</formula1>
    </dataValidation>
    <dataValidation type="list" allowBlank="1" showInputMessage="1" showErrorMessage="1" sqref="R86:S86">
      <formula1>"週,暦月"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s>
  <printOptions horizontalCentered="1"/>
  <pageMargins left="0.15748031496062992" right="0.15748031496062992" top="0.59055118110236227" bottom="0.47244094488188981" header="0.15748031496062992" footer="0.15748031496062992"/>
  <pageSetup paperSize="9" scale="41" fitToHeight="0" orientation="landscape"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プルダウン・リスト!$C$4:$C$8</xm:f>
          </x14:formula1>
          <xm:sqref>AT1:BI1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zoomScale="85" zoomScaleNormal="85" workbookViewId="0"/>
  </sheetViews>
  <sheetFormatPr defaultColWidth="10.26953125" defaultRowHeight="19"/>
  <cols>
    <col min="1" max="1" width="1.81640625" style="192" customWidth="1"/>
    <col min="2" max="2" width="6.453125" style="191" customWidth="1"/>
    <col min="3" max="3" width="12.1796875" style="191" customWidth="1"/>
    <col min="4" max="4" width="12.1796875" style="191" hidden="1" customWidth="1"/>
    <col min="5" max="5" width="3.81640625" style="191" bestFit="1" customWidth="1"/>
    <col min="6" max="6" width="17.81640625" style="192" customWidth="1"/>
    <col min="7" max="7" width="3.81640625" style="192" bestFit="1" customWidth="1"/>
    <col min="8" max="8" width="17.81640625" style="192" customWidth="1"/>
    <col min="9" max="9" width="3.81640625" style="192" bestFit="1" customWidth="1"/>
    <col min="10" max="10" width="17.81640625" style="191" customWidth="1"/>
    <col min="11" max="11" width="3.81640625" style="192" bestFit="1" customWidth="1"/>
    <col min="12" max="12" width="17.81640625" style="192" customWidth="1"/>
    <col min="13" max="13" width="3.81640625" style="192" customWidth="1"/>
    <col min="14" max="14" width="57.81640625" style="192" customWidth="1"/>
    <col min="15" max="16384" width="10.26953125" style="192"/>
  </cols>
  <sheetData>
    <row r="1" spans="2:14">
      <c r="B1" s="190"/>
    </row>
    <row r="2" spans="2:14">
      <c r="B2" s="193" t="s">
        <v>254</v>
      </c>
      <c r="F2" s="194"/>
      <c r="G2" s="195"/>
      <c r="H2" s="195"/>
      <c r="I2" s="195"/>
      <c r="J2" s="196"/>
      <c r="K2" s="195"/>
      <c r="L2" s="195"/>
    </row>
    <row r="3" spans="2:14">
      <c r="B3" s="194" t="s">
        <v>255</v>
      </c>
      <c r="F3" s="196" t="s">
        <v>256</v>
      </c>
      <c r="G3" s="195"/>
      <c r="H3" s="195"/>
      <c r="I3" s="195"/>
      <c r="J3" s="196"/>
      <c r="K3" s="195"/>
      <c r="L3" s="195"/>
    </row>
    <row r="4" spans="2:14">
      <c r="B4" s="193"/>
      <c r="F4" s="877" t="s">
        <v>258</v>
      </c>
      <c r="G4" s="877"/>
      <c r="H4" s="877"/>
      <c r="I4" s="877"/>
      <c r="J4" s="877"/>
      <c r="K4" s="877"/>
      <c r="L4" s="877"/>
      <c r="N4" s="877" t="s">
        <v>537</v>
      </c>
    </row>
    <row r="5" spans="2:14">
      <c r="B5" s="191" t="s">
        <v>538</v>
      </c>
      <c r="C5" s="191" t="s">
        <v>229</v>
      </c>
      <c r="F5" s="191" t="s">
        <v>539</v>
      </c>
      <c r="G5" s="191"/>
      <c r="H5" s="191" t="s">
        <v>540</v>
      </c>
      <c r="J5" s="191" t="s">
        <v>257</v>
      </c>
      <c r="L5" s="191" t="s">
        <v>258</v>
      </c>
      <c r="N5" s="877"/>
    </row>
    <row r="6" spans="2:14">
      <c r="B6" s="197">
        <v>1</v>
      </c>
      <c r="C6" s="198" t="s">
        <v>541</v>
      </c>
      <c r="D6" s="199" t="str">
        <f>C6</f>
        <v>a</v>
      </c>
      <c r="E6" s="197" t="s">
        <v>542</v>
      </c>
      <c r="F6" s="200">
        <v>0.375</v>
      </c>
      <c r="G6" s="197" t="s">
        <v>260</v>
      </c>
      <c r="H6" s="200">
        <v>0.75</v>
      </c>
      <c r="I6" s="201" t="s">
        <v>543</v>
      </c>
      <c r="J6" s="200">
        <v>4.1666666666666699E-2</v>
      </c>
      <c r="K6" s="202" t="s">
        <v>185</v>
      </c>
      <c r="L6" s="203">
        <f>IF(OR(F6="",H6=""),"",(H6+IF(F6&gt;H6,1,0)-F6-J6)*24)</f>
        <v>8</v>
      </c>
      <c r="N6" s="204"/>
    </row>
    <row r="7" spans="2:14">
      <c r="B7" s="197">
        <v>2</v>
      </c>
      <c r="C7" s="198" t="s">
        <v>464</v>
      </c>
      <c r="D7" s="199" t="str">
        <f t="shared" ref="D7:D38" si="0">C7</f>
        <v>b</v>
      </c>
      <c r="E7" s="197" t="s">
        <v>542</v>
      </c>
      <c r="F7" s="200">
        <v>0.58333333333333304</v>
      </c>
      <c r="G7" s="197" t="s">
        <v>260</v>
      </c>
      <c r="H7" s="200">
        <v>0.95833333333333304</v>
      </c>
      <c r="I7" s="201" t="s">
        <v>544</v>
      </c>
      <c r="J7" s="200">
        <v>4.1666666666666699E-2</v>
      </c>
      <c r="K7" s="202" t="s">
        <v>185</v>
      </c>
      <c r="L7" s="203">
        <f>IF(OR(F7="",H7=""),"",(H7+IF(F7&gt;H7,1,0)-F7-J7)*24)</f>
        <v>8</v>
      </c>
      <c r="N7" s="204"/>
    </row>
    <row r="8" spans="2:14">
      <c r="B8" s="197">
        <v>3</v>
      </c>
      <c r="C8" s="198" t="s">
        <v>510</v>
      </c>
      <c r="D8" s="199" t="str">
        <f t="shared" si="0"/>
        <v>c</v>
      </c>
      <c r="E8" s="197" t="s">
        <v>542</v>
      </c>
      <c r="F8" s="200">
        <v>0.91666666666666696</v>
      </c>
      <c r="G8" s="197" t="s">
        <v>545</v>
      </c>
      <c r="H8" s="200">
        <v>0.29166666666666702</v>
      </c>
      <c r="I8" s="201" t="s">
        <v>546</v>
      </c>
      <c r="J8" s="200">
        <v>4.1666666666666699E-2</v>
      </c>
      <c r="K8" s="202" t="s">
        <v>185</v>
      </c>
      <c r="L8" s="203">
        <f>IF(OR(F8="",H8=""),"",(H8+IF(F8&gt;H8,1,0)-F8-J8)*24)</f>
        <v>8</v>
      </c>
      <c r="N8" s="204"/>
    </row>
    <row r="9" spans="2:14">
      <c r="B9" s="197">
        <v>4</v>
      </c>
      <c r="C9" s="198" t="s">
        <v>470</v>
      </c>
      <c r="D9" s="199" t="str">
        <f t="shared" si="0"/>
        <v>d</v>
      </c>
      <c r="E9" s="197" t="s">
        <v>547</v>
      </c>
      <c r="F9" s="200">
        <v>0.25</v>
      </c>
      <c r="G9" s="197" t="s">
        <v>545</v>
      </c>
      <c r="H9" s="200">
        <v>0.625</v>
      </c>
      <c r="I9" s="201" t="s">
        <v>548</v>
      </c>
      <c r="J9" s="200">
        <v>4.1666666666666699E-2</v>
      </c>
      <c r="K9" s="202" t="s">
        <v>549</v>
      </c>
      <c r="L9" s="203">
        <f>IF(OR(F9="",H9=""),"",(H9+IF(F9&gt;H9,1,0)-F9-J9)*24)</f>
        <v>8</v>
      </c>
      <c r="N9" s="204"/>
    </row>
    <row r="10" spans="2:14">
      <c r="B10" s="197">
        <v>5</v>
      </c>
      <c r="C10" s="198" t="s">
        <v>550</v>
      </c>
      <c r="D10" s="199" t="str">
        <f t="shared" si="0"/>
        <v>e</v>
      </c>
      <c r="E10" s="197" t="s">
        <v>551</v>
      </c>
      <c r="F10" s="200"/>
      <c r="G10" s="197" t="s">
        <v>545</v>
      </c>
      <c r="H10" s="200"/>
      <c r="I10" s="201" t="s">
        <v>543</v>
      </c>
      <c r="J10" s="200">
        <v>0</v>
      </c>
      <c r="K10" s="202" t="s">
        <v>185</v>
      </c>
      <c r="L10" s="203" t="str">
        <f t="shared" ref="L10:L22" si="1">IF(OR(F10="",H10=""),"",(H10+IF(F10&gt;H10,1,0)-F10-J10)*24)</f>
        <v/>
      </c>
      <c r="N10" s="204"/>
    </row>
    <row r="11" spans="2:14">
      <c r="B11" s="197">
        <v>6</v>
      </c>
      <c r="C11" s="198" t="s">
        <v>262</v>
      </c>
      <c r="D11" s="199" t="str">
        <f t="shared" si="0"/>
        <v>f</v>
      </c>
      <c r="E11" s="197" t="s">
        <v>552</v>
      </c>
      <c r="F11" s="200"/>
      <c r="G11" s="197" t="s">
        <v>545</v>
      </c>
      <c r="H11" s="200"/>
      <c r="I11" s="201" t="s">
        <v>543</v>
      </c>
      <c r="J11" s="200">
        <v>0</v>
      </c>
      <c r="K11" s="202" t="s">
        <v>185</v>
      </c>
      <c r="L11" s="203" t="str">
        <f>IF(OR(F11="",H11=""),"",(H11+IF(F11&gt;H11,1,0)-F11-J11)*24)</f>
        <v/>
      </c>
      <c r="N11" s="204"/>
    </row>
    <row r="12" spans="2:14">
      <c r="B12" s="197">
        <v>7</v>
      </c>
      <c r="C12" s="198" t="s">
        <v>553</v>
      </c>
      <c r="D12" s="199" t="str">
        <f t="shared" si="0"/>
        <v>g</v>
      </c>
      <c r="E12" s="197" t="s">
        <v>259</v>
      </c>
      <c r="F12" s="200"/>
      <c r="G12" s="197" t="s">
        <v>554</v>
      </c>
      <c r="H12" s="200"/>
      <c r="I12" s="201" t="s">
        <v>555</v>
      </c>
      <c r="J12" s="200">
        <v>0</v>
      </c>
      <c r="K12" s="202" t="s">
        <v>556</v>
      </c>
      <c r="L12" s="203" t="str">
        <f t="shared" si="1"/>
        <v/>
      </c>
      <c r="N12" s="204"/>
    </row>
    <row r="13" spans="2:14">
      <c r="B13" s="197">
        <v>8</v>
      </c>
      <c r="C13" s="198" t="s">
        <v>557</v>
      </c>
      <c r="D13" s="199" t="str">
        <f t="shared" si="0"/>
        <v>h</v>
      </c>
      <c r="E13" s="197" t="s">
        <v>551</v>
      </c>
      <c r="F13" s="200"/>
      <c r="G13" s="197" t="s">
        <v>260</v>
      </c>
      <c r="H13" s="200"/>
      <c r="I13" s="201" t="s">
        <v>543</v>
      </c>
      <c r="J13" s="200">
        <v>0</v>
      </c>
      <c r="K13" s="202" t="s">
        <v>558</v>
      </c>
      <c r="L13" s="203" t="str">
        <f t="shared" si="1"/>
        <v/>
      </c>
      <c r="N13" s="204"/>
    </row>
    <row r="14" spans="2:14">
      <c r="B14" s="197">
        <v>9</v>
      </c>
      <c r="C14" s="198" t="s">
        <v>559</v>
      </c>
      <c r="D14" s="199" t="str">
        <f t="shared" si="0"/>
        <v>i</v>
      </c>
      <c r="E14" s="197" t="s">
        <v>551</v>
      </c>
      <c r="F14" s="200"/>
      <c r="G14" s="197" t="s">
        <v>545</v>
      </c>
      <c r="H14" s="200"/>
      <c r="I14" s="201" t="s">
        <v>548</v>
      </c>
      <c r="J14" s="200">
        <v>0</v>
      </c>
      <c r="K14" s="202" t="s">
        <v>556</v>
      </c>
      <c r="L14" s="203" t="str">
        <f t="shared" si="1"/>
        <v/>
      </c>
      <c r="N14" s="204"/>
    </row>
    <row r="15" spans="2:14">
      <c r="B15" s="197">
        <v>10</v>
      </c>
      <c r="C15" s="198" t="s">
        <v>266</v>
      </c>
      <c r="D15" s="199" t="str">
        <f t="shared" si="0"/>
        <v>j</v>
      </c>
      <c r="E15" s="197" t="s">
        <v>552</v>
      </c>
      <c r="F15" s="200"/>
      <c r="G15" s="197" t="s">
        <v>560</v>
      </c>
      <c r="H15" s="200"/>
      <c r="I15" s="201" t="s">
        <v>546</v>
      </c>
      <c r="J15" s="200">
        <v>0</v>
      </c>
      <c r="K15" s="202" t="s">
        <v>438</v>
      </c>
      <c r="L15" s="203" t="str">
        <f t="shared" si="1"/>
        <v/>
      </c>
      <c r="N15" s="204"/>
    </row>
    <row r="16" spans="2:14">
      <c r="B16" s="197">
        <v>11</v>
      </c>
      <c r="C16" s="198" t="s">
        <v>267</v>
      </c>
      <c r="D16" s="199" t="str">
        <f t="shared" si="0"/>
        <v>k</v>
      </c>
      <c r="E16" s="197" t="s">
        <v>561</v>
      </c>
      <c r="F16" s="200"/>
      <c r="G16" s="197" t="s">
        <v>260</v>
      </c>
      <c r="H16" s="200"/>
      <c r="I16" s="201" t="s">
        <v>546</v>
      </c>
      <c r="J16" s="200">
        <v>0</v>
      </c>
      <c r="K16" s="202" t="s">
        <v>558</v>
      </c>
      <c r="L16" s="203" t="str">
        <f t="shared" si="1"/>
        <v/>
      </c>
      <c r="N16" s="204"/>
    </row>
    <row r="17" spans="2:14">
      <c r="B17" s="197">
        <v>12</v>
      </c>
      <c r="C17" s="198" t="s">
        <v>562</v>
      </c>
      <c r="D17" s="199" t="str">
        <f t="shared" si="0"/>
        <v>l</v>
      </c>
      <c r="E17" s="197" t="s">
        <v>542</v>
      </c>
      <c r="F17" s="200"/>
      <c r="G17" s="197" t="s">
        <v>563</v>
      </c>
      <c r="H17" s="200"/>
      <c r="I17" s="201" t="s">
        <v>543</v>
      </c>
      <c r="J17" s="200">
        <v>0</v>
      </c>
      <c r="K17" s="202" t="s">
        <v>558</v>
      </c>
      <c r="L17" s="203" t="str">
        <f t="shared" si="1"/>
        <v/>
      </c>
      <c r="N17" s="204"/>
    </row>
    <row r="18" spans="2:14">
      <c r="B18" s="197">
        <v>13</v>
      </c>
      <c r="C18" s="198" t="s">
        <v>269</v>
      </c>
      <c r="D18" s="199" t="str">
        <f t="shared" si="0"/>
        <v>m</v>
      </c>
      <c r="E18" s="197" t="s">
        <v>259</v>
      </c>
      <c r="F18" s="200"/>
      <c r="G18" s="197" t="s">
        <v>260</v>
      </c>
      <c r="H18" s="200"/>
      <c r="I18" s="201" t="s">
        <v>548</v>
      </c>
      <c r="J18" s="200">
        <v>0</v>
      </c>
      <c r="K18" s="202" t="s">
        <v>558</v>
      </c>
      <c r="L18" s="203" t="str">
        <f t="shared" si="1"/>
        <v/>
      </c>
      <c r="N18" s="204"/>
    </row>
    <row r="19" spans="2:14">
      <c r="B19" s="197">
        <v>14</v>
      </c>
      <c r="C19" s="198" t="s">
        <v>564</v>
      </c>
      <c r="D19" s="199" t="str">
        <f t="shared" si="0"/>
        <v>n</v>
      </c>
      <c r="E19" s="197" t="s">
        <v>551</v>
      </c>
      <c r="F19" s="200"/>
      <c r="G19" s="197" t="s">
        <v>560</v>
      </c>
      <c r="H19" s="200"/>
      <c r="I19" s="201" t="s">
        <v>543</v>
      </c>
      <c r="J19" s="200">
        <v>0</v>
      </c>
      <c r="K19" s="202" t="s">
        <v>558</v>
      </c>
      <c r="L19" s="203" t="str">
        <f t="shared" si="1"/>
        <v/>
      </c>
      <c r="N19" s="204"/>
    </row>
    <row r="20" spans="2:14">
      <c r="B20" s="197">
        <v>15</v>
      </c>
      <c r="C20" s="198" t="s">
        <v>565</v>
      </c>
      <c r="D20" s="199" t="str">
        <f t="shared" si="0"/>
        <v>o</v>
      </c>
      <c r="E20" s="197" t="s">
        <v>547</v>
      </c>
      <c r="F20" s="200"/>
      <c r="G20" s="197" t="s">
        <v>554</v>
      </c>
      <c r="H20" s="200"/>
      <c r="I20" s="201" t="s">
        <v>543</v>
      </c>
      <c r="J20" s="200">
        <v>0</v>
      </c>
      <c r="K20" s="202" t="s">
        <v>566</v>
      </c>
      <c r="L20" s="203" t="str">
        <f t="shared" si="1"/>
        <v/>
      </c>
      <c r="N20" s="204"/>
    </row>
    <row r="21" spans="2:14">
      <c r="B21" s="197">
        <v>16</v>
      </c>
      <c r="C21" s="198" t="s">
        <v>567</v>
      </c>
      <c r="D21" s="199" t="str">
        <f t="shared" si="0"/>
        <v>p</v>
      </c>
      <c r="E21" s="197" t="s">
        <v>259</v>
      </c>
      <c r="F21" s="200"/>
      <c r="G21" s="197" t="s">
        <v>260</v>
      </c>
      <c r="H21" s="200"/>
      <c r="I21" s="201" t="s">
        <v>555</v>
      </c>
      <c r="J21" s="200">
        <v>0</v>
      </c>
      <c r="K21" s="202" t="s">
        <v>549</v>
      </c>
      <c r="L21" s="203" t="str">
        <f t="shared" si="1"/>
        <v/>
      </c>
      <c r="N21" s="204"/>
    </row>
    <row r="22" spans="2:14">
      <c r="B22" s="197">
        <v>17</v>
      </c>
      <c r="C22" s="198" t="s">
        <v>568</v>
      </c>
      <c r="D22" s="199" t="str">
        <f t="shared" si="0"/>
        <v>q</v>
      </c>
      <c r="E22" s="197" t="s">
        <v>259</v>
      </c>
      <c r="F22" s="200"/>
      <c r="G22" s="197" t="s">
        <v>545</v>
      </c>
      <c r="H22" s="200"/>
      <c r="I22" s="201" t="s">
        <v>548</v>
      </c>
      <c r="J22" s="200">
        <v>0</v>
      </c>
      <c r="K22" s="202" t="s">
        <v>438</v>
      </c>
      <c r="L22" s="203" t="str">
        <f t="shared" si="1"/>
        <v/>
      </c>
      <c r="N22" s="204"/>
    </row>
    <row r="23" spans="2:14">
      <c r="B23" s="197">
        <v>18</v>
      </c>
      <c r="C23" s="198" t="s">
        <v>569</v>
      </c>
      <c r="D23" s="199" t="str">
        <f t="shared" si="0"/>
        <v>r</v>
      </c>
      <c r="E23" s="197" t="s">
        <v>259</v>
      </c>
      <c r="F23" s="205"/>
      <c r="G23" s="197" t="s">
        <v>545</v>
      </c>
      <c r="H23" s="205"/>
      <c r="I23" s="201" t="s">
        <v>546</v>
      </c>
      <c r="J23" s="205"/>
      <c r="K23" s="202" t="s">
        <v>438</v>
      </c>
      <c r="L23" s="198">
        <v>1</v>
      </c>
      <c r="N23" s="204"/>
    </row>
    <row r="24" spans="2:14">
      <c r="B24" s="197">
        <v>19</v>
      </c>
      <c r="C24" s="198" t="s">
        <v>570</v>
      </c>
      <c r="D24" s="199" t="str">
        <f t="shared" si="0"/>
        <v>s</v>
      </c>
      <c r="E24" s="197" t="s">
        <v>552</v>
      </c>
      <c r="F24" s="205"/>
      <c r="G24" s="197" t="s">
        <v>260</v>
      </c>
      <c r="H24" s="205"/>
      <c r="I24" s="201" t="s">
        <v>543</v>
      </c>
      <c r="J24" s="205"/>
      <c r="K24" s="202" t="s">
        <v>438</v>
      </c>
      <c r="L24" s="198">
        <v>2</v>
      </c>
      <c r="N24" s="204"/>
    </row>
    <row r="25" spans="2:14">
      <c r="B25" s="197">
        <v>20</v>
      </c>
      <c r="C25" s="198" t="s">
        <v>273</v>
      </c>
      <c r="D25" s="199" t="str">
        <f t="shared" si="0"/>
        <v>t</v>
      </c>
      <c r="E25" s="197" t="s">
        <v>259</v>
      </c>
      <c r="F25" s="205"/>
      <c r="G25" s="197" t="s">
        <v>260</v>
      </c>
      <c r="H25" s="205"/>
      <c r="I25" s="201" t="s">
        <v>555</v>
      </c>
      <c r="J25" s="205"/>
      <c r="K25" s="202" t="s">
        <v>438</v>
      </c>
      <c r="L25" s="198">
        <v>3</v>
      </c>
      <c r="N25" s="204"/>
    </row>
    <row r="26" spans="2:14">
      <c r="B26" s="197">
        <v>21</v>
      </c>
      <c r="C26" s="198" t="s">
        <v>571</v>
      </c>
      <c r="D26" s="199" t="str">
        <f t="shared" si="0"/>
        <v>u</v>
      </c>
      <c r="E26" s="197" t="s">
        <v>259</v>
      </c>
      <c r="F26" s="205"/>
      <c r="G26" s="197" t="s">
        <v>260</v>
      </c>
      <c r="H26" s="205"/>
      <c r="I26" s="201" t="s">
        <v>555</v>
      </c>
      <c r="J26" s="205"/>
      <c r="K26" s="202" t="s">
        <v>185</v>
      </c>
      <c r="L26" s="198">
        <v>4</v>
      </c>
      <c r="N26" s="204"/>
    </row>
    <row r="27" spans="2:14">
      <c r="B27" s="197">
        <v>22</v>
      </c>
      <c r="C27" s="198" t="s">
        <v>274</v>
      </c>
      <c r="D27" s="199" t="str">
        <f t="shared" si="0"/>
        <v>v</v>
      </c>
      <c r="E27" s="197" t="s">
        <v>551</v>
      </c>
      <c r="F27" s="205"/>
      <c r="G27" s="197" t="s">
        <v>260</v>
      </c>
      <c r="H27" s="205"/>
      <c r="I27" s="201" t="s">
        <v>543</v>
      </c>
      <c r="J27" s="205"/>
      <c r="K27" s="202" t="s">
        <v>558</v>
      </c>
      <c r="L27" s="198">
        <v>5</v>
      </c>
      <c r="N27" s="204"/>
    </row>
    <row r="28" spans="2:14">
      <c r="B28" s="197">
        <v>23</v>
      </c>
      <c r="C28" s="198" t="s">
        <v>572</v>
      </c>
      <c r="D28" s="199" t="str">
        <f t="shared" si="0"/>
        <v>w</v>
      </c>
      <c r="E28" s="197" t="s">
        <v>259</v>
      </c>
      <c r="F28" s="205"/>
      <c r="G28" s="197" t="s">
        <v>545</v>
      </c>
      <c r="H28" s="205"/>
      <c r="I28" s="201" t="s">
        <v>555</v>
      </c>
      <c r="J28" s="205"/>
      <c r="K28" s="202" t="s">
        <v>185</v>
      </c>
      <c r="L28" s="198">
        <v>6</v>
      </c>
      <c r="N28" s="204"/>
    </row>
    <row r="29" spans="2:14">
      <c r="B29" s="197">
        <v>24</v>
      </c>
      <c r="C29" s="198" t="s">
        <v>573</v>
      </c>
      <c r="D29" s="199" t="str">
        <f t="shared" si="0"/>
        <v>x</v>
      </c>
      <c r="E29" s="197" t="s">
        <v>551</v>
      </c>
      <c r="F29" s="205"/>
      <c r="G29" s="197" t="s">
        <v>554</v>
      </c>
      <c r="H29" s="205"/>
      <c r="I29" s="201" t="s">
        <v>544</v>
      </c>
      <c r="J29" s="205"/>
      <c r="K29" s="202" t="s">
        <v>566</v>
      </c>
      <c r="L29" s="198">
        <v>7</v>
      </c>
      <c r="N29" s="204"/>
    </row>
    <row r="30" spans="2:14">
      <c r="B30" s="197">
        <v>25</v>
      </c>
      <c r="C30" s="198" t="s">
        <v>574</v>
      </c>
      <c r="D30" s="199" t="str">
        <f t="shared" si="0"/>
        <v>y</v>
      </c>
      <c r="E30" s="197" t="s">
        <v>259</v>
      </c>
      <c r="F30" s="205"/>
      <c r="G30" s="197" t="s">
        <v>545</v>
      </c>
      <c r="H30" s="205"/>
      <c r="I30" s="201" t="s">
        <v>548</v>
      </c>
      <c r="J30" s="205"/>
      <c r="K30" s="202" t="s">
        <v>185</v>
      </c>
      <c r="L30" s="198">
        <v>8</v>
      </c>
      <c r="N30" s="204"/>
    </row>
    <row r="31" spans="2:14">
      <c r="B31" s="197">
        <v>26</v>
      </c>
      <c r="C31" s="198" t="s">
        <v>575</v>
      </c>
      <c r="D31" s="199" t="str">
        <f t="shared" si="0"/>
        <v>z</v>
      </c>
      <c r="E31" s="197" t="s">
        <v>542</v>
      </c>
      <c r="F31" s="205"/>
      <c r="G31" s="197" t="s">
        <v>563</v>
      </c>
      <c r="H31" s="205"/>
      <c r="I31" s="201" t="s">
        <v>543</v>
      </c>
      <c r="J31" s="205"/>
      <c r="K31" s="202" t="s">
        <v>558</v>
      </c>
      <c r="L31" s="198">
        <v>1</v>
      </c>
      <c r="N31" s="204"/>
    </row>
    <row r="32" spans="2:14">
      <c r="B32" s="197">
        <v>27</v>
      </c>
      <c r="C32" s="198" t="s">
        <v>576</v>
      </c>
      <c r="D32" s="199" t="str">
        <f t="shared" si="0"/>
        <v>x</v>
      </c>
      <c r="E32" s="197" t="s">
        <v>551</v>
      </c>
      <c r="F32" s="205"/>
      <c r="G32" s="197" t="s">
        <v>545</v>
      </c>
      <c r="H32" s="205"/>
      <c r="I32" s="201" t="s">
        <v>555</v>
      </c>
      <c r="J32" s="205"/>
      <c r="K32" s="202" t="s">
        <v>438</v>
      </c>
      <c r="L32" s="198">
        <v>2</v>
      </c>
      <c r="N32" s="204"/>
    </row>
    <row r="33" spans="2:14">
      <c r="B33" s="197">
        <v>28</v>
      </c>
      <c r="C33" s="198" t="s">
        <v>577</v>
      </c>
      <c r="D33" s="199" t="str">
        <f t="shared" si="0"/>
        <v>aa</v>
      </c>
      <c r="E33" s="197" t="s">
        <v>259</v>
      </c>
      <c r="F33" s="205"/>
      <c r="G33" s="197" t="s">
        <v>260</v>
      </c>
      <c r="H33" s="205"/>
      <c r="I33" s="201" t="s">
        <v>543</v>
      </c>
      <c r="J33" s="205"/>
      <c r="K33" s="202" t="s">
        <v>438</v>
      </c>
      <c r="L33" s="198">
        <v>3</v>
      </c>
      <c r="N33" s="204"/>
    </row>
    <row r="34" spans="2:14">
      <c r="B34" s="197">
        <v>29</v>
      </c>
      <c r="C34" s="198" t="s">
        <v>578</v>
      </c>
      <c r="D34" s="199" t="str">
        <f t="shared" si="0"/>
        <v>ab</v>
      </c>
      <c r="E34" s="197" t="s">
        <v>542</v>
      </c>
      <c r="F34" s="205"/>
      <c r="G34" s="197" t="s">
        <v>560</v>
      </c>
      <c r="H34" s="205"/>
      <c r="I34" s="201" t="s">
        <v>543</v>
      </c>
      <c r="J34" s="205"/>
      <c r="K34" s="202" t="s">
        <v>566</v>
      </c>
      <c r="L34" s="198">
        <v>4</v>
      </c>
      <c r="N34" s="204"/>
    </row>
    <row r="35" spans="2:14">
      <c r="B35" s="197">
        <v>30</v>
      </c>
      <c r="C35" s="198" t="s">
        <v>579</v>
      </c>
      <c r="D35" s="199" t="str">
        <f t="shared" si="0"/>
        <v>ac</v>
      </c>
      <c r="E35" s="197" t="s">
        <v>561</v>
      </c>
      <c r="F35" s="205"/>
      <c r="G35" s="197" t="s">
        <v>260</v>
      </c>
      <c r="H35" s="205"/>
      <c r="I35" s="201" t="s">
        <v>543</v>
      </c>
      <c r="J35" s="205"/>
      <c r="K35" s="202" t="s">
        <v>185</v>
      </c>
      <c r="L35" s="198">
        <v>5</v>
      </c>
      <c r="N35" s="204"/>
    </row>
    <row r="36" spans="2:14">
      <c r="B36" s="197">
        <v>31</v>
      </c>
      <c r="C36" s="198" t="s">
        <v>580</v>
      </c>
      <c r="D36" s="199" t="str">
        <f t="shared" si="0"/>
        <v>ad</v>
      </c>
      <c r="E36" s="197" t="s">
        <v>552</v>
      </c>
      <c r="F36" s="205"/>
      <c r="G36" s="197" t="s">
        <v>260</v>
      </c>
      <c r="H36" s="205"/>
      <c r="I36" s="201" t="s">
        <v>543</v>
      </c>
      <c r="J36" s="205"/>
      <c r="K36" s="202" t="s">
        <v>558</v>
      </c>
      <c r="L36" s="198">
        <v>6</v>
      </c>
      <c r="N36" s="204"/>
    </row>
    <row r="37" spans="2:14">
      <c r="B37" s="197">
        <v>32</v>
      </c>
      <c r="C37" s="198" t="s">
        <v>581</v>
      </c>
      <c r="D37" s="199" t="str">
        <f t="shared" si="0"/>
        <v>ae</v>
      </c>
      <c r="E37" s="197" t="s">
        <v>259</v>
      </c>
      <c r="F37" s="205"/>
      <c r="G37" s="197" t="s">
        <v>563</v>
      </c>
      <c r="H37" s="205"/>
      <c r="I37" s="201" t="s">
        <v>543</v>
      </c>
      <c r="J37" s="205"/>
      <c r="K37" s="202" t="s">
        <v>558</v>
      </c>
      <c r="L37" s="198">
        <v>7</v>
      </c>
      <c r="N37" s="204"/>
    </row>
    <row r="38" spans="2:14">
      <c r="B38" s="197">
        <v>33</v>
      </c>
      <c r="C38" s="198" t="s">
        <v>582</v>
      </c>
      <c r="D38" s="199" t="str">
        <f t="shared" si="0"/>
        <v>af</v>
      </c>
      <c r="E38" s="197" t="s">
        <v>542</v>
      </c>
      <c r="F38" s="205"/>
      <c r="G38" s="197" t="s">
        <v>260</v>
      </c>
      <c r="H38" s="205"/>
      <c r="I38" s="201" t="s">
        <v>543</v>
      </c>
      <c r="J38" s="205"/>
      <c r="K38" s="202" t="s">
        <v>558</v>
      </c>
      <c r="L38" s="198">
        <v>8</v>
      </c>
      <c r="N38" s="204"/>
    </row>
    <row r="39" spans="2:14">
      <c r="B39" s="197">
        <v>34</v>
      </c>
      <c r="C39" s="206" t="s">
        <v>583</v>
      </c>
      <c r="D39" s="199"/>
      <c r="E39" s="197" t="s">
        <v>259</v>
      </c>
      <c r="F39" s="200"/>
      <c r="G39" s="197" t="s">
        <v>260</v>
      </c>
      <c r="H39" s="200"/>
      <c r="I39" s="201" t="s">
        <v>546</v>
      </c>
      <c r="J39" s="200">
        <v>0</v>
      </c>
      <c r="K39" s="202" t="s">
        <v>558</v>
      </c>
      <c r="L39" s="203" t="str">
        <f t="shared" ref="L39:L40" si="2">IF(OR(F39="",H39=""),"",(H39+IF(F39&gt;H39,1,0)-F39-J39)*24)</f>
        <v/>
      </c>
      <c r="N39" s="204"/>
    </row>
    <row r="40" spans="2:14">
      <c r="B40" s="197"/>
      <c r="C40" s="207" t="s">
        <v>240</v>
      </c>
      <c r="D40" s="199"/>
      <c r="E40" s="197" t="s">
        <v>259</v>
      </c>
      <c r="F40" s="200"/>
      <c r="G40" s="197" t="s">
        <v>545</v>
      </c>
      <c r="H40" s="200"/>
      <c r="I40" s="201" t="s">
        <v>543</v>
      </c>
      <c r="J40" s="200">
        <v>0</v>
      </c>
      <c r="K40" s="202" t="s">
        <v>185</v>
      </c>
      <c r="L40" s="203" t="str">
        <f t="shared" si="2"/>
        <v/>
      </c>
      <c r="N40" s="204"/>
    </row>
    <row r="41" spans="2:14">
      <c r="B41" s="197"/>
      <c r="C41" s="208" t="s">
        <v>240</v>
      </c>
      <c r="D41" s="199" t="str">
        <f>C39</f>
        <v>ag</v>
      </c>
      <c r="E41" s="197" t="s">
        <v>259</v>
      </c>
      <c r="F41" s="200" t="s">
        <v>240</v>
      </c>
      <c r="G41" s="197" t="s">
        <v>554</v>
      </c>
      <c r="H41" s="200" t="s">
        <v>240</v>
      </c>
      <c r="I41" s="201" t="s">
        <v>584</v>
      </c>
      <c r="J41" s="200" t="s">
        <v>585</v>
      </c>
      <c r="K41" s="202" t="s">
        <v>185</v>
      </c>
      <c r="L41" s="203" t="str">
        <f>IF(OR(L39="",L40=""),"",L39+L40)</f>
        <v/>
      </c>
      <c r="N41" s="204" t="s">
        <v>586</v>
      </c>
    </row>
    <row r="42" spans="2:14">
      <c r="B42" s="197"/>
      <c r="C42" s="206" t="s">
        <v>587</v>
      </c>
      <c r="D42" s="199"/>
      <c r="E42" s="197" t="s">
        <v>552</v>
      </c>
      <c r="F42" s="200"/>
      <c r="G42" s="197" t="s">
        <v>554</v>
      </c>
      <c r="H42" s="200"/>
      <c r="I42" s="201" t="s">
        <v>543</v>
      </c>
      <c r="J42" s="200">
        <v>0</v>
      </c>
      <c r="K42" s="202" t="s">
        <v>566</v>
      </c>
      <c r="L42" s="203" t="str">
        <f t="shared" ref="L42:L43" si="3">IF(OR(F42="",H42=""),"",(H42+IF(F42&gt;H42,1,0)-F42-J42)*24)</f>
        <v/>
      </c>
      <c r="N42" s="204"/>
    </row>
    <row r="43" spans="2:14">
      <c r="B43" s="197">
        <v>35</v>
      </c>
      <c r="C43" s="207" t="s">
        <v>585</v>
      </c>
      <c r="D43" s="199"/>
      <c r="E43" s="197" t="s">
        <v>561</v>
      </c>
      <c r="F43" s="200"/>
      <c r="G43" s="197" t="s">
        <v>260</v>
      </c>
      <c r="H43" s="200"/>
      <c r="I43" s="201" t="s">
        <v>555</v>
      </c>
      <c r="J43" s="200">
        <v>0</v>
      </c>
      <c r="K43" s="202" t="s">
        <v>549</v>
      </c>
      <c r="L43" s="203" t="str">
        <f t="shared" si="3"/>
        <v/>
      </c>
      <c r="N43" s="204"/>
    </row>
    <row r="44" spans="2:14">
      <c r="B44" s="197"/>
      <c r="C44" s="208" t="s">
        <v>588</v>
      </c>
      <c r="D44" s="199" t="str">
        <f>C42</f>
        <v>ah</v>
      </c>
      <c r="E44" s="197" t="s">
        <v>551</v>
      </c>
      <c r="F44" s="200" t="s">
        <v>533</v>
      </c>
      <c r="G44" s="197" t="s">
        <v>545</v>
      </c>
      <c r="H44" s="200" t="s">
        <v>240</v>
      </c>
      <c r="I44" s="201" t="s">
        <v>589</v>
      </c>
      <c r="J44" s="200" t="s">
        <v>588</v>
      </c>
      <c r="K44" s="202" t="s">
        <v>438</v>
      </c>
      <c r="L44" s="203" t="str">
        <f>IF(OR(L42="",L43=""),"",L42+L43)</f>
        <v/>
      </c>
      <c r="N44" s="204" t="s">
        <v>590</v>
      </c>
    </row>
    <row r="45" spans="2:14">
      <c r="B45" s="197"/>
      <c r="C45" s="206" t="s">
        <v>591</v>
      </c>
      <c r="D45" s="199"/>
      <c r="E45" s="197" t="s">
        <v>552</v>
      </c>
      <c r="F45" s="200"/>
      <c r="G45" s="197" t="s">
        <v>260</v>
      </c>
      <c r="H45" s="200"/>
      <c r="I45" s="201" t="s">
        <v>546</v>
      </c>
      <c r="J45" s="200">
        <v>0</v>
      </c>
      <c r="K45" s="202" t="s">
        <v>438</v>
      </c>
      <c r="L45" s="203" t="str">
        <f t="shared" ref="L45:L46" si="4">IF(OR(F45="",H45=""),"",(H45+IF(F45&gt;H45,1,0)-F45-J45)*24)</f>
        <v/>
      </c>
      <c r="N45" s="204"/>
    </row>
    <row r="46" spans="2:14">
      <c r="B46" s="197">
        <v>36</v>
      </c>
      <c r="C46" s="207" t="s">
        <v>240</v>
      </c>
      <c r="D46" s="199"/>
      <c r="E46" s="197" t="s">
        <v>552</v>
      </c>
      <c r="F46" s="200"/>
      <c r="G46" s="197" t="s">
        <v>260</v>
      </c>
      <c r="H46" s="200"/>
      <c r="I46" s="201" t="s">
        <v>555</v>
      </c>
      <c r="J46" s="200">
        <v>0</v>
      </c>
      <c r="K46" s="202" t="s">
        <v>438</v>
      </c>
      <c r="L46" s="203" t="str">
        <f t="shared" si="4"/>
        <v/>
      </c>
      <c r="N46" s="204"/>
    </row>
    <row r="47" spans="2:14">
      <c r="B47" s="197"/>
      <c r="C47" s="208" t="s">
        <v>240</v>
      </c>
      <c r="D47" s="199" t="str">
        <f>C45</f>
        <v>ai</v>
      </c>
      <c r="E47" s="197" t="s">
        <v>592</v>
      </c>
      <c r="F47" s="200" t="s">
        <v>533</v>
      </c>
      <c r="G47" s="197" t="s">
        <v>545</v>
      </c>
      <c r="H47" s="200" t="s">
        <v>588</v>
      </c>
      <c r="I47" s="201" t="s">
        <v>543</v>
      </c>
      <c r="J47" s="200" t="s">
        <v>240</v>
      </c>
      <c r="K47" s="202" t="s">
        <v>593</v>
      </c>
      <c r="L47" s="203" t="str">
        <f>IF(OR(L45="",L46=""),"",L45+L46)</f>
        <v/>
      </c>
      <c r="N47" s="204" t="s">
        <v>594</v>
      </c>
    </row>
    <row r="49" spans="3:4">
      <c r="C49" s="193" t="s">
        <v>595</v>
      </c>
      <c r="D49" s="193"/>
    </row>
    <row r="50" spans="3:4">
      <c r="C50" s="193" t="s">
        <v>596</v>
      </c>
      <c r="D50" s="193"/>
    </row>
    <row r="51" spans="3:4">
      <c r="C51" s="193" t="s">
        <v>597</v>
      </c>
      <c r="D51" s="193"/>
    </row>
    <row r="52" spans="3:4">
      <c r="C52" s="193" t="s">
        <v>598</v>
      </c>
      <c r="D52" s="193"/>
    </row>
  </sheetData>
  <sheetProtection insertRows="0" deleteRows="0"/>
  <mergeCells count="2">
    <mergeCell ref="F4:L4"/>
    <mergeCell ref="N4:N5"/>
  </mergeCells>
  <phoneticPr fontId="3"/>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109"/>
  <sheetViews>
    <sheetView workbookViewId="0"/>
  </sheetViews>
  <sheetFormatPr defaultColWidth="10.26953125" defaultRowHeight="13"/>
  <cols>
    <col min="1" max="1" width="1.54296875" style="31" customWidth="1"/>
    <col min="2" max="3" width="10.26953125" style="31"/>
    <col min="4" max="4" width="46.453125" style="31" customWidth="1"/>
    <col min="5" max="16384" width="10.26953125" style="31"/>
  </cols>
  <sheetData>
    <row r="1" spans="2:11" ht="14">
      <c r="D1" s="32"/>
      <c r="E1" s="32"/>
      <c r="F1" s="32"/>
    </row>
    <row r="2" spans="2:11" s="34" customFormat="1" ht="20.25" customHeight="1">
      <c r="B2" s="33" t="s">
        <v>405</v>
      </c>
      <c r="C2" s="33"/>
      <c r="D2" s="32"/>
      <c r="E2" s="32"/>
      <c r="F2" s="32"/>
    </row>
    <row r="3" spans="2:11" s="34" customFormat="1" ht="20.25" customHeight="1">
      <c r="B3" s="33"/>
      <c r="C3" s="33"/>
      <c r="D3" s="32"/>
      <c r="E3" s="32"/>
      <c r="F3" s="32"/>
    </row>
    <row r="4" spans="2:11" s="36" customFormat="1" ht="20.25" customHeight="1">
      <c r="B4" s="35"/>
      <c r="C4" s="32" t="s">
        <v>278</v>
      </c>
      <c r="D4" s="32"/>
      <c r="F4" s="879" t="s">
        <v>279</v>
      </c>
      <c r="G4" s="879"/>
      <c r="H4" s="879"/>
      <c r="I4" s="879"/>
      <c r="J4" s="879"/>
      <c r="K4" s="879"/>
    </row>
    <row r="5" spans="2:11" s="36" customFormat="1" ht="20.25" customHeight="1">
      <c r="B5" s="37"/>
      <c r="C5" s="32" t="s">
        <v>280</v>
      </c>
      <c r="D5" s="32"/>
      <c r="F5" s="879"/>
      <c r="G5" s="879"/>
      <c r="H5" s="879"/>
      <c r="I5" s="879"/>
      <c r="J5" s="879"/>
      <c r="K5" s="879"/>
    </row>
    <row r="6" spans="2:11" s="34" customFormat="1" ht="20.25" customHeight="1">
      <c r="B6" s="38" t="s">
        <v>281</v>
      </c>
      <c r="C6" s="32"/>
      <c r="D6" s="32"/>
      <c r="E6" s="39"/>
      <c r="F6" s="40"/>
    </row>
    <row r="7" spans="2:11" s="34" customFormat="1" ht="20.25" customHeight="1">
      <c r="B7" s="33"/>
      <c r="C7" s="33"/>
      <c r="D7" s="32"/>
      <c r="E7" s="39"/>
      <c r="F7" s="40"/>
    </row>
    <row r="8" spans="2:11" s="34" customFormat="1" ht="20.25" customHeight="1">
      <c r="B8" s="32" t="s">
        <v>282</v>
      </c>
      <c r="C8" s="33"/>
      <c r="D8" s="32"/>
      <c r="E8" s="39"/>
      <c r="F8" s="40"/>
    </row>
    <row r="9" spans="2:11" s="34" customFormat="1" ht="20.25" customHeight="1">
      <c r="B9" s="33"/>
      <c r="C9" s="33"/>
      <c r="D9" s="32"/>
      <c r="E9" s="32"/>
      <c r="F9" s="32"/>
    </row>
    <row r="10" spans="2:11" s="34" customFormat="1" ht="20.25" customHeight="1">
      <c r="B10" s="32" t="s">
        <v>406</v>
      </c>
      <c r="C10" s="33"/>
      <c r="D10" s="32"/>
      <c r="E10" s="32"/>
      <c r="F10" s="32"/>
    </row>
    <row r="11" spans="2:11" s="34" customFormat="1" ht="20.25" customHeight="1">
      <c r="B11" s="32"/>
      <c r="C11" s="33"/>
      <c r="D11" s="32"/>
    </row>
    <row r="12" spans="2:11" s="34" customFormat="1" ht="20.25" customHeight="1">
      <c r="B12" s="32" t="s">
        <v>407</v>
      </c>
      <c r="C12" s="33"/>
      <c r="D12" s="32"/>
    </row>
    <row r="13" spans="2:11" s="34" customFormat="1" ht="20.25" customHeight="1">
      <c r="B13" s="32"/>
      <c r="C13" s="33"/>
      <c r="D13" s="32"/>
    </row>
    <row r="14" spans="2:11" s="34" customFormat="1" ht="20.25" customHeight="1">
      <c r="B14" s="32" t="s">
        <v>408</v>
      </c>
      <c r="C14" s="33"/>
      <c r="D14" s="32"/>
    </row>
    <row r="15" spans="2:11" s="34" customFormat="1" ht="20.25" customHeight="1">
      <c r="B15" s="32"/>
      <c r="C15" s="33"/>
      <c r="D15" s="32"/>
    </row>
    <row r="16" spans="2:11" s="34" customFormat="1" ht="17.25" customHeight="1">
      <c r="B16" s="32" t="s">
        <v>409</v>
      </c>
      <c r="C16" s="32"/>
      <c r="D16" s="32"/>
    </row>
    <row r="17" spans="2:16" s="34" customFormat="1" ht="17.25" customHeight="1">
      <c r="B17" s="32" t="s">
        <v>410</v>
      </c>
      <c r="C17" s="32"/>
      <c r="D17" s="32"/>
    </row>
    <row r="18" spans="2:16" s="34" customFormat="1" ht="17.25" customHeight="1">
      <c r="B18" s="32"/>
      <c r="C18" s="32"/>
      <c r="D18" s="32"/>
    </row>
    <row r="19" spans="2:16" s="34" customFormat="1" ht="17.25" customHeight="1">
      <c r="B19" s="32"/>
      <c r="C19" s="25" t="s">
        <v>193</v>
      </c>
      <c r="D19" s="25" t="s">
        <v>284</v>
      </c>
      <c r="E19" s="880" t="s">
        <v>285</v>
      </c>
      <c r="F19" s="880"/>
      <c r="G19" s="880"/>
      <c r="H19" s="880"/>
      <c r="I19" s="880"/>
      <c r="J19" s="880"/>
      <c r="K19" s="880"/>
      <c r="L19" s="880"/>
      <c r="M19" s="880"/>
      <c r="N19" s="880"/>
      <c r="O19" s="880"/>
      <c r="P19" s="880"/>
    </row>
    <row r="20" spans="2:16" s="34" customFormat="1" ht="17.25" customHeight="1">
      <c r="B20" s="32"/>
      <c r="C20" s="25">
        <v>1</v>
      </c>
      <c r="D20" s="24" t="s">
        <v>199</v>
      </c>
      <c r="E20" s="878"/>
      <c r="F20" s="878"/>
      <c r="G20" s="878"/>
      <c r="H20" s="878"/>
      <c r="I20" s="878"/>
      <c r="J20" s="878"/>
      <c r="K20" s="878"/>
      <c r="L20" s="878"/>
      <c r="M20" s="878"/>
      <c r="N20" s="878"/>
      <c r="O20" s="878"/>
      <c r="P20" s="878"/>
    </row>
    <row r="21" spans="2:16" s="34" customFormat="1" ht="17.25" customHeight="1">
      <c r="B21" s="32"/>
      <c r="C21" s="25">
        <v>2</v>
      </c>
      <c r="D21" s="24" t="s">
        <v>286</v>
      </c>
      <c r="E21" s="878"/>
      <c r="F21" s="878"/>
      <c r="G21" s="878"/>
      <c r="H21" s="878"/>
      <c r="I21" s="878"/>
      <c r="J21" s="878"/>
      <c r="K21" s="878"/>
      <c r="L21" s="878"/>
      <c r="M21" s="878"/>
      <c r="N21" s="878"/>
      <c r="O21" s="878"/>
      <c r="P21" s="878"/>
    </row>
    <row r="22" spans="2:16" s="34" customFormat="1" ht="17.25" customHeight="1">
      <c r="B22" s="32"/>
      <c r="C22" s="25">
        <v>3</v>
      </c>
      <c r="D22" s="24" t="s">
        <v>287</v>
      </c>
      <c r="E22" s="878" t="s">
        <v>288</v>
      </c>
      <c r="F22" s="878"/>
      <c r="G22" s="878"/>
      <c r="H22" s="878"/>
      <c r="I22" s="878"/>
      <c r="J22" s="878"/>
      <c r="K22" s="878"/>
      <c r="L22" s="878"/>
      <c r="M22" s="878"/>
      <c r="N22" s="878"/>
      <c r="O22" s="878"/>
      <c r="P22" s="878"/>
    </row>
    <row r="23" spans="2:16" s="34" customFormat="1" ht="17.25" customHeight="1">
      <c r="B23" s="32"/>
      <c r="C23" s="25">
        <v>4</v>
      </c>
      <c r="D23" s="24" t="s">
        <v>289</v>
      </c>
      <c r="E23" s="878" t="s">
        <v>290</v>
      </c>
      <c r="F23" s="878"/>
      <c r="G23" s="878"/>
      <c r="H23" s="878"/>
      <c r="I23" s="878"/>
      <c r="J23" s="878"/>
      <c r="K23" s="878"/>
      <c r="L23" s="878"/>
      <c r="M23" s="878"/>
      <c r="N23" s="878"/>
      <c r="O23" s="878"/>
      <c r="P23" s="878"/>
    </row>
    <row r="24" spans="2:16" s="34" customFormat="1" ht="17.25" customHeight="1">
      <c r="B24" s="32"/>
      <c r="C24" s="25">
        <v>5</v>
      </c>
      <c r="D24" s="24" t="s">
        <v>218</v>
      </c>
      <c r="E24" s="878" t="s">
        <v>291</v>
      </c>
      <c r="F24" s="878"/>
      <c r="G24" s="878"/>
      <c r="H24" s="878"/>
      <c r="I24" s="878"/>
      <c r="J24" s="878"/>
      <c r="K24" s="878"/>
      <c r="L24" s="878"/>
      <c r="M24" s="878"/>
      <c r="N24" s="878"/>
      <c r="O24" s="878"/>
      <c r="P24" s="878"/>
    </row>
    <row r="25" spans="2:16" s="34" customFormat="1" ht="17.25" customHeight="1">
      <c r="B25" s="32"/>
      <c r="C25" s="25">
        <v>6</v>
      </c>
      <c r="D25" s="24" t="s">
        <v>292</v>
      </c>
      <c r="E25" s="878" t="s">
        <v>293</v>
      </c>
      <c r="F25" s="878"/>
      <c r="G25" s="878"/>
      <c r="H25" s="878"/>
      <c r="I25" s="878"/>
      <c r="J25" s="878"/>
      <c r="K25" s="878"/>
      <c r="L25" s="878"/>
      <c r="M25" s="878"/>
      <c r="N25" s="878"/>
      <c r="O25" s="878"/>
      <c r="P25" s="878"/>
    </row>
    <row r="26" spans="2:16" s="34" customFormat="1" ht="17.25" customHeight="1">
      <c r="B26" s="32"/>
      <c r="C26" s="25">
        <v>7</v>
      </c>
      <c r="D26" s="24" t="s">
        <v>220</v>
      </c>
      <c r="E26" s="878"/>
      <c r="F26" s="878"/>
      <c r="G26" s="878"/>
      <c r="H26" s="878"/>
      <c r="I26" s="878"/>
      <c r="J26" s="878"/>
      <c r="K26" s="878"/>
      <c r="L26" s="878"/>
      <c r="M26" s="878"/>
      <c r="N26" s="878"/>
      <c r="O26" s="878"/>
      <c r="P26" s="878"/>
    </row>
    <row r="27" spans="2:16" s="34" customFormat="1" ht="17.25" customHeight="1">
      <c r="B27" s="32"/>
      <c r="C27" s="25">
        <v>8</v>
      </c>
      <c r="D27" s="24" t="s">
        <v>221</v>
      </c>
      <c r="E27" s="878"/>
      <c r="F27" s="878"/>
      <c r="G27" s="878"/>
      <c r="H27" s="878"/>
      <c r="I27" s="878"/>
      <c r="J27" s="878"/>
      <c r="K27" s="878"/>
      <c r="L27" s="878"/>
      <c r="M27" s="878"/>
      <c r="N27" s="878"/>
      <c r="O27" s="878"/>
      <c r="P27" s="878"/>
    </row>
    <row r="28" spans="2:16" s="34" customFormat="1" ht="17.25" customHeight="1">
      <c r="B28" s="32"/>
      <c r="C28" s="25">
        <v>9</v>
      </c>
      <c r="D28" s="24" t="s">
        <v>223</v>
      </c>
      <c r="E28" s="878"/>
      <c r="F28" s="878"/>
      <c r="G28" s="878"/>
      <c r="H28" s="878"/>
      <c r="I28" s="878"/>
      <c r="J28" s="878"/>
      <c r="K28" s="878"/>
      <c r="L28" s="878"/>
      <c r="M28" s="878"/>
      <c r="N28" s="878"/>
      <c r="O28" s="878"/>
      <c r="P28" s="878"/>
    </row>
    <row r="29" spans="2:16" s="34" customFormat="1" ht="17.25" customHeight="1">
      <c r="B29" s="32"/>
      <c r="C29" s="25">
        <v>10</v>
      </c>
      <c r="D29" s="24" t="s">
        <v>204</v>
      </c>
      <c r="E29" s="878"/>
      <c r="F29" s="878"/>
      <c r="G29" s="878"/>
      <c r="H29" s="878"/>
      <c r="I29" s="878"/>
      <c r="J29" s="878"/>
      <c r="K29" s="878"/>
      <c r="L29" s="878"/>
      <c r="M29" s="878"/>
      <c r="N29" s="878"/>
      <c r="O29" s="878"/>
      <c r="P29" s="878"/>
    </row>
    <row r="30" spans="2:16" s="34" customFormat="1" ht="17.25" customHeight="1">
      <c r="B30" s="32"/>
      <c r="C30" s="39"/>
      <c r="D30" s="40"/>
    </row>
    <row r="31" spans="2:16" s="34" customFormat="1" ht="17.25" customHeight="1">
      <c r="B31" s="32" t="s">
        <v>411</v>
      </c>
      <c r="C31" s="32"/>
      <c r="D31" s="32"/>
      <c r="E31" s="36"/>
      <c r="F31" s="36"/>
    </row>
    <row r="32" spans="2:16" s="34" customFormat="1" ht="17.25" customHeight="1">
      <c r="B32" s="32" t="s">
        <v>294</v>
      </c>
      <c r="C32" s="32"/>
      <c r="D32" s="32"/>
      <c r="E32" s="36"/>
      <c r="F32" s="36"/>
    </row>
    <row r="33" spans="2:51" s="34" customFormat="1" ht="17.25" customHeight="1">
      <c r="B33" s="32"/>
      <c r="C33" s="32"/>
      <c r="D33" s="32"/>
      <c r="E33" s="36"/>
      <c r="F33" s="36"/>
      <c r="G33" s="43"/>
      <c r="H33" s="43"/>
      <c r="J33" s="43"/>
      <c r="K33" s="43"/>
      <c r="L33" s="43"/>
      <c r="M33" s="43"/>
      <c r="N33" s="43"/>
      <c r="O33" s="43"/>
      <c r="R33" s="43"/>
      <c r="S33" s="43"/>
      <c r="T33" s="43"/>
      <c r="W33" s="43"/>
      <c r="X33" s="43"/>
      <c r="Y33" s="43"/>
    </row>
    <row r="34" spans="2:51" s="34" customFormat="1" ht="17.25" customHeight="1">
      <c r="B34" s="32"/>
      <c r="C34" s="41" t="s">
        <v>229</v>
      </c>
      <c r="D34" s="41" t="s">
        <v>230</v>
      </c>
      <c r="E34" s="36"/>
      <c r="F34" s="36"/>
      <c r="G34" s="43"/>
      <c r="H34" s="43"/>
      <c r="J34" s="43"/>
      <c r="K34" s="43"/>
      <c r="L34" s="43"/>
      <c r="M34" s="43"/>
      <c r="N34" s="43"/>
      <c r="O34" s="43"/>
      <c r="R34" s="43"/>
      <c r="S34" s="43"/>
      <c r="T34" s="43"/>
      <c r="W34" s="43"/>
      <c r="X34" s="43"/>
      <c r="Y34" s="43"/>
    </row>
    <row r="35" spans="2:51" s="34" customFormat="1" ht="17.25" customHeight="1">
      <c r="B35" s="32"/>
      <c r="C35" s="41" t="s">
        <v>235</v>
      </c>
      <c r="D35" s="42" t="s">
        <v>236</v>
      </c>
      <c r="E35" s="36"/>
      <c r="F35" s="36"/>
      <c r="G35" s="43"/>
      <c r="H35" s="43"/>
      <c r="J35" s="43"/>
      <c r="K35" s="43"/>
      <c r="L35" s="43"/>
      <c r="M35" s="43"/>
      <c r="N35" s="43"/>
      <c r="O35" s="43"/>
      <c r="R35" s="43"/>
      <c r="S35" s="43"/>
      <c r="T35" s="43"/>
      <c r="W35" s="43"/>
      <c r="X35" s="43"/>
      <c r="Y35" s="43"/>
    </row>
    <row r="36" spans="2:51" s="34" customFormat="1" ht="17.25" customHeight="1">
      <c r="B36" s="32"/>
      <c r="C36" s="41" t="s">
        <v>237</v>
      </c>
      <c r="D36" s="42" t="s">
        <v>238</v>
      </c>
      <c r="E36" s="36"/>
      <c r="F36" s="36"/>
      <c r="G36" s="43"/>
      <c r="H36" s="43"/>
      <c r="J36" s="43"/>
      <c r="K36" s="43"/>
      <c r="L36" s="43"/>
      <c r="M36" s="43"/>
      <c r="N36" s="43"/>
      <c r="O36" s="43"/>
      <c r="R36" s="43"/>
      <c r="S36" s="43"/>
      <c r="T36" s="43"/>
      <c r="W36" s="43"/>
      <c r="X36" s="43"/>
      <c r="Y36" s="43"/>
    </row>
    <row r="37" spans="2:51" s="34" customFormat="1" ht="17.25" customHeight="1">
      <c r="B37" s="32"/>
      <c r="C37" s="41" t="s">
        <v>412</v>
      </c>
      <c r="D37" s="42" t="s">
        <v>239</v>
      </c>
      <c r="E37" s="36"/>
      <c r="F37" s="36"/>
      <c r="G37" s="43"/>
      <c r="H37" s="43"/>
      <c r="J37" s="43"/>
      <c r="K37" s="43"/>
      <c r="L37" s="43"/>
      <c r="M37" s="43"/>
      <c r="N37" s="43"/>
      <c r="O37" s="43"/>
      <c r="R37" s="43"/>
      <c r="S37" s="43"/>
      <c r="T37" s="43"/>
      <c r="W37" s="43"/>
      <c r="X37" s="43"/>
      <c r="Y37" s="43"/>
    </row>
    <row r="38" spans="2:51" s="34" customFormat="1" ht="17.25" customHeight="1">
      <c r="B38" s="32"/>
      <c r="C38" s="41" t="s">
        <v>234</v>
      </c>
      <c r="D38" s="42" t="s">
        <v>413</v>
      </c>
      <c r="E38" s="36"/>
      <c r="F38" s="36"/>
      <c r="G38" s="43"/>
      <c r="H38" s="43"/>
      <c r="J38" s="43"/>
      <c r="K38" s="43"/>
      <c r="L38" s="43"/>
      <c r="M38" s="43"/>
      <c r="N38" s="43"/>
      <c r="O38" s="43"/>
      <c r="R38" s="43"/>
      <c r="S38" s="43"/>
      <c r="T38" s="43"/>
      <c r="W38" s="43"/>
      <c r="X38" s="43"/>
      <c r="Y38" s="43"/>
    </row>
    <row r="39" spans="2:51" s="34" customFormat="1" ht="17.25" customHeight="1">
      <c r="B39" s="32"/>
      <c r="C39" s="32"/>
      <c r="D39" s="32"/>
      <c r="E39" s="36"/>
      <c r="F39" s="36"/>
      <c r="G39" s="43"/>
      <c r="H39" s="43"/>
      <c r="J39" s="43"/>
      <c r="K39" s="43"/>
      <c r="L39" s="43"/>
      <c r="M39" s="43"/>
      <c r="N39" s="43"/>
      <c r="O39" s="43"/>
      <c r="R39" s="43"/>
      <c r="S39" s="43"/>
      <c r="T39" s="43"/>
      <c r="W39" s="43"/>
      <c r="X39" s="43"/>
      <c r="Y39" s="43"/>
    </row>
    <row r="40" spans="2:51" s="34" customFormat="1" ht="17.25" customHeight="1">
      <c r="B40" s="32"/>
      <c r="C40" s="44" t="s">
        <v>295</v>
      </c>
      <c r="D40" s="32"/>
      <c r="E40" s="36"/>
      <c r="F40" s="36"/>
      <c r="G40" s="43"/>
      <c r="H40" s="43"/>
      <c r="J40" s="43"/>
      <c r="K40" s="43"/>
      <c r="L40" s="43"/>
      <c r="M40" s="43"/>
      <c r="N40" s="43"/>
      <c r="O40" s="43"/>
      <c r="R40" s="43"/>
      <c r="S40" s="43"/>
      <c r="T40" s="43"/>
      <c r="W40" s="43"/>
      <c r="X40" s="43"/>
      <c r="Y40" s="43"/>
    </row>
    <row r="41" spans="2:51" s="34" customFormat="1" ht="17.25" customHeight="1">
      <c r="B41" s="36"/>
      <c r="C41" s="32" t="s">
        <v>296</v>
      </c>
      <c r="D41" s="36"/>
      <c r="E41" s="36"/>
      <c r="F41" s="44"/>
      <c r="G41" s="43"/>
      <c r="H41" s="43"/>
      <c r="J41" s="43"/>
      <c r="K41" s="43"/>
      <c r="L41" s="43"/>
      <c r="M41" s="43"/>
      <c r="N41" s="43"/>
      <c r="O41" s="43"/>
      <c r="R41" s="43"/>
      <c r="S41" s="43"/>
      <c r="T41" s="43"/>
      <c r="W41" s="43"/>
      <c r="X41" s="43"/>
      <c r="Y41" s="43"/>
    </row>
    <row r="42" spans="2:51" s="34" customFormat="1" ht="17.25" customHeight="1">
      <c r="B42" s="36"/>
      <c r="C42" s="32" t="s">
        <v>297</v>
      </c>
      <c r="D42" s="36"/>
      <c r="E42" s="36"/>
      <c r="F42" s="32"/>
      <c r="G42" s="43"/>
      <c r="H42" s="43"/>
      <c r="J42" s="43"/>
      <c r="K42" s="43"/>
      <c r="L42" s="43"/>
      <c r="M42" s="43"/>
      <c r="N42" s="43"/>
      <c r="O42" s="43"/>
      <c r="R42" s="43"/>
      <c r="S42" s="43"/>
      <c r="T42" s="43"/>
      <c r="W42" s="43"/>
      <c r="X42" s="43"/>
      <c r="Y42" s="43"/>
    </row>
    <row r="43" spans="2:51" s="34" customFormat="1" ht="17.25" customHeight="1">
      <c r="B43" s="32"/>
      <c r="C43" s="32"/>
      <c r="D43" s="32"/>
      <c r="E43" s="44"/>
      <c r="F43" s="43"/>
      <c r="G43" s="43"/>
      <c r="H43" s="43"/>
      <c r="J43" s="43"/>
      <c r="K43" s="43"/>
      <c r="L43" s="43"/>
      <c r="M43" s="43"/>
      <c r="N43" s="43"/>
      <c r="O43" s="43"/>
      <c r="R43" s="43"/>
      <c r="S43" s="43"/>
      <c r="T43" s="43"/>
      <c r="W43" s="43"/>
      <c r="X43" s="43"/>
      <c r="Y43" s="43"/>
    </row>
    <row r="44" spans="2:51" s="34" customFormat="1" ht="17.25" customHeight="1">
      <c r="B44" s="32" t="s">
        <v>414</v>
      </c>
      <c r="C44" s="32"/>
      <c r="D44" s="32"/>
    </row>
    <row r="45" spans="2:51" s="34" customFormat="1" ht="17.25" customHeight="1">
      <c r="B45" s="32" t="s">
        <v>415</v>
      </c>
      <c r="C45" s="32"/>
      <c r="D45" s="32"/>
      <c r="AH45" s="45"/>
      <c r="AI45" s="45"/>
      <c r="AJ45" s="45"/>
      <c r="AK45" s="45"/>
      <c r="AL45" s="45"/>
      <c r="AM45" s="45"/>
      <c r="AN45" s="45"/>
      <c r="AO45" s="45"/>
      <c r="AP45" s="45"/>
      <c r="AQ45" s="45"/>
      <c r="AR45" s="45"/>
      <c r="AS45" s="45"/>
    </row>
    <row r="46" spans="2:51" s="34" customFormat="1" ht="17.25" customHeight="1">
      <c r="B46" s="46" t="s">
        <v>416</v>
      </c>
      <c r="C46" s="36"/>
      <c r="D46" s="36"/>
      <c r="E46" s="47"/>
      <c r="F46" s="47"/>
      <c r="G46" s="47"/>
      <c r="H46" s="47"/>
      <c r="I46" s="47"/>
      <c r="J46" s="47"/>
      <c r="K46" s="47"/>
      <c r="L46" s="47"/>
      <c r="M46" s="47"/>
      <c r="N46" s="47"/>
      <c r="O46" s="48"/>
      <c r="P46" s="48"/>
      <c r="Q46" s="47"/>
      <c r="R46" s="48"/>
      <c r="S46" s="47"/>
      <c r="T46" s="47"/>
      <c r="U46" s="48"/>
      <c r="V46" s="45"/>
      <c r="W46" s="45"/>
      <c r="X46" s="45"/>
      <c r="Y46" s="47"/>
      <c r="Z46" s="47"/>
      <c r="AA46" s="47"/>
      <c r="AB46" s="47"/>
      <c r="AC46" s="45"/>
      <c r="AD46" s="47"/>
      <c r="AE46" s="48"/>
      <c r="AF46" s="48"/>
      <c r="AG46" s="48"/>
      <c r="AH46" s="48"/>
      <c r="AI46" s="49"/>
      <c r="AJ46" s="48"/>
      <c r="AK46" s="48"/>
      <c r="AL46" s="48"/>
      <c r="AM46" s="48"/>
      <c r="AN46" s="48"/>
      <c r="AO46" s="48"/>
      <c r="AP46" s="48"/>
      <c r="AQ46" s="48"/>
      <c r="AR46" s="48"/>
      <c r="AS46" s="48"/>
      <c r="AT46" s="48"/>
      <c r="AU46" s="48"/>
      <c r="AV46" s="48"/>
      <c r="AW46" s="48"/>
      <c r="AX46" s="48"/>
      <c r="AY46" s="49"/>
    </row>
    <row r="47" spans="2:51" s="34" customFormat="1" ht="17.25" customHeight="1">
      <c r="F47" s="45"/>
    </row>
    <row r="48" spans="2:51" s="34" customFormat="1" ht="17.25" customHeight="1">
      <c r="B48" s="32" t="s">
        <v>417</v>
      </c>
      <c r="C48" s="32"/>
    </row>
    <row r="49" spans="2:54" s="34" customFormat="1" ht="17.25" customHeight="1">
      <c r="B49" s="32"/>
      <c r="C49" s="32"/>
    </row>
    <row r="50" spans="2:54" s="34" customFormat="1" ht="17.25" customHeight="1">
      <c r="B50" s="32" t="s">
        <v>418</v>
      </c>
      <c r="C50" s="32"/>
    </row>
    <row r="51" spans="2:54" s="34" customFormat="1" ht="17.25" customHeight="1">
      <c r="B51" s="32" t="s">
        <v>419</v>
      </c>
      <c r="C51" s="32"/>
    </row>
    <row r="52" spans="2:54" s="34" customFormat="1" ht="17.25" customHeight="1">
      <c r="B52" s="32"/>
      <c r="C52" s="32"/>
    </row>
    <row r="53" spans="2:54" s="34" customFormat="1" ht="17.25" customHeight="1">
      <c r="B53" s="32" t="s">
        <v>420</v>
      </c>
      <c r="C53" s="32"/>
    </row>
    <row r="54" spans="2:54" s="34" customFormat="1" ht="17.25" customHeight="1">
      <c r="B54" s="32" t="s">
        <v>421</v>
      </c>
      <c r="C54" s="32"/>
    </row>
    <row r="55" spans="2:54" s="34" customFormat="1" ht="17.25" customHeight="1">
      <c r="B55" s="32"/>
      <c r="C55" s="32"/>
    </row>
    <row r="56" spans="2:54" s="34" customFormat="1" ht="17.25" customHeight="1">
      <c r="B56" s="32" t="s">
        <v>422</v>
      </c>
      <c r="C56" s="32"/>
      <c r="D56" s="32"/>
    </row>
    <row r="57" spans="2:54" s="34" customFormat="1" ht="17.25" customHeight="1">
      <c r="B57" s="32"/>
      <c r="C57" s="32"/>
      <c r="D57" s="32"/>
    </row>
    <row r="58" spans="2:54" s="34" customFormat="1" ht="17.25" customHeight="1">
      <c r="B58" s="36" t="s">
        <v>423</v>
      </c>
      <c r="C58" s="36"/>
      <c r="D58" s="32"/>
    </row>
    <row r="59" spans="2:54" s="34" customFormat="1" ht="17.25" customHeight="1">
      <c r="B59" s="36" t="s">
        <v>298</v>
      </c>
      <c r="C59" s="36"/>
      <c r="D59" s="32"/>
    </row>
    <row r="60" spans="2:54" s="34" customFormat="1" ht="17.25" customHeight="1">
      <c r="B60" s="36" t="s">
        <v>424</v>
      </c>
    </row>
    <row r="61" spans="2:54" s="34" customFormat="1" ht="17.25" customHeight="1">
      <c r="B61" s="36"/>
    </row>
    <row r="62" spans="2:54" s="34" customFormat="1" ht="17.25" customHeight="1">
      <c r="B62" s="36" t="s">
        <v>425</v>
      </c>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row>
    <row r="63" spans="2:54" s="34" customFormat="1" ht="17.25" customHeight="1">
      <c r="B63" s="51" t="s">
        <v>426</v>
      </c>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row>
    <row r="64" spans="2:54" ht="18.75" customHeight="1">
      <c r="B64" s="52" t="s">
        <v>427</v>
      </c>
    </row>
    <row r="65" spans="2:2" ht="18.75" customHeight="1">
      <c r="B65" s="51" t="s">
        <v>428</v>
      </c>
    </row>
    <row r="66" spans="2:2" ht="18.75" customHeight="1">
      <c r="B66" s="52" t="s">
        <v>429</v>
      </c>
    </row>
    <row r="67" spans="2:2" ht="18.75" customHeight="1">
      <c r="B67" s="51" t="s">
        <v>430</v>
      </c>
    </row>
    <row r="68" spans="2:2" ht="18.75" customHeight="1">
      <c r="B68" s="51" t="s">
        <v>431</v>
      </c>
    </row>
    <row r="69" spans="2:2" ht="18.75" customHeight="1">
      <c r="B69" s="51" t="s">
        <v>432</v>
      </c>
    </row>
    <row r="70" spans="2:2" ht="18.75" customHeight="1"/>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spans="2:2" s="2" customFormat="1" ht="18.75" customHeight="1">
      <c r="B81" s="1" t="s">
        <v>433</v>
      </c>
    </row>
    <row r="82" spans="2:2" s="2" customFormat="1" ht="18.75" customHeight="1">
      <c r="B82" s="1" t="s">
        <v>299</v>
      </c>
    </row>
    <row r="83" spans="2:2" s="2" customFormat="1" ht="18.75" customHeight="1">
      <c r="B83" s="1" t="s">
        <v>300</v>
      </c>
    </row>
    <row r="84" spans="2:2" s="2" customFormat="1" ht="18.75" customHeight="1">
      <c r="B84" s="1" t="s">
        <v>301</v>
      </c>
    </row>
    <row r="85" spans="2:2" s="2" customFormat="1" ht="18.75" customHeight="1">
      <c r="B85" s="1" t="s">
        <v>302</v>
      </c>
    </row>
    <row r="86" spans="2:2" s="2" customFormat="1" ht="18.75" customHeight="1">
      <c r="B86" s="1" t="s">
        <v>303</v>
      </c>
    </row>
    <row r="87" spans="2:2" ht="18.75" customHeight="1"/>
    <row r="88" spans="2:2" ht="18.75" customHeight="1"/>
    <row r="89" spans="2:2" ht="18.75" customHeight="1"/>
    <row r="90" spans="2:2" ht="18.75" customHeight="1"/>
    <row r="91" spans="2:2" ht="18.75" customHeight="1"/>
    <row r="92" spans="2:2" ht="18.75" customHeight="1"/>
    <row r="93" spans="2:2" ht="18.75" customHeight="1"/>
    <row r="94" spans="2:2" ht="18.75" customHeight="1"/>
    <row r="95" spans="2:2" ht="18.75" customHeight="1"/>
    <row r="96" spans="2:2"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sheetData>
  <mergeCells count="12">
    <mergeCell ref="E29:P29"/>
    <mergeCell ref="F4:K5"/>
    <mergeCell ref="E19:P19"/>
    <mergeCell ref="E20:P20"/>
    <mergeCell ref="E21:P21"/>
    <mergeCell ref="E22:P22"/>
    <mergeCell ref="E23:P23"/>
    <mergeCell ref="E24:P24"/>
    <mergeCell ref="E25:P25"/>
    <mergeCell ref="E26:P26"/>
    <mergeCell ref="E27:P27"/>
    <mergeCell ref="E28:P28"/>
  </mergeCells>
  <phoneticPr fontId="3"/>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0"/>
  <sheetViews>
    <sheetView workbookViewId="0">
      <selection activeCell="A17" sqref="A17"/>
    </sheetView>
  </sheetViews>
  <sheetFormatPr defaultColWidth="9.1796875" defaultRowHeight="13"/>
  <cols>
    <col min="1" max="1" width="2.26953125" style="2" customWidth="1"/>
    <col min="2" max="2" width="8.1796875" style="2" bestFit="1" customWidth="1"/>
    <col min="3" max="13" width="46.453125" style="2" customWidth="1"/>
    <col min="14" max="16384" width="9.1796875" style="2"/>
  </cols>
  <sheetData>
    <row r="1" spans="2:13">
      <c r="B1" s="2" t="s">
        <v>304</v>
      </c>
    </row>
    <row r="3" spans="2:13">
      <c r="B3" s="3" t="s">
        <v>283</v>
      </c>
      <c r="C3" s="3" t="s">
        <v>305</v>
      </c>
    </row>
    <row r="4" spans="2:13">
      <c r="B4" s="3">
        <v>1</v>
      </c>
      <c r="C4" s="4" t="s">
        <v>184</v>
      </c>
    </row>
    <row r="5" spans="2:13">
      <c r="B5" s="3">
        <v>2</v>
      </c>
      <c r="C5" s="27" t="s">
        <v>306</v>
      </c>
    </row>
    <row r="6" spans="2:13">
      <c r="B6" s="26">
        <v>3</v>
      </c>
      <c r="C6" s="28" t="s">
        <v>309</v>
      </c>
    </row>
    <row r="7" spans="2:13">
      <c r="B7" s="3">
        <v>4</v>
      </c>
      <c r="C7" s="28" t="s">
        <v>309</v>
      </c>
    </row>
    <row r="8" spans="2:13">
      <c r="B8" s="3">
        <v>5</v>
      </c>
      <c r="C8" s="28" t="s">
        <v>309</v>
      </c>
    </row>
    <row r="10" spans="2:13">
      <c r="B10" s="2" t="s">
        <v>307</v>
      </c>
    </row>
    <row r="11" spans="2:13" ht="13.5" thickBot="1"/>
    <row r="12" spans="2:13" ht="19.5" customHeight="1" thickBot="1">
      <c r="B12" s="5" t="s">
        <v>284</v>
      </c>
      <c r="C12" s="6" t="s">
        <v>199</v>
      </c>
      <c r="D12" s="7" t="s">
        <v>286</v>
      </c>
      <c r="E12" s="8" t="s">
        <v>214</v>
      </c>
      <c r="F12" s="9" t="s">
        <v>207</v>
      </c>
      <c r="G12" s="9" t="s">
        <v>218</v>
      </c>
      <c r="H12" s="9" t="s">
        <v>292</v>
      </c>
      <c r="I12" s="9" t="s">
        <v>220</v>
      </c>
      <c r="J12" s="9" t="s">
        <v>221</v>
      </c>
      <c r="K12" s="9" t="s">
        <v>223</v>
      </c>
      <c r="L12" s="9" t="s">
        <v>204</v>
      </c>
      <c r="M12" s="30" t="s">
        <v>309</v>
      </c>
    </row>
    <row r="13" spans="2:13" ht="14">
      <c r="B13" s="881" t="s">
        <v>308</v>
      </c>
      <c r="C13" s="29" t="s">
        <v>309</v>
      </c>
      <c r="D13" s="10" t="s">
        <v>219</v>
      </c>
      <c r="E13" s="11" t="s">
        <v>205</v>
      </c>
      <c r="F13" s="11" t="s">
        <v>205</v>
      </c>
      <c r="G13" s="12" t="s">
        <v>310</v>
      </c>
      <c r="H13" s="12" t="s">
        <v>310</v>
      </c>
      <c r="I13" s="12" t="s">
        <v>220</v>
      </c>
      <c r="J13" s="12" t="s">
        <v>221</v>
      </c>
      <c r="K13" s="12" t="s">
        <v>223</v>
      </c>
      <c r="L13" s="10" t="s">
        <v>219</v>
      </c>
      <c r="M13" s="13"/>
    </row>
    <row r="14" spans="2:13" ht="14">
      <c r="B14" s="881"/>
      <c r="C14" s="14" t="s">
        <v>309</v>
      </c>
      <c r="D14" s="15" t="s">
        <v>213</v>
      </c>
      <c r="E14" s="16" t="s">
        <v>219</v>
      </c>
      <c r="F14" s="16" t="s">
        <v>219</v>
      </c>
      <c r="G14" s="17" t="s">
        <v>219</v>
      </c>
      <c r="H14" s="17" t="s">
        <v>219</v>
      </c>
      <c r="I14" s="19" t="s">
        <v>309</v>
      </c>
      <c r="J14" s="19" t="s">
        <v>309</v>
      </c>
      <c r="K14" s="19" t="s">
        <v>309</v>
      </c>
      <c r="L14" s="15" t="s">
        <v>213</v>
      </c>
      <c r="M14" s="18"/>
    </row>
    <row r="15" spans="2:13" ht="14">
      <c r="B15" s="881"/>
      <c r="C15" s="14" t="s">
        <v>309</v>
      </c>
      <c r="D15" s="19" t="s">
        <v>205</v>
      </c>
      <c r="E15" s="20" t="s">
        <v>213</v>
      </c>
      <c r="F15" s="20" t="s">
        <v>213</v>
      </c>
      <c r="G15" s="17" t="s">
        <v>213</v>
      </c>
      <c r="H15" s="17" t="s">
        <v>213</v>
      </c>
      <c r="I15" s="19" t="s">
        <v>309</v>
      </c>
      <c r="J15" s="19" t="s">
        <v>309</v>
      </c>
      <c r="K15" s="19" t="s">
        <v>309</v>
      </c>
      <c r="L15" s="19" t="s">
        <v>205</v>
      </c>
      <c r="M15" s="18"/>
    </row>
    <row r="16" spans="2:13" ht="14">
      <c r="B16" s="881"/>
      <c r="C16" s="14" t="s">
        <v>309</v>
      </c>
      <c r="D16" s="19" t="s">
        <v>311</v>
      </c>
      <c r="E16" s="20" t="s">
        <v>312</v>
      </c>
      <c r="F16" s="20" t="s">
        <v>312</v>
      </c>
      <c r="G16" s="19" t="s">
        <v>309</v>
      </c>
      <c r="H16" s="19" t="s">
        <v>309</v>
      </c>
      <c r="I16" s="19" t="s">
        <v>309</v>
      </c>
      <c r="J16" s="19" t="s">
        <v>309</v>
      </c>
      <c r="K16" s="19" t="s">
        <v>309</v>
      </c>
      <c r="L16" s="19" t="s">
        <v>311</v>
      </c>
      <c r="M16" s="18"/>
    </row>
    <row r="17" spans="2:13" ht="14">
      <c r="B17" s="881"/>
      <c r="C17" s="14" t="s">
        <v>309</v>
      </c>
      <c r="D17" s="19" t="s">
        <v>310</v>
      </c>
      <c r="E17" s="20" t="s">
        <v>313</v>
      </c>
      <c r="F17" s="20" t="s">
        <v>313</v>
      </c>
      <c r="G17" s="19" t="s">
        <v>309</v>
      </c>
      <c r="H17" s="19" t="s">
        <v>309</v>
      </c>
      <c r="I17" s="19" t="s">
        <v>309</v>
      </c>
      <c r="J17" s="19" t="s">
        <v>309</v>
      </c>
      <c r="K17" s="19" t="s">
        <v>309</v>
      </c>
      <c r="L17" s="19" t="s">
        <v>310</v>
      </c>
      <c r="M17" s="18"/>
    </row>
    <row r="18" spans="2:13" ht="14">
      <c r="B18" s="881"/>
      <c r="C18" s="14" t="s">
        <v>309</v>
      </c>
      <c r="D18" s="19" t="s">
        <v>314</v>
      </c>
      <c r="E18" s="20" t="s">
        <v>315</v>
      </c>
      <c r="F18" s="20" t="s">
        <v>315</v>
      </c>
      <c r="G18" s="19" t="s">
        <v>309</v>
      </c>
      <c r="H18" s="19" t="s">
        <v>309</v>
      </c>
      <c r="I18" s="19" t="s">
        <v>309</v>
      </c>
      <c r="J18" s="19" t="s">
        <v>309</v>
      </c>
      <c r="K18" s="19" t="s">
        <v>309</v>
      </c>
      <c r="L18" s="19" t="s">
        <v>314</v>
      </c>
      <c r="M18" s="18"/>
    </row>
    <row r="19" spans="2:13" ht="14">
      <c r="B19" s="881"/>
      <c r="C19" s="14" t="s">
        <v>309</v>
      </c>
      <c r="D19" s="19" t="s">
        <v>316</v>
      </c>
      <c r="E19" s="20" t="s">
        <v>317</v>
      </c>
      <c r="F19" s="20" t="s">
        <v>317</v>
      </c>
      <c r="G19" s="19" t="s">
        <v>309</v>
      </c>
      <c r="H19" s="19" t="s">
        <v>309</v>
      </c>
      <c r="I19" s="19" t="s">
        <v>309</v>
      </c>
      <c r="J19" s="19" t="s">
        <v>309</v>
      </c>
      <c r="K19" s="19" t="s">
        <v>309</v>
      </c>
      <c r="L19" s="19" t="s">
        <v>316</v>
      </c>
      <c r="M19" s="18"/>
    </row>
    <row r="20" spans="2:13" ht="14">
      <c r="B20" s="881"/>
      <c r="C20" s="14" t="s">
        <v>309</v>
      </c>
      <c r="D20" s="19" t="s">
        <v>318</v>
      </c>
      <c r="E20" s="20" t="s">
        <v>319</v>
      </c>
      <c r="F20" s="20" t="s">
        <v>319</v>
      </c>
      <c r="G20" s="19" t="s">
        <v>309</v>
      </c>
      <c r="H20" s="19" t="s">
        <v>309</v>
      </c>
      <c r="I20" s="19" t="s">
        <v>309</v>
      </c>
      <c r="J20" s="19" t="s">
        <v>309</v>
      </c>
      <c r="K20" s="19" t="s">
        <v>309</v>
      </c>
      <c r="L20" s="19" t="s">
        <v>309</v>
      </c>
      <c r="M20" s="18"/>
    </row>
    <row r="21" spans="2:13" ht="14">
      <c r="B21" s="881"/>
      <c r="C21" s="14" t="s">
        <v>309</v>
      </c>
      <c r="D21" s="19" t="s">
        <v>309</v>
      </c>
      <c r="E21" s="20" t="s">
        <v>320</v>
      </c>
      <c r="F21" s="20" t="s">
        <v>309</v>
      </c>
      <c r="G21" s="19" t="s">
        <v>309</v>
      </c>
      <c r="H21" s="19" t="s">
        <v>309</v>
      </c>
      <c r="I21" s="19" t="s">
        <v>309</v>
      </c>
      <c r="J21" s="19" t="s">
        <v>309</v>
      </c>
      <c r="K21" s="19" t="s">
        <v>309</v>
      </c>
      <c r="L21" s="19" t="s">
        <v>309</v>
      </c>
      <c r="M21" s="18"/>
    </row>
    <row r="22" spans="2:13" ht="14">
      <c r="B22" s="881"/>
      <c r="C22" s="14" t="s">
        <v>309</v>
      </c>
      <c r="D22" s="19" t="s">
        <v>309</v>
      </c>
      <c r="E22" s="19" t="s">
        <v>309</v>
      </c>
      <c r="F22" s="19" t="s">
        <v>309</v>
      </c>
      <c r="G22" s="19" t="s">
        <v>309</v>
      </c>
      <c r="H22" s="19" t="s">
        <v>309</v>
      </c>
      <c r="I22" s="19" t="s">
        <v>309</v>
      </c>
      <c r="J22" s="19" t="s">
        <v>309</v>
      </c>
      <c r="K22" s="19" t="s">
        <v>309</v>
      </c>
      <c r="L22" s="19" t="s">
        <v>309</v>
      </c>
      <c r="M22" s="18"/>
    </row>
    <row r="23" spans="2:13" ht="14">
      <c r="B23" s="881"/>
      <c r="C23" s="14" t="s">
        <v>309</v>
      </c>
      <c r="D23" s="19" t="s">
        <v>309</v>
      </c>
      <c r="E23" s="19" t="s">
        <v>309</v>
      </c>
      <c r="F23" s="19" t="s">
        <v>309</v>
      </c>
      <c r="G23" s="19" t="s">
        <v>309</v>
      </c>
      <c r="H23" s="19" t="s">
        <v>309</v>
      </c>
      <c r="I23" s="19" t="s">
        <v>309</v>
      </c>
      <c r="J23" s="19" t="s">
        <v>309</v>
      </c>
      <c r="K23" s="19" t="s">
        <v>309</v>
      </c>
      <c r="L23" s="19" t="s">
        <v>309</v>
      </c>
      <c r="M23" s="18"/>
    </row>
    <row r="24" spans="2:13" ht="14">
      <c r="B24" s="881"/>
      <c r="C24" s="14" t="s">
        <v>309</v>
      </c>
      <c r="D24" s="19" t="s">
        <v>309</v>
      </c>
      <c r="E24" s="19" t="s">
        <v>309</v>
      </c>
      <c r="F24" s="19" t="s">
        <v>309</v>
      </c>
      <c r="G24" s="19" t="s">
        <v>309</v>
      </c>
      <c r="H24" s="19" t="s">
        <v>309</v>
      </c>
      <c r="I24" s="19" t="s">
        <v>309</v>
      </c>
      <c r="J24" s="19" t="s">
        <v>309</v>
      </c>
      <c r="K24" s="19" t="s">
        <v>309</v>
      </c>
      <c r="L24" s="19" t="s">
        <v>309</v>
      </c>
      <c r="M24" s="18"/>
    </row>
    <row r="25" spans="2:13" ht="14.5" thickBot="1">
      <c r="B25" s="882"/>
      <c r="C25" s="21" t="s">
        <v>309</v>
      </c>
      <c r="D25" s="22" t="s">
        <v>309</v>
      </c>
      <c r="E25" s="22" t="s">
        <v>309</v>
      </c>
      <c r="F25" s="22" t="s">
        <v>309</v>
      </c>
      <c r="G25" s="22" t="s">
        <v>309</v>
      </c>
      <c r="H25" s="22" t="s">
        <v>309</v>
      </c>
      <c r="I25" s="22" t="s">
        <v>309</v>
      </c>
      <c r="J25" s="22" t="s">
        <v>309</v>
      </c>
      <c r="K25" s="22" t="s">
        <v>309</v>
      </c>
      <c r="L25" s="22" t="s">
        <v>309</v>
      </c>
      <c r="M25" s="23"/>
    </row>
    <row r="28" spans="2:13">
      <c r="C28" s="2" t="s">
        <v>321</v>
      </c>
    </row>
    <row r="29" spans="2:13">
      <c r="C29" s="2" t="s">
        <v>322</v>
      </c>
    </row>
    <row r="30" spans="2:13">
      <c r="C30" s="2" t="s">
        <v>323</v>
      </c>
    </row>
    <row r="31" spans="2:13">
      <c r="C31" s="2" t="s">
        <v>324</v>
      </c>
    </row>
    <row r="32" spans="2:13">
      <c r="C32" s="2" t="s">
        <v>325</v>
      </c>
    </row>
    <row r="33" spans="3:3">
      <c r="C33" s="2" t="s">
        <v>326</v>
      </c>
    </row>
    <row r="34" spans="3:3">
      <c r="C34" s="2" t="s">
        <v>327</v>
      </c>
    </row>
    <row r="35" spans="3:3">
      <c r="C35" s="2" t="s">
        <v>328</v>
      </c>
    </row>
    <row r="36" spans="3:3">
      <c r="C36" s="2" t="s">
        <v>329</v>
      </c>
    </row>
    <row r="37" spans="3:3">
      <c r="C37" s="2" t="s">
        <v>330</v>
      </c>
    </row>
    <row r="38" spans="3:3">
      <c r="C38" s="2" t="s">
        <v>331</v>
      </c>
    </row>
    <row r="39" spans="3:3">
      <c r="C39" s="2" t="s">
        <v>332</v>
      </c>
    </row>
    <row r="40" spans="3:3">
      <c r="C40" s="2" t="s">
        <v>333</v>
      </c>
    </row>
    <row r="42" spans="3:3">
      <c r="C42" s="2" t="s">
        <v>334</v>
      </c>
    </row>
    <row r="43" spans="3:3">
      <c r="C43" s="2" t="s">
        <v>335</v>
      </c>
    </row>
    <row r="45" spans="3:3">
      <c r="C45" s="2" t="s">
        <v>336</v>
      </c>
    </row>
    <row r="46" spans="3:3">
      <c r="C46" s="2" t="s">
        <v>337</v>
      </c>
    </row>
    <row r="47" spans="3:3">
      <c r="C47" s="2" t="s">
        <v>338</v>
      </c>
    </row>
    <row r="48" spans="3:3">
      <c r="C48" s="2" t="s">
        <v>339</v>
      </c>
    </row>
    <row r="49" spans="3:3">
      <c r="C49" s="2" t="s">
        <v>340</v>
      </c>
    </row>
    <row r="50" spans="3:3">
      <c r="C50" s="2" t="s">
        <v>341</v>
      </c>
    </row>
  </sheetData>
  <mergeCells count="1">
    <mergeCell ref="B13:B25"/>
  </mergeCells>
  <phoneticPr fontId="3"/>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23</vt:i4>
      </vt:variant>
    </vt:vector>
  </HeadingPairs>
  <TitlesOfParts>
    <vt:vector size="30" baseType="lpstr">
      <vt:lpstr>運営状況点検書</vt:lpstr>
      <vt:lpstr>勤務形態一覧表</vt:lpstr>
      <vt:lpstr>シフト記号表</vt:lpstr>
      <vt:lpstr>【記載例】勤務形態一覧表</vt:lpstr>
      <vt:lpstr>【記載例】シフト記号表（勤務時間帯）</vt:lpstr>
      <vt:lpstr>記入方法</vt:lpstr>
      <vt:lpstr>プルダウン・リスト</vt:lpstr>
      <vt:lpstr>シフト記号表!【記載例】シフト記号</vt:lpstr>
      <vt:lpstr>【記載例】シフト記号</vt:lpstr>
      <vt:lpstr>シフト記号表!【記載例】シフト記号表</vt:lpstr>
      <vt:lpstr>'【記載例】シフト記号表（勤務時間帯）'!Print_Area</vt:lpstr>
      <vt:lpstr>【記載例】勤務形態一覧表!Print_Area</vt:lpstr>
      <vt:lpstr>シフト記号表!Print_Area</vt:lpstr>
      <vt:lpstr>運営状況点検書!Print_Area</vt:lpstr>
      <vt:lpstr>記入方法!Print_Area</vt:lpstr>
      <vt:lpstr>勤務形態一覧表!Print_Area</vt:lpstr>
      <vt:lpstr>【記載例】勤務形態一覧表!Print_Titles</vt:lpstr>
      <vt:lpstr>勤務形態一覧表!Print_Titles</vt:lpstr>
      <vt:lpstr>オペレーター</vt:lpstr>
      <vt:lpstr>シフト記号表</vt:lpstr>
      <vt:lpstr>管理者</vt:lpstr>
      <vt:lpstr>計画作成責任者</vt:lpstr>
      <vt:lpstr>言語聴覚士</vt:lpstr>
      <vt:lpstr>作業療法士</vt:lpstr>
      <vt:lpstr>職種</vt:lpstr>
      <vt:lpstr>登録看護職員</vt:lpstr>
      <vt:lpstr>訪問介護員_随時</vt:lpstr>
      <vt:lpstr>訪問介護員_定期</vt:lpstr>
      <vt:lpstr>訪問看護員</vt:lpstr>
      <vt:lpstr>理学療法士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0059505</dc:creator>
  <cp:lastModifiedBy>川崎市</cp:lastModifiedBy>
  <cp:lastPrinted>2025-03-04T04:37:47Z</cp:lastPrinted>
  <dcterms:created xsi:type="dcterms:W3CDTF">2008-06-06T11:29:08Z</dcterms:created>
  <dcterms:modified xsi:type="dcterms:W3CDTF">2025-03-04T04:38:15Z</dcterms:modified>
</cp:coreProperties>
</file>