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K:\40（健）地域包括ケア推進室\30_☆彡地区支援担当\06事業関係\02地域支え合い推進事業\01小地域における生活支援体制整備事業\04様式集・報告様式\様式集\R7\"/>
    </mc:Choice>
  </mc:AlternateContent>
  <bookViews>
    <workbookView xWindow="0" yWindow="0" windowWidth="28800" windowHeight="11505"/>
  </bookViews>
  <sheets>
    <sheet name="様式1-1月報(4月)" sheetId="38" r:id="rId1"/>
    <sheet name="様式1-1月報(5月)" sheetId="39" r:id="rId2"/>
    <sheet name="様式1-1月報(6月)" sheetId="56" r:id="rId3"/>
    <sheet name="様式1-1月報(7月)" sheetId="57" r:id="rId4"/>
    <sheet name="様式1-1月報(8月)" sheetId="59" r:id="rId5"/>
    <sheet name="様式1-1月報(9月)" sheetId="60" r:id="rId6"/>
    <sheet name="様式1-1月報(10月)" sheetId="61" r:id="rId7"/>
    <sheet name="様式1-1月報(11月)" sheetId="62" r:id="rId8"/>
    <sheet name="様式1-1月報(12月)" sheetId="63" r:id="rId9"/>
    <sheet name="様式1-1月報(1月)" sheetId="64" r:id="rId10"/>
    <sheet name="様式1-1月報(2月)" sheetId="65" r:id="rId11"/>
    <sheet name="様式1-1月報(3月)" sheetId="66" r:id="rId12"/>
    <sheet name="休日マスタ" sheetId="34" r:id="rId13"/>
  </sheets>
  <definedNames>
    <definedName name="_xlnm.Print_Area" localSheetId="6">'様式1-1月報(10月)'!$A$1:$S$55</definedName>
    <definedName name="_xlnm.Print_Area" localSheetId="7">'様式1-1月報(11月)'!$A$1:$S$55</definedName>
    <definedName name="_xlnm.Print_Area" localSheetId="8">'様式1-1月報(12月)'!$A$1:$S$55</definedName>
    <definedName name="_xlnm.Print_Area" localSheetId="9">'様式1-1月報(1月)'!$A$1:$S$55</definedName>
    <definedName name="_xlnm.Print_Area" localSheetId="10">'様式1-1月報(2月)'!$A$1:$S$55</definedName>
    <definedName name="_xlnm.Print_Area" localSheetId="11">'様式1-1月報(3月)'!$A$1:$S$54</definedName>
    <definedName name="_xlnm.Print_Area" localSheetId="0">'様式1-1月報(4月)'!$A$1:$S$54</definedName>
    <definedName name="_xlnm.Print_Area" localSheetId="1">'様式1-1月報(5月)'!$A$1:$S$55</definedName>
    <definedName name="_xlnm.Print_Area" localSheetId="2">'様式1-1月報(6月)'!$A$1:$S$55</definedName>
    <definedName name="_xlnm.Print_Area" localSheetId="3">'様式1-1月報(7月)'!$A$1:$S$55</definedName>
    <definedName name="_xlnm.Print_Area" localSheetId="4">'様式1-1月報(8月)'!$A$1:$S$55</definedName>
    <definedName name="_xlnm.Print_Area" localSheetId="5">'様式1-1月報(9月)'!$A$1:$S$55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39" l="1"/>
  <c r="B2" i="56"/>
  <c r="B2" i="57"/>
  <c r="B2" i="59"/>
  <c r="B2" i="60"/>
  <c r="B2" i="61"/>
  <c r="B2" i="62"/>
  <c r="B2" i="63"/>
  <c r="B2" i="64"/>
  <c r="B2" i="65"/>
  <c r="B2" i="66"/>
  <c r="B2" i="38"/>
  <c r="B6" i="66" l="1"/>
  <c r="D49" i="66"/>
  <c r="D48" i="66"/>
  <c r="D47" i="66"/>
  <c r="N53" i="66"/>
  <c r="R42" i="66"/>
  <c r="Q42" i="66"/>
  <c r="P42" i="66"/>
  <c r="O42" i="66"/>
  <c r="M42" i="66"/>
  <c r="L42" i="66"/>
  <c r="K42" i="66"/>
  <c r="J42" i="66"/>
  <c r="I42" i="66"/>
  <c r="H42" i="66"/>
  <c r="G42" i="66"/>
  <c r="F42" i="66"/>
  <c r="E42" i="66"/>
  <c r="D42" i="66"/>
  <c r="N41" i="66"/>
  <c r="N40" i="66"/>
  <c r="N39" i="66"/>
  <c r="N38" i="66"/>
  <c r="N37" i="66"/>
  <c r="N36" i="66"/>
  <c r="N35" i="66"/>
  <c r="N34" i="66"/>
  <c r="N33" i="66"/>
  <c r="N32" i="66"/>
  <c r="N31" i="66"/>
  <c r="N30" i="66"/>
  <c r="N29" i="66"/>
  <c r="N28" i="66"/>
  <c r="N27" i="66"/>
  <c r="N26" i="66"/>
  <c r="N25" i="66"/>
  <c r="N24" i="66"/>
  <c r="N23" i="66"/>
  <c r="N22" i="66"/>
  <c r="N21" i="66"/>
  <c r="N20" i="66"/>
  <c r="N19" i="66"/>
  <c r="N18" i="66"/>
  <c r="N17" i="66"/>
  <c r="N16" i="66"/>
  <c r="N15" i="66"/>
  <c r="N14" i="66"/>
  <c r="N13" i="66"/>
  <c r="N12" i="66"/>
  <c r="N11" i="66"/>
  <c r="N9" i="66"/>
  <c r="L4" i="66"/>
  <c r="B6" i="65"/>
  <c r="B11" i="65" s="1"/>
  <c r="D49" i="65"/>
  <c r="D48" i="65"/>
  <c r="D47" i="65"/>
  <c r="N54" i="65"/>
  <c r="R42" i="65"/>
  <c r="Q42" i="65"/>
  <c r="P42" i="65"/>
  <c r="O42" i="65"/>
  <c r="M42" i="65"/>
  <c r="L42" i="65"/>
  <c r="K42" i="65"/>
  <c r="J42" i="65"/>
  <c r="I42" i="65"/>
  <c r="H42" i="65"/>
  <c r="G42" i="65"/>
  <c r="F42" i="65"/>
  <c r="E42" i="65"/>
  <c r="D42" i="65"/>
  <c r="N41" i="65"/>
  <c r="N40" i="65"/>
  <c r="N39" i="65"/>
  <c r="N38" i="65"/>
  <c r="N37" i="65"/>
  <c r="N36" i="65"/>
  <c r="N35" i="65"/>
  <c r="N34" i="65"/>
  <c r="N33" i="65"/>
  <c r="N32" i="65"/>
  <c r="N31" i="65"/>
  <c r="N30" i="65"/>
  <c r="N29" i="65"/>
  <c r="N28" i="65"/>
  <c r="N27" i="65"/>
  <c r="N26" i="65"/>
  <c r="N25" i="65"/>
  <c r="N24" i="65"/>
  <c r="N23" i="65"/>
  <c r="N22" i="65"/>
  <c r="N21" i="65"/>
  <c r="N20" i="65"/>
  <c r="N19" i="65"/>
  <c r="N18" i="65"/>
  <c r="N17" i="65"/>
  <c r="N16" i="65"/>
  <c r="N15" i="65"/>
  <c r="N14" i="65"/>
  <c r="N13" i="65"/>
  <c r="N12" i="65"/>
  <c r="N42" i="65" s="1"/>
  <c r="N11" i="65"/>
  <c r="N9" i="65"/>
  <c r="L4" i="65"/>
  <c r="B6" i="64"/>
  <c r="B11" i="64" s="1"/>
  <c r="D48" i="64"/>
  <c r="D49" i="64"/>
  <c r="D47" i="64"/>
  <c r="N54" i="64"/>
  <c r="R42" i="64"/>
  <c r="Q42" i="64"/>
  <c r="P42" i="64"/>
  <c r="O42" i="64"/>
  <c r="M42" i="64"/>
  <c r="L42" i="64"/>
  <c r="K42" i="64"/>
  <c r="J42" i="64"/>
  <c r="I42" i="64"/>
  <c r="H42" i="64"/>
  <c r="G42" i="64"/>
  <c r="F42" i="64"/>
  <c r="E42" i="64"/>
  <c r="D42" i="64"/>
  <c r="N41" i="64"/>
  <c r="N40" i="64"/>
  <c r="N39" i="64"/>
  <c r="N38" i="64"/>
  <c r="N37" i="64"/>
  <c r="N36" i="64"/>
  <c r="N35" i="64"/>
  <c r="N34" i="64"/>
  <c r="N33" i="64"/>
  <c r="N32" i="64"/>
  <c r="N31" i="64"/>
  <c r="N30" i="64"/>
  <c r="N29" i="64"/>
  <c r="N28" i="64"/>
  <c r="N27" i="64"/>
  <c r="N26" i="64"/>
  <c r="N25" i="64"/>
  <c r="N24" i="64"/>
  <c r="N23" i="64"/>
  <c r="N22" i="64"/>
  <c r="N21" i="64"/>
  <c r="N20" i="64"/>
  <c r="N19" i="64"/>
  <c r="N18" i="64"/>
  <c r="N17" i="64"/>
  <c r="N16" i="64"/>
  <c r="N15" i="64"/>
  <c r="N14" i="64"/>
  <c r="N13" i="64"/>
  <c r="N12" i="64"/>
  <c r="N42" i="64" s="1"/>
  <c r="N11" i="64"/>
  <c r="N9" i="64"/>
  <c r="L4" i="64"/>
  <c r="D49" i="63"/>
  <c r="D48" i="63"/>
  <c r="D47" i="63"/>
  <c r="B6" i="63"/>
  <c r="B11" i="63" s="1"/>
  <c r="N54" i="63"/>
  <c r="R42" i="63"/>
  <c r="Q42" i="63"/>
  <c r="P42" i="63"/>
  <c r="O42" i="63"/>
  <c r="M42" i="63"/>
  <c r="L42" i="63"/>
  <c r="K42" i="63"/>
  <c r="J42" i="63"/>
  <c r="I42" i="63"/>
  <c r="H42" i="63"/>
  <c r="G42" i="63"/>
  <c r="F42" i="63"/>
  <c r="E42" i="63"/>
  <c r="D42" i="63"/>
  <c r="N41" i="63"/>
  <c r="N40" i="63"/>
  <c r="N39" i="63"/>
  <c r="N38" i="63"/>
  <c r="N37" i="63"/>
  <c r="N36" i="63"/>
  <c r="N35" i="63"/>
  <c r="N34" i="63"/>
  <c r="N33" i="63"/>
  <c r="N32" i="63"/>
  <c r="N31" i="63"/>
  <c r="N30" i="63"/>
  <c r="N29" i="63"/>
  <c r="N28" i="63"/>
  <c r="N27" i="63"/>
  <c r="N26" i="63"/>
  <c r="N25" i="63"/>
  <c r="N24" i="63"/>
  <c r="N23" i="63"/>
  <c r="N22" i="63"/>
  <c r="N21" i="63"/>
  <c r="N20" i="63"/>
  <c r="N19" i="63"/>
  <c r="N18" i="63"/>
  <c r="N17" i="63"/>
  <c r="N16" i="63"/>
  <c r="N15" i="63"/>
  <c r="N14" i="63"/>
  <c r="N13" i="63"/>
  <c r="N12" i="63"/>
  <c r="N42" i="63" s="1"/>
  <c r="N11" i="63"/>
  <c r="N9" i="63"/>
  <c r="L4" i="63"/>
  <c r="D49" i="62"/>
  <c r="D48" i="62"/>
  <c r="D47" i="62"/>
  <c r="B6" i="62"/>
  <c r="B11" i="62" s="1"/>
  <c r="N54" i="62"/>
  <c r="R42" i="62"/>
  <c r="Q42" i="62"/>
  <c r="P42" i="62"/>
  <c r="O42" i="62"/>
  <c r="M42" i="62"/>
  <c r="L42" i="62"/>
  <c r="K42" i="62"/>
  <c r="J42" i="62"/>
  <c r="I42" i="62"/>
  <c r="H42" i="62"/>
  <c r="G42" i="62"/>
  <c r="F42" i="62"/>
  <c r="E42" i="62"/>
  <c r="D42" i="62"/>
  <c r="N41" i="62"/>
  <c r="N40" i="62"/>
  <c r="N39" i="62"/>
  <c r="N38" i="62"/>
  <c r="N37" i="62"/>
  <c r="N36" i="62"/>
  <c r="N35" i="62"/>
  <c r="N34" i="62"/>
  <c r="N33" i="62"/>
  <c r="N32" i="62"/>
  <c r="N31" i="62"/>
  <c r="N30" i="62"/>
  <c r="N29" i="62"/>
  <c r="N28" i="62"/>
  <c r="N27" i="62"/>
  <c r="N26" i="62"/>
  <c r="N25" i="62"/>
  <c r="N24" i="62"/>
  <c r="N23" i="62"/>
  <c r="N22" i="62"/>
  <c r="N21" i="62"/>
  <c r="N20" i="62"/>
  <c r="N19" i="62"/>
  <c r="N18" i="62"/>
  <c r="N17" i="62"/>
  <c r="N16" i="62"/>
  <c r="N15" i="62"/>
  <c r="N14" i="62"/>
  <c r="N13" i="62"/>
  <c r="N42" i="62" s="1"/>
  <c r="N12" i="62"/>
  <c r="N11" i="62"/>
  <c r="N9" i="62"/>
  <c r="L4" i="62"/>
  <c r="D49" i="61"/>
  <c r="D48" i="61"/>
  <c r="D47" i="61"/>
  <c r="B6" i="61"/>
  <c r="B11" i="61" s="1"/>
  <c r="N54" i="61"/>
  <c r="R42" i="61"/>
  <c r="Q42" i="61"/>
  <c r="P42" i="61"/>
  <c r="O42" i="61"/>
  <c r="M42" i="61"/>
  <c r="L42" i="61"/>
  <c r="K42" i="61"/>
  <c r="J42" i="61"/>
  <c r="I42" i="61"/>
  <c r="H42" i="61"/>
  <c r="G42" i="61"/>
  <c r="F42" i="61"/>
  <c r="E42" i="61"/>
  <c r="D42" i="61"/>
  <c r="N41" i="61"/>
  <c r="N40" i="61"/>
  <c r="N39" i="61"/>
  <c r="N38" i="61"/>
  <c r="N37" i="61"/>
  <c r="N36" i="61"/>
  <c r="N35" i="61"/>
  <c r="N34" i="61"/>
  <c r="N33" i="61"/>
  <c r="N32" i="61"/>
  <c r="N31" i="61"/>
  <c r="N30" i="61"/>
  <c r="N29" i="61"/>
  <c r="N28" i="61"/>
  <c r="N27" i="61"/>
  <c r="N26" i="61"/>
  <c r="N25" i="61"/>
  <c r="N24" i="61"/>
  <c r="N23" i="61"/>
  <c r="N22" i="61"/>
  <c r="N21" i="61"/>
  <c r="N20" i="61"/>
  <c r="N19" i="61"/>
  <c r="N18" i="61"/>
  <c r="N17" i="61"/>
  <c r="N16" i="61"/>
  <c r="N15" i="61"/>
  <c r="N14" i="61"/>
  <c r="N13" i="61"/>
  <c r="N42" i="61" s="1"/>
  <c r="N12" i="61"/>
  <c r="N11" i="61"/>
  <c r="N9" i="61"/>
  <c r="L4" i="61"/>
  <c r="D49" i="60"/>
  <c r="D48" i="60"/>
  <c r="D47" i="60"/>
  <c r="B6" i="60"/>
  <c r="D49" i="59"/>
  <c r="D48" i="59"/>
  <c r="D47" i="59"/>
  <c r="B6" i="59"/>
  <c r="B11" i="59" s="1"/>
  <c r="N54" i="60"/>
  <c r="R42" i="60"/>
  <c r="Q42" i="60"/>
  <c r="P42" i="60"/>
  <c r="O42" i="60"/>
  <c r="M42" i="60"/>
  <c r="L42" i="60"/>
  <c r="K42" i="60"/>
  <c r="J42" i="60"/>
  <c r="I42" i="60"/>
  <c r="H42" i="60"/>
  <c r="G42" i="60"/>
  <c r="F42" i="60"/>
  <c r="E42" i="60"/>
  <c r="D42" i="60"/>
  <c r="N41" i="60"/>
  <c r="N40" i="60"/>
  <c r="N39" i="60"/>
  <c r="N38" i="60"/>
  <c r="N37" i="60"/>
  <c r="N36" i="60"/>
  <c r="N35" i="60"/>
  <c r="N34" i="60"/>
  <c r="N33" i="60"/>
  <c r="N32" i="60"/>
  <c r="N31" i="60"/>
  <c r="N30" i="60"/>
  <c r="N29" i="60"/>
  <c r="N28" i="60"/>
  <c r="N27" i="60"/>
  <c r="N26" i="60"/>
  <c r="N25" i="60"/>
  <c r="N24" i="60"/>
  <c r="N23" i="60"/>
  <c r="N22" i="60"/>
  <c r="N21" i="60"/>
  <c r="N20" i="60"/>
  <c r="N19" i="60"/>
  <c r="N18" i="60"/>
  <c r="N17" i="60"/>
  <c r="N16" i="60"/>
  <c r="N15" i="60"/>
  <c r="N14" i="60"/>
  <c r="N13" i="60"/>
  <c r="N42" i="60" s="1"/>
  <c r="N12" i="60"/>
  <c r="N11" i="60"/>
  <c r="N9" i="60"/>
  <c r="L4" i="60"/>
  <c r="N54" i="59"/>
  <c r="R42" i="59"/>
  <c r="Q42" i="59"/>
  <c r="P42" i="59"/>
  <c r="O42" i="59"/>
  <c r="M42" i="59"/>
  <c r="L42" i="59"/>
  <c r="K42" i="59"/>
  <c r="J42" i="59"/>
  <c r="I42" i="59"/>
  <c r="H42" i="59"/>
  <c r="G42" i="59"/>
  <c r="F42" i="59"/>
  <c r="E42" i="59"/>
  <c r="D42" i="59"/>
  <c r="N41" i="59"/>
  <c r="N40" i="59"/>
  <c r="N39" i="59"/>
  <c r="N38" i="59"/>
  <c r="N37" i="59"/>
  <c r="N36" i="59"/>
  <c r="N35" i="59"/>
  <c r="N34" i="59"/>
  <c r="N33" i="59"/>
  <c r="N32" i="59"/>
  <c r="N31" i="59"/>
  <c r="N30" i="59"/>
  <c r="N29" i="59"/>
  <c r="N28" i="59"/>
  <c r="N27" i="59"/>
  <c r="N26" i="59"/>
  <c r="N25" i="59"/>
  <c r="N24" i="59"/>
  <c r="N23" i="59"/>
  <c r="N22" i="59"/>
  <c r="N21" i="59"/>
  <c r="N20" i="59"/>
  <c r="N19" i="59"/>
  <c r="N18" i="59"/>
  <c r="N17" i="59"/>
  <c r="N16" i="59"/>
  <c r="N15" i="59"/>
  <c r="N14" i="59"/>
  <c r="N13" i="59"/>
  <c r="N12" i="59"/>
  <c r="N42" i="59" s="1"/>
  <c r="N11" i="59"/>
  <c r="N9" i="59"/>
  <c r="L4" i="59"/>
  <c r="D49" i="57"/>
  <c r="D48" i="57"/>
  <c r="D47" i="57"/>
  <c r="B6" i="57"/>
  <c r="B11" i="57" s="1"/>
  <c r="N54" i="57"/>
  <c r="R42" i="57"/>
  <c r="Q42" i="57"/>
  <c r="P42" i="57"/>
  <c r="O42" i="57"/>
  <c r="M42" i="57"/>
  <c r="L42" i="57"/>
  <c r="K42" i="57"/>
  <c r="J42" i="57"/>
  <c r="I42" i="57"/>
  <c r="H42" i="57"/>
  <c r="G42" i="57"/>
  <c r="F42" i="57"/>
  <c r="E42" i="57"/>
  <c r="D42" i="57"/>
  <c r="N41" i="57"/>
  <c r="N40" i="57"/>
  <c r="N39" i="57"/>
  <c r="N38" i="57"/>
  <c r="N37" i="57"/>
  <c r="N36" i="57"/>
  <c r="N35" i="57"/>
  <c r="N34" i="57"/>
  <c r="N33" i="57"/>
  <c r="N32" i="57"/>
  <c r="N31" i="57"/>
  <c r="N30" i="57"/>
  <c r="N29" i="57"/>
  <c r="N28" i="57"/>
  <c r="N27" i="57"/>
  <c r="N26" i="57"/>
  <c r="N25" i="57"/>
  <c r="N24" i="57"/>
  <c r="N23" i="57"/>
  <c r="N22" i="57"/>
  <c r="N21" i="57"/>
  <c r="N20" i="57"/>
  <c r="N19" i="57"/>
  <c r="N18" i="57"/>
  <c r="N17" i="57"/>
  <c r="N16" i="57"/>
  <c r="N15" i="57"/>
  <c r="N14" i="57"/>
  <c r="N13" i="57"/>
  <c r="N42" i="57" s="1"/>
  <c r="N12" i="57"/>
  <c r="N11" i="57"/>
  <c r="N9" i="57"/>
  <c r="L4" i="57"/>
  <c r="L4" i="56"/>
  <c r="L4" i="39"/>
  <c r="D49" i="56"/>
  <c r="D48" i="56"/>
  <c r="D47" i="56"/>
  <c r="B6" i="56"/>
  <c r="B11" i="56" s="1"/>
  <c r="N54" i="56"/>
  <c r="R42" i="56"/>
  <c r="Q42" i="56"/>
  <c r="P42" i="56"/>
  <c r="O42" i="56"/>
  <c r="M42" i="56"/>
  <c r="L42" i="56"/>
  <c r="K42" i="56"/>
  <c r="J42" i="56"/>
  <c r="I42" i="56"/>
  <c r="H42" i="56"/>
  <c r="G42" i="56"/>
  <c r="F42" i="56"/>
  <c r="E42" i="56"/>
  <c r="D42" i="56"/>
  <c r="N41" i="56"/>
  <c r="N40" i="56"/>
  <c r="N39" i="56"/>
  <c r="N38" i="56"/>
  <c r="N37" i="56"/>
  <c r="N36" i="56"/>
  <c r="N35" i="56"/>
  <c r="N34" i="56"/>
  <c r="N33" i="56"/>
  <c r="N32" i="56"/>
  <c r="N31" i="56"/>
  <c r="N30" i="56"/>
  <c r="N29" i="56"/>
  <c r="N28" i="56"/>
  <c r="N27" i="56"/>
  <c r="N26" i="56"/>
  <c r="N25" i="56"/>
  <c r="N24" i="56"/>
  <c r="N23" i="56"/>
  <c r="N22" i="56"/>
  <c r="N21" i="56"/>
  <c r="N20" i="56"/>
  <c r="N19" i="56"/>
  <c r="N18" i="56"/>
  <c r="N17" i="56"/>
  <c r="N16" i="56"/>
  <c r="N15" i="56"/>
  <c r="N14" i="56"/>
  <c r="N13" i="56"/>
  <c r="N12" i="56"/>
  <c r="N11" i="56"/>
  <c r="N9" i="56"/>
  <c r="N54" i="39"/>
  <c r="D49" i="39"/>
  <c r="N9" i="39"/>
  <c r="C11" i="65" l="1"/>
  <c r="A11" i="65"/>
  <c r="C11" i="63"/>
  <c r="A11" i="63"/>
  <c r="B11" i="66"/>
  <c r="N42" i="66"/>
  <c r="C11" i="66"/>
  <c r="B12" i="65"/>
  <c r="B13" i="65" s="1"/>
  <c r="C13" i="65" s="1"/>
  <c r="B12" i="64"/>
  <c r="C11" i="64"/>
  <c r="A11" i="64"/>
  <c r="B12" i="63"/>
  <c r="B13" i="63" s="1"/>
  <c r="C13" i="63"/>
  <c r="A13" i="63"/>
  <c r="B14" i="63"/>
  <c r="A12" i="63"/>
  <c r="C12" i="63"/>
  <c r="B12" i="62"/>
  <c r="B13" i="62" s="1"/>
  <c r="A11" i="62"/>
  <c r="C12" i="62"/>
  <c r="A12" i="62"/>
  <c r="C11" i="62"/>
  <c r="C11" i="61"/>
  <c r="A11" i="61"/>
  <c r="B12" i="61"/>
  <c r="B11" i="60"/>
  <c r="C11" i="59"/>
  <c r="A11" i="59"/>
  <c r="B12" i="59"/>
  <c r="B12" i="57"/>
  <c r="C11" i="57"/>
  <c r="A11" i="57"/>
  <c r="B12" i="56"/>
  <c r="B13" i="56" s="1"/>
  <c r="A11" i="56"/>
  <c r="N42" i="56"/>
  <c r="C11" i="56"/>
  <c r="N53" i="38"/>
  <c r="A12" i="56" l="1"/>
  <c r="C12" i="56"/>
  <c r="B12" i="66"/>
  <c r="A11" i="66"/>
  <c r="C12" i="65"/>
  <c r="B14" i="65"/>
  <c r="A13" i="65"/>
  <c r="A12" i="65"/>
  <c r="B15" i="65"/>
  <c r="C14" i="65"/>
  <c r="A14" i="65"/>
  <c r="B13" i="64"/>
  <c r="A12" i="64"/>
  <c r="C12" i="64"/>
  <c r="B15" i="63"/>
  <c r="C14" i="63"/>
  <c r="A14" i="63"/>
  <c r="C13" i="62"/>
  <c r="B14" i="62"/>
  <c r="A13" i="62"/>
  <c r="B13" i="61"/>
  <c r="C12" i="61"/>
  <c r="A12" i="61"/>
  <c r="B12" i="60"/>
  <c r="C11" i="60"/>
  <c r="A11" i="60"/>
  <c r="C12" i="59"/>
  <c r="B13" i="59"/>
  <c r="A12" i="59"/>
  <c r="B13" i="57"/>
  <c r="C12" i="57"/>
  <c r="A12" i="57"/>
  <c r="C13" i="56"/>
  <c r="A13" i="56"/>
  <c r="B14" i="56"/>
  <c r="D48" i="39"/>
  <c r="D47" i="39"/>
  <c r="B13" i="66" l="1"/>
  <c r="C12" i="66"/>
  <c r="A12" i="66"/>
  <c r="B16" i="65"/>
  <c r="C15" i="65"/>
  <c r="A15" i="65"/>
  <c r="A13" i="64"/>
  <c r="B14" i="64"/>
  <c r="C13" i="64"/>
  <c r="C15" i="63"/>
  <c r="B16" i="63"/>
  <c r="A15" i="63"/>
  <c r="B15" i="62"/>
  <c r="C14" i="62"/>
  <c r="A14" i="62"/>
  <c r="C13" i="61"/>
  <c r="A13" i="61"/>
  <c r="B14" i="61"/>
  <c r="B13" i="60"/>
  <c r="A12" i="60"/>
  <c r="C12" i="60"/>
  <c r="C13" i="59"/>
  <c r="B14" i="59"/>
  <c r="A13" i="59"/>
  <c r="B14" i="57"/>
  <c r="C13" i="57"/>
  <c r="A13" i="57"/>
  <c r="B15" i="56"/>
  <c r="C14" i="56"/>
  <c r="A14" i="56"/>
  <c r="B6" i="39"/>
  <c r="B11" i="39" s="1"/>
  <c r="R42" i="39"/>
  <c r="Q42" i="39"/>
  <c r="P42" i="39"/>
  <c r="O42" i="39"/>
  <c r="M42" i="39"/>
  <c r="L42" i="39"/>
  <c r="K42" i="39"/>
  <c r="J42" i="39"/>
  <c r="I42" i="39"/>
  <c r="H42" i="39"/>
  <c r="G42" i="39"/>
  <c r="F42" i="39"/>
  <c r="E42" i="39"/>
  <c r="D42" i="39"/>
  <c r="N41" i="39"/>
  <c r="N40" i="39"/>
  <c r="N39" i="39"/>
  <c r="N38" i="39"/>
  <c r="N37" i="39"/>
  <c r="N36" i="39"/>
  <c r="N35" i="39"/>
  <c r="N34" i="39"/>
  <c r="N33" i="39"/>
  <c r="N32" i="39"/>
  <c r="N31" i="39"/>
  <c r="N30" i="39"/>
  <c r="N29" i="39"/>
  <c r="N28" i="39"/>
  <c r="N27" i="39"/>
  <c r="N26" i="39"/>
  <c r="N25" i="39"/>
  <c r="N24" i="39"/>
  <c r="N23" i="39"/>
  <c r="N22" i="39"/>
  <c r="N21" i="39"/>
  <c r="N20" i="39"/>
  <c r="N19" i="39"/>
  <c r="N18" i="39"/>
  <c r="N17" i="39"/>
  <c r="N16" i="39"/>
  <c r="N15" i="39"/>
  <c r="N14" i="39"/>
  <c r="N13" i="39"/>
  <c r="N12" i="39"/>
  <c r="N11" i="39"/>
  <c r="R42" i="38"/>
  <c r="Q42" i="38"/>
  <c r="P42" i="38"/>
  <c r="O42" i="38"/>
  <c r="M42" i="38"/>
  <c r="L42" i="38"/>
  <c r="K42" i="38"/>
  <c r="J42" i="38"/>
  <c r="I42" i="38"/>
  <c r="H42" i="38"/>
  <c r="G42" i="38"/>
  <c r="F42" i="38"/>
  <c r="E42" i="38"/>
  <c r="D42" i="38"/>
  <c r="N41" i="38"/>
  <c r="N40" i="38"/>
  <c r="N39" i="38"/>
  <c r="N38" i="38"/>
  <c r="N37" i="38"/>
  <c r="N36" i="38"/>
  <c r="N35" i="38"/>
  <c r="N34" i="38"/>
  <c r="N33" i="38"/>
  <c r="N32" i="38"/>
  <c r="N31" i="38"/>
  <c r="N30" i="38"/>
  <c r="N29" i="38"/>
  <c r="N28" i="38"/>
  <c r="N27" i="38"/>
  <c r="N26" i="38"/>
  <c r="N25" i="38"/>
  <c r="N24" i="38"/>
  <c r="N23" i="38"/>
  <c r="N22" i="38"/>
  <c r="N21" i="38"/>
  <c r="N20" i="38"/>
  <c r="N19" i="38"/>
  <c r="N18" i="38"/>
  <c r="N17" i="38"/>
  <c r="N16" i="38"/>
  <c r="N15" i="38"/>
  <c r="N14" i="38"/>
  <c r="N13" i="38"/>
  <c r="N12" i="38"/>
  <c r="N11" i="38"/>
  <c r="B11" i="38"/>
  <c r="A11" i="38" s="1"/>
  <c r="N9" i="38"/>
  <c r="A13" i="66" l="1"/>
  <c r="C13" i="66"/>
  <c r="B14" i="66"/>
  <c r="C16" i="65"/>
  <c r="A16" i="65"/>
  <c r="B17" i="65"/>
  <c r="C14" i="64"/>
  <c r="A14" i="64"/>
  <c r="B15" i="64"/>
  <c r="C16" i="63"/>
  <c r="A16" i="63"/>
  <c r="B17" i="63"/>
  <c r="C15" i="62"/>
  <c r="B16" i="62"/>
  <c r="A15" i="62"/>
  <c r="B15" i="61"/>
  <c r="C14" i="61"/>
  <c r="A14" i="61"/>
  <c r="A13" i="60"/>
  <c r="B14" i="60"/>
  <c r="C13" i="60"/>
  <c r="B15" i="59"/>
  <c r="C14" i="59"/>
  <c r="A14" i="59"/>
  <c r="B15" i="57"/>
  <c r="C14" i="57"/>
  <c r="A14" i="57"/>
  <c r="B16" i="56"/>
  <c r="C15" i="56"/>
  <c r="A15" i="56"/>
  <c r="B12" i="38"/>
  <c r="C12" i="38" s="1"/>
  <c r="C11" i="38"/>
  <c r="N42" i="38"/>
  <c r="C11" i="39"/>
  <c r="A11" i="39"/>
  <c r="B12" i="39"/>
  <c r="C12" i="39" s="1"/>
  <c r="N42" i="39"/>
  <c r="B15" i="66" l="1"/>
  <c r="C14" i="66"/>
  <c r="A14" i="66"/>
  <c r="B18" i="65"/>
  <c r="C17" i="65"/>
  <c r="A17" i="65"/>
  <c r="B16" i="64"/>
  <c r="C15" i="64"/>
  <c r="A15" i="64"/>
  <c r="B18" i="63"/>
  <c r="C17" i="63"/>
  <c r="A17" i="63"/>
  <c r="C16" i="62"/>
  <c r="B17" i="62"/>
  <c r="A16" i="62"/>
  <c r="B16" i="61"/>
  <c r="C15" i="61"/>
  <c r="A15" i="61"/>
  <c r="B15" i="60"/>
  <c r="C14" i="60"/>
  <c r="A14" i="60"/>
  <c r="B16" i="59"/>
  <c r="C15" i="59"/>
  <c r="A15" i="59"/>
  <c r="B16" i="57"/>
  <c r="C15" i="57"/>
  <c r="A15" i="57"/>
  <c r="C16" i="56"/>
  <c r="A16" i="56"/>
  <c r="B17" i="56"/>
  <c r="B13" i="38"/>
  <c r="A12" i="38"/>
  <c r="B13" i="39"/>
  <c r="A12" i="39"/>
  <c r="B16" i="66" l="1"/>
  <c r="C15" i="66"/>
  <c r="A15" i="66"/>
  <c r="B19" i="65"/>
  <c r="C18" i="65"/>
  <c r="A18" i="65"/>
  <c r="A16" i="64"/>
  <c r="B17" i="64"/>
  <c r="C16" i="64"/>
  <c r="B19" i="63"/>
  <c r="C18" i="63"/>
  <c r="A18" i="63"/>
  <c r="B18" i="62"/>
  <c r="C17" i="62"/>
  <c r="A17" i="62"/>
  <c r="C16" i="61"/>
  <c r="B17" i="61"/>
  <c r="A16" i="61"/>
  <c r="B16" i="60"/>
  <c r="A15" i="60"/>
  <c r="C15" i="60"/>
  <c r="C16" i="59"/>
  <c r="B17" i="59"/>
  <c r="A16" i="59"/>
  <c r="A16" i="57"/>
  <c r="B17" i="57"/>
  <c r="C16" i="57"/>
  <c r="B18" i="56"/>
  <c r="C17" i="56"/>
  <c r="A17" i="56"/>
  <c r="C13" i="38"/>
  <c r="A13" i="38"/>
  <c r="B14" i="38"/>
  <c r="C13" i="39"/>
  <c r="B14" i="39"/>
  <c r="A13" i="39"/>
  <c r="C16" i="66" l="1"/>
  <c r="A16" i="66"/>
  <c r="B17" i="66"/>
  <c r="C19" i="65"/>
  <c r="A19" i="65"/>
  <c r="B20" i="65"/>
  <c r="B18" i="64"/>
  <c r="C17" i="64"/>
  <c r="A17" i="64"/>
  <c r="C19" i="63"/>
  <c r="A19" i="63"/>
  <c r="B20" i="63"/>
  <c r="C18" i="62"/>
  <c r="B19" i="62"/>
  <c r="A18" i="62"/>
  <c r="A17" i="61"/>
  <c r="B18" i="61"/>
  <c r="C17" i="61"/>
  <c r="A16" i="60"/>
  <c r="B17" i="60"/>
  <c r="C16" i="60"/>
  <c r="B18" i="59"/>
  <c r="C17" i="59"/>
  <c r="A17" i="59"/>
  <c r="B18" i="57"/>
  <c r="A17" i="57"/>
  <c r="C17" i="57"/>
  <c r="B19" i="56"/>
  <c r="C18" i="56"/>
  <c r="A18" i="56"/>
  <c r="A14" i="38"/>
  <c r="C14" i="38"/>
  <c r="B15" i="38"/>
  <c r="C14" i="39"/>
  <c r="A14" i="39"/>
  <c r="B15" i="39"/>
  <c r="B18" i="66" l="1"/>
  <c r="C17" i="66"/>
  <c r="A17" i="66"/>
  <c r="B21" i="65"/>
  <c r="C20" i="65"/>
  <c r="A20" i="65"/>
  <c r="B19" i="64"/>
  <c r="A18" i="64"/>
  <c r="C18" i="64"/>
  <c r="B21" i="63"/>
  <c r="C20" i="63"/>
  <c r="A20" i="63"/>
  <c r="C19" i="62"/>
  <c r="B20" i="62"/>
  <c r="A19" i="62"/>
  <c r="B19" i="61"/>
  <c r="C18" i="61"/>
  <c r="A18" i="61"/>
  <c r="B18" i="60"/>
  <c r="C17" i="60"/>
  <c r="A17" i="60"/>
  <c r="C18" i="59"/>
  <c r="B19" i="59"/>
  <c r="A18" i="59"/>
  <c r="B19" i="57"/>
  <c r="C18" i="57"/>
  <c r="A18" i="57"/>
  <c r="C19" i="56"/>
  <c r="A19" i="56"/>
  <c r="B20" i="56"/>
  <c r="B16" i="38"/>
  <c r="A15" i="38"/>
  <c r="C15" i="38"/>
  <c r="A15" i="39"/>
  <c r="C15" i="39"/>
  <c r="B16" i="39"/>
  <c r="B19" i="66" l="1"/>
  <c r="C18" i="66"/>
  <c r="A18" i="66"/>
  <c r="B22" i="65"/>
  <c r="C21" i="65"/>
  <c r="A21" i="65"/>
  <c r="A19" i="64"/>
  <c r="B20" i="64"/>
  <c r="C19" i="64"/>
  <c r="C21" i="63"/>
  <c r="B22" i="63"/>
  <c r="A21" i="63"/>
  <c r="B21" i="62"/>
  <c r="C20" i="62"/>
  <c r="A20" i="62"/>
  <c r="C19" i="61"/>
  <c r="A19" i="61"/>
  <c r="B20" i="61"/>
  <c r="B19" i="60"/>
  <c r="A18" i="60"/>
  <c r="C18" i="60"/>
  <c r="C19" i="59"/>
  <c r="B20" i="59"/>
  <c r="A19" i="59"/>
  <c r="B20" i="57"/>
  <c r="C19" i="57"/>
  <c r="A19" i="57"/>
  <c r="B21" i="56"/>
  <c r="C20" i="56"/>
  <c r="A20" i="56"/>
  <c r="B17" i="38"/>
  <c r="C16" i="38"/>
  <c r="A16" i="38"/>
  <c r="B17" i="39"/>
  <c r="C16" i="39"/>
  <c r="A16" i="39"/>
  <c r="C19" i="66" l="1"/>
  <c r="A19" i="66"/>
  <c r="B20" i="66"/>
  <c r="C22" i="65"/>
  <c r="A22" i="65"/>
  <c r="B23" i="65"/>
  <c r="C20" i="64"/>
  <c r="A20" i="64"/>
  <c r="B21" i="64"/>
  <c r="C22" i="63"/>
  <c r="A22" i="63"/>
  <c r="B23" i="63"/>
  <c r="C21" i="62"/>
  <c r="B22" i="62"/>
  <c r="A21" i="62"/>
  <c r="C20" i="61"/>
  <c r="B21" i="61"/>
  <c r="A20" i="61"/>
  <c r="A19" i="60"/>
  <c r="B20" i="60"/>
  <c r="C19" i="60"/>
  <c r="B21" i="59"/>
  <c r="C20" i="59"/>
  <c r="A20" i="59"/>
  <c r="B21" i="57"/>
  <c r="C20" i="57"/>
  <c r="A20" i="57"/>
  <c r="B22" i="56"/>
  <c r="C21" i="56"/>
  <c r="A21" i="56"/>
  <c r="A17" i="38"/>
  <c r="C17" i="38"/>
  <c r="B18" i="38"/>
  <c r="C17" i="39"/>
  <c r="B18" i="39"/>
  <c r="A17" i="39"/>
  <c r="A20" i="66" l="1"/>
  <c r="B21" i="66"/>
  <c r="C20" i="66"/>
  <c r="B24" i="65"/>
  <c r="C23" i="65"/>
  <c r="A23" i="65"/>
  <c r="B22" i="64"/>
  <c r="A21" i="64"/>
  <c r="C21" i="64"/>
  <c r="B24" i="63"/>
  <c r="C23" i="63"/>
  <c r="A23" i="63"/>
  <c r="C22" i="62"/>
  <c r="B23" i="62"/>
  <c r="A22" i="62"/>
  <c r="B22" i="61"/>
  <c r="C21" i="61"/>
  <c r="A21" i="61"/>
  <c r="B21" i="60"/>
  <c r="C20" i="60"/>
  <c r="A20" i="60"/>
  <c r="B22" i="59"/>
  <c r="A21" i="59"/>
  <c r="C21" i="59"/>
  <c r="B22" i="57"/>
  <c r="C21" i="57"/>
  <c r="A21" i="57"/>
  <c r="C22" i="56"/>
  <c r="A22" i="56"/>
  <c r="B23" i="56"/>
  <c r="B19" i="38"/>
  <c r="C18" i="38"/>
  <c r="A18" i="38"/>
  <c r="C18" i="39"/>
  <c r="A18" i="39"/>
  <c r="B19" i="39"/>
  <c r="B22" i="66" l="1"/>
  <c r="C21" i="66"/>
  <c r="A21" i="66"/>
  <c r="C24" i="65"/>
  <c r="B25" i="65"/>
  <c r="A24" i="65"/>
  <c r="A22" i="64"/>
  <c r="B23" i="64"/>
  <c r="C22" i="64"/>
  <c r="B25" i="63"/>
  <c r="C24" i="63"/>
  <c r="A24" i="63"/>
  <c r="B24" i="62"/>
  <c r="C23" i="62"/>
  <c r="A23" i="62"/>
  <c r="C22" i="61"/>
  <c r="A22" i="61"/>
  <c r="B23" i="61"/>
  <c r="B22" i="60"/>
  <c r="A21" i="60"/>
  <c r="C21" i="60"/>
  <c r="C22" i="59"/>
  <c r="B23" i="59"/>
  <c r="A22" i="59"/>
  <c r="A22" i="57"/>
  <c r="B23" i="57"/>
  <c r="C22" i="57"/>
  <c r="B24" i="56"/>
  <c r="C23" i="56"/>
  <c r="A23" i="56"/>
  <c r="B20" i="38"/>
  <c r="C19" i="38"/>
  <c r="A19" i="38"/>
  <c r="A19" i="39"/>
  <c r="C19" i="39"/>
  <c r="B20" i="39"/>
  <c r="C22" i="66" l="1"/>
  <c r="A22" i="66"/>
  <c r="B23" i="66"/>
  <c r="C25" i="65"/>
  <c r="A25" i="65"/>
  <c r="B26" i="65"/>
  <c r="B24" i="64"/>
  <c r="C23" i="64"/>
  <c r="A23" i="64"/>
  <c r="C25" i="63"/>
  <c r="A25" i="63"/>
  <c r="B26" i="63"/>
  <c r="C24" i="62"/>
  <c r="B25" i="62"/>
  <c r="A24" i="62"/>
  <c r="A23" i="61"/>
  <c r="B24" i="61"/>
  <c r="C23" i="61"/>
  <c r="A22" i="60"/>
  <c r="B23" i="60"/>
  <c r="C22" i="60"/>
  <c r="C23" i="59"/>
  <c r="A23" i="59"/>
  <c r="B24" i="59"/>
  <c r="B24" i="57"/>
  <c r="C23" i="57"/>
  <c r="A23" i="57"/>
  <c r="B25" i="56"/>
  <c r="C24" i="56"/>
  <c r="A24" i="56"/>
  <c r="A20" i="38"/>
  <c r="C20" i="38"/>
  <c r="B21" i="38"/>
  <c r="C20" i="39"/>
  <c r="B21" i="39"/>
  <c r="A20" i="39"/>
  <c r="B24" i="66" l="1"/>
  <c r="C23" i="66"/>
  <c r="A23" i="66"/>
  <c r="B27" i="65"/>
  <c r="C26" i="65"/>
  <c r="A26" i="65"/>
  <c r="B25" i="64"/>
  <c r="C24" i="64"/>
  <c r="A24" i="64"/>
  <c r="B27" i="63"/>
  <c r="C26" i="63"/>
  <c r="A26" i="63"/>
  <c r="C25" i="62"/>
  <c r="B26" i="62"/>
  <c r="A25" i="62"/>
  <c r="B25" i="61"/>
  <c r="C24" i="61"/>
  <c r="A24" i="61"/>
  <c r="B24" i="60"/>
  <c r="C23" i="60"/>
  <c r="A23" i="60"/>
  <c r="C24" i="59"/>
  <c r="B25" i="59"/>
  <c r="A24" i="59"/>
  <c r="B25" i="57"/>
  <c r="C24" i="57"/>
  <c r="A24" i="57"/>
  <c r="C25" i="56"/>
  <c r="A25" i="56"/>
  <c r="B26" i="56"/>
  <c r="A21" i="38"/>
  <c r="B22" i="38"/>
  <c r="C21" i="38"/>
  <c r="C21" i="39"/>
  <c r="A21" i="39"/>
  <c r="B22" i="39"/>
  <c r="B25" i="66" l="1"/>
  <c r="C24" i="66"/>
  <c r="A24" i="66"/>
  <c r="B28" i="65"/>
  <c r="C27" i="65"/>
  <c r="A27" i="65"/>
  <c r="A25" i="64"/>
  <c r="B26" i="64"/>
  <c r="C25" i="64"/>
  <c r="B28" i="63"/>
  <c r="C27" i="63"/>
  <c r="A27" i="63"/>
  <c r="B27" i="62"/>
  <c r="C26" i="62"/>
  <c r="A26" i="62"/>
  <c r="C25" i="61"/>
  <c r="A25" i="61"/>
  <c r="B26" i="61"/>
  <c r="B25" i="60"/>
  <c r="A24" i="60"/>
  <c r="C24" i="60"/>
  <c r="C25" i="59"/>
  <c r="B26" i="59"/>
  <c r="A25" i="59"/>
  <c r="B26" i="57"/>
  <c r="C25" i="57"/>
  <c r="A25" i="57"/>
  <c r="B27" i="56"/>
  <c r="C26" i="56"/>
  <c r="A26" i="56"/>
  <c r="B23" i="38"/>
  <c r="C22" i="38"/>
  <c r="A22" i="38"/>
  <c r="B23" i="39"/>
  <c r="A22" i="39"/>
  <c r="C22" i="39"/>
  <c r="C25" i="66" l="1"/>
  <c r="A25" i="66"/>
  <c r="B26" i="66"/>
  <c r="C28" i="65"/>
  <c r="A28" i="65"/>
  <c r="B29" i="65"/>
  <c r="C26" i="64"/>
  <c r="A26" i="64"/>
  <c r="B27" i="64"/>
  <c r="C28" i="63"/>
  <c r="A28" i="63"/>
  <c r="B29" i="63"/>
  <c r="C27" i="62"/>
  <c r="B28" i="62"/>
  <c r="A27" i="62"/>
  <c r="B27" i="61"/>
  <c r="C26" i="61"/>
  <c r="A26" i="61"/>
  <c r="A25" i="60"/>
  <c r="B26" i="60"/>
  <c r="C25" i="60"/>
  <c r="B27" i="59"/>
  <c r="C26" i="59"/>
  <c r="A26" i="59"/>
  <c r="B27" i="57"/>
  <c r="C26" i="57"/>
  <c r="A26" i="57"/>
  <c r="B28" i="56"/>
  <c r="C27" i="56"/>
  <c r="A27" i="56"/>
  <c r="A23" i="38"/>
  <c r="B24" i="38"/>
  <c r="C23" i="38"/>
  <c r="C23" i="39"/>
  <c r="B24" i="39"/>
  <c r="A23" i="39"/>
  <c r="B27" i="66" l="1"/>
  <c r="C26" i="66"/>
  <c r="A26" i="66"/>
  <c r="B30" i="65"/>
  <c r="C29" i="65"/>
  <c r="A29" i="65"/>
  <c r="B28" i="64"/>
  <c r="A27" i="64"/>
  <c r="C27" i="64"/>
  <c r="B30" i="63"/>
  <c r="C29" i="63"/>
  <c r="A29" i="63"/>
  <c r="C28" i="62"/>
  <c r="B29" i="62"/>
  <c r="A28" i="62"/>
  <c r="B28" i="61"/>
  <c r="C27" i="61"/>
  <c r="A27" i="61"/>
  <c r="B27" i="60"/>
  <c r="C26" i="60"/>
  <c r="A26" i="60"/>
  <c r="C27" i="59"/>
  <c r="B28" i="59"/>
  <c r="A27" i="59"/>
  <c r="B28" i="57"/>
  <c r="C27" i="57"/>
  <c r="A27" i="57"/>
  <c r="C28" i="56"/>
  <c r="A28" i="56"/>
  <c r="B29" i="56"/>
  <c r="A24" i="38"/>
  <c r="B25" i="38"/>
  <c r="C24" i="38"/>
  <c r="B25" i="39"/>
  <c r="C24" i="39"/>
  <c r="A24" i="39"/>
  <c r="B28" i="66" l="1"/>
  <c r="C27" i="66"/>
  <c r="A27" i="66"/>
  <c r="C30" i="65"/>
  <c r="B31" i="65"/>
  <c r="A30" i="65"/>
  <c r="A28" i="64"/>
  <c r="B29" i="64"/>
  <c r="C28" i="64"/>
  <c r="C30" i="63"/>
  <c r="B31" i="63"/>
  <c r="A30" i="63"/>
  <c r="B30" i="62"/>
  <c r="C29" i="62"/>
  <c r="A29" i="62"/>
  <c r="C28" i="61"/>
  <c r="A28" i="61"/>
  <c r="B29" i="61"/>
  <c r="B28" i="60"/>
  <c r="A27" i="60"/>
  <c r="C27" i="60"/>
  <c r="C28" i="59"/>
  <c r="B29" i="59"/>
  <c r="A28" i="59"/>
  <c r="A28" i="57"/>
  <c r="B29" i="57"/>
  <c r="C28" i="57"/>
  <c r="B30" i="56"/>
  <c r="C29" i="56"/>
  <c r="A29" i="56"/>
  <c r="B26" i="38"/>
  <c r="A25" i="38"/>
  <c r="C25" i="38"/>
  <c r="B26" i="39"/>
  <c r="C25" i="39"/>
  <c r="A25" i="39"/>
  <c r="C28" i="66" l="1"/>
  <c r="B29" i="66"/>
  <c r="A28" i="66"/>
  <c r="C31" i="65"/>
  <c r="A31" i="65"/>
  <c r="B32" i="65"/>
  <c r="B30" i="64"/>
  <c r="C29" i="64"/>
  <c r="A29" i="64"/>
  <c r="C31" i="63"/>
  <c r="A31" i="63"/>
  <c r="B32" i="63"/>
  <c r="C30" i="62"/>
  <c r="B31" i="62"/>
  <c r="A30" i="62"/>
  <c r="A29" i="61"/>
  <c r="B30" i="61"/>
  <c r="C29" i="61"/>
  <c r="A28" i="60"/>
  <c r="B29" i="60"/>
  <c r="C28" i="60"/>
  <c r="B30" i="59"/>
  <c r="C29" i="59"/>
  <c r="A29" i="59"/>
  <c r="B30" i="57"/>
  <c r="C29" i="57"/>
  <c r="A29" i="57"/>
  <c r="B31" i="56"/>
  <c r="C30" i="56"/>
  <c r="A30" i="56"/>
  <c r="A26" i="38"/>
  <c r="B27" i="38"/>
  <c r="C26" i="38"/>
  <c r="C26" i="39"/>
  <c r="A26" i="39"/>
  <c r="B27" i="39"/>
  <c r="A29" i="66" l="1"/>
  <c r="B30" i="66"/>
  <c r="C29" i="66"/>
  <c r="B33" i="65"/>
  <c r="C32" i="65"/>
  <c r="A32" i="65"/>
  <c r="B31" i="64"/>
  <c r="C30" i="64"/>
  <c r="A30" i="64"/>
  <c r="B33" i="63"/>
  <c r="C32" i="63"/>
  <c r="A32" i="63"/>
  <c r="C31" i="62"/>
  <c r="B32" i="62"/>
  <c r="A31" i="62"/>
  <c r="B31" i="61"/>
  <c r="C30" i="61"/>
  <c r="A30" i="61"/>
  <c r="B30" i="60"/>
  <c r="C29" i="60"/>
  <c r="A29" i="60"/>
  <c r="B31" i="59"/>
  <c r="C30" i="59"/>
  <c r="A30" i="59"/>
  <c r="B31" i="57"/>
  <c r="C30" i="57"/>
  <c r="A30" i="57"/>
  <c r="C31" i="56"/>
  <c r="A31" i="56"/>
  <c r="B32" i="56"/>
  <c r="C27" i="38"/>
  <c r="A27" i="38"/>
  <c r="B28" i="38"/>
  <c r="B28" i="39"/>
  <c r="C27" i="39"/>
  <c r="A27" i="39"/>
  <c r="B31" i="66" l="1"/>
  <c r="C30" i="66"/>
  <c r="A30" i="66"/>
  <c r="C33" i="65"/>
  <c r="B34" i="65"/>
  <c r="A33" i="65"/>
  <c r="A31" i="64"/>
  <c r="B32" i="64"/>
  <c r="C31" i="64"/>
  <c r="B34" i="63"/>
  <c r="C33" i="63"/>
  <c r="A33" i="63"/>
  <c r="B33" i="62"/>
  <c r="C32" i="62"/>
  <c r="A32" i="62"/>
  <c r="C31" i="61"/>
  <c r="A31" i="61"/>
  <c r="B32" i="61"/>
  <c r="B31" i="60"/>
  <c r="A30" i="60"/>
  <c r="C30" i="60"/>
  <c r="C31" i="59"/>
  <c r="B32" i="59"/>
  <c r="A31" i="59"/>
  <c r="B32" i="57"/>
  <c r="C31" i="57"/>
  <c r="A31" i="57"/>
  <c r="B33" i="56"/>
  <c r="C32" i="56"/>
  <c r="A32" i="56"/>
  <c r="B29" i="38"/>
  <c r="C28" i="38"/>
  <c r="A28" i="38"/>
  <c r="B29" i="39"/>
  <c r="C28" i="39"/>
  <c r="A28" i="39"/>
  <c r="C31" i="66" l="1"/>
  <c r="A31" i="66"/>
  <c r="B32" i="66"/>
  <c r="C34" i="65"/>
  <c r="A34" i="65"/>
  <c r="B35" i="65"/>
  <c r="C32" i="64"/>
  <c r="A32" i="64"/>
  <c r="B33" i="64"/>
  <c r="C34" i="63"/>
  <c r="A34" i="63"/>
  <c r="B35" i="63"/>
  <c r="C33" i="62"/>
  <c r="B34" i="62"/>
  <c r="A33" i="62"/>
  <c r="B33" i="61"/>
  <c r="C32" i="61"/>
  <c r="A32" i="61"/>
  <c r="A31" i="60"/>
  <c r="B32" i="60"/>
  <c r="C31" i="60"/>
  <c r="C32" i="59"/>
  <c r="A32" i="59"/>
  <c r="B33" i="59"/>
  <c r="B33" i="57"/>
  <c r="C32" i="57"/>
  <c r="A32" i="57"/>
  <c r="B34" i="56"/>
  <c r="C33" i="56"/>
  <c r="A33" i="56"/>
  <c r="A29" i="38"/>
  <c r="B30" i="38"/>
  <c r="C29" i="38"/>
  <c r="C29" i="39"/>
  <c r="A29" i="39"/>
  <c r="B30" i="39"/>
  <c r="B33" i="66" l="1"/>
  <c r="C32" i="66"/>
  <c r="A32" i="66"/>
  <c r="B36" i="65"/>
  <c r="C35" i="65"/>
  <c r="A35" i="65"/>
  <c r="B34" i="64"/>
  <c r="A33" i="64"/>
  <c r="C33" i="64"/>
  <c r="B36" i="63"/>
  <c r="C35" i="63"/>
  <c r="A35" i="63"/>
  <c r="C34" i="62"/>
  <c r="B35" i="62"/>
  <c r="A34" i="62"/>
  <c r="B34" i="61"/>
  <c r="C33" i="61"/>
  <c r="A33" i="61"/>
  <c r="B33" i="60"/>
  <c r="C32" i="60"/>
  <c r="A32" i="60"/>
  <c r="C33" i="59"/>
  <c r="B34" i="59"/>
  <c r="A33" i="59"/>
  <c r="B34" i="57"/>
  <c r="C33" i="57"/>
  <c r="A33" i="57"/>
  <c r="C34" i="56"/>
  <c r="A34" i="56"/>
  <c r="B35" i="56"/>
  <c r="C30" i="38"/>
  <c r="A30" i="38"/>
  <c r="B31" i="38"/>
  <c r="B31" i="39"/>
  <c r="C30" i="39"/>
  <c r="A30" i="39"/>
  <c r="B34" i="66" l="1"/>
  <c r="C33" i="66"/>
  <c r="A33" i="66"/>
  <c r="C36" i="65"/>
  <c r="B37" i="65"/>
  <c r="A36" i="65"/>
  <c r="A34" i="64"/>
  <c r="B35" i="64"/>
  <c r="C34" i="64"/>
  <c r="B37" i="63"/>
  <c r="C36" i="63"/>
  <c r="A36" i="63"/>
  <c r="B36" i="62"/>
  <c r="C35" i="62"/>
  <c r="A35" i="62"/>
  <c r="C34" i="61"/>
  <c r="A34" i="61"/>
  <c r="B35" i="61"/>
  <c r="B34" i="60"/>
  <c r="A33" i="60"/>
  <c r="C33" i="60"/>
  <c r="C34" i="59"/>
  <c r="A34" i="59"/>
  <c r="B35" i="59"/>
  <c r="B35" i="57"/>
  <c r="C34" i="57"/>
  <c r="A34" i="57"/>
  <c r="B36" i="56"/>
  <c r="C35" i="56"/>
  <c r="A35" i="56"/>
  <c r="A31" i="38"/>
  <c r="C31" i="38"/>
  <c r="B32" i="38"/>
  <c r="C31" i="39"/>
  <c r="B32" i="39"/>
  <c r="A31" i="39"/>
  <c r="C34" i="66" l="1"/>
  <c r="B35" i="66"/>
  <c r="A34" i="66"/>
  <c r="C37" i="65"/>
  <c r="A37" i="65"/>
  <c r="B38" i="65"/>
  <c r="B36" i="64"/>
  <c r="C35" i="64"/>
  <c r="A35" i="64"/>
  <c r="C37" i="63"/>
  <c r="A37" i="63"/>
  <c r="B38" i="63"/>
  <c r="C36" i="62"/>
  <c r="B37" i="62"/>
  <c r="A36" i="62"/>
  <c r="B36" i="61"/>
  <c r="C35" i="61"/>
  <c r="A35" i="61"/>
  <c r="A34" i="60"/>
  <c r="B35" i="60"/>
  <c r="C34" i="60"/>
  <c r="B36" i="59"/>
  <c r="C35" i="59"/>
  <c r="A35" i="59"/>
  <c r="B36" i="57"/>
  <c r="C35" i="57"/>
  <c r="A35" i="57"/>
  <c r="B37" i="56"/>
  <c r="C36" i="56"/>
  <c r="A36" i="56"/>
  <c r="A32" i="38"/>
  <c r="C32" i="38"/>
  <c r="B33" i="38"/>
  <c r="C32" i="39"/>
  <c r="A32" i="39"/>
  <c r="B33" i="39"/>
  <c r="B36" i="66" l="1"/>
  <c r="C35" i="66"/>
  <c r="A35" i="66"/>
  <c r="B39" i="65"/>
  <c r="C38" i="65"/>
  <c r="A38" i="65"/>
  <c r="B37" i="64"/>
  <c r="A36" i="64"/>
  <c r="C36" i="64"/>
  <c r="B39" i="63"/>
  <c r="C38" i="63"/>
  <c r="A38" i="63"/>
  <c r="C37" i="62"/>
  <c r="B38" i="62"/>
  <c r="A37" i="62"/>
  <c r="B37" i="61"/>
  <c r="C36" i="61"/>
  <c r="A36" i="61"/>
  <c r="B36" i="60"/>
  <c r="C35" i="60"/>
  <c r="A35" i="60"/>
  <c r="C36" i="59"/>
  <c r="B37" i="59"/>
  <c r="A36" i="59"/>
  <c r="B37" i="57"/>
  <c r="C36" i="57"/>
  <c r="A36" i="57"/>
  <c r="C37" i="56"/>
  <c r="A37" i="56"/>
  <c r="B38" i="56"/>
  <c r="C33" i="38"/>
  <c r="A33" i="38"/>
  <c r="B34" i="38"/>
  <c r="A33" i="39"/>
  <c r="B34" i="39"/>
  <c r="C33" i="39"/>
  <c r="B37" i="66" l="1"/>
  <c r="C36" i="66"/>
  <c r="A36" i="66"/>
  <c r="C39" i="65"/>
  <c r="B40" i="65"/>
  <c r="A39" i="65"/>
  <c r="A37" i="64"/>
  <c r="B38" i="64"/>
  <c r="C37" i="64"/>
  <c r="B40" i="63"/>
  <c r="C39" i="63"/>
  <c r="A39" i="63"/>
  <c r="B39" i="62"/>
  <c r="C38" i="62"/>
  <c r="A38" i="62"/>
  <c r="C37" i="61"/>
  <c r="B38" i="61"/>
  <c r="A37" i="61"/>
  <c r="B37" i="60"/>
  <c r="A36" i="60"/>
  <c r="C36" i="60"/>
  <c r="C37" i="59"/>
  <c r="A37" i="59"/>
  <c r="B38" i="59"/>
  <c r="A37" i="57"/>
  <c r="B38" i="57"/>
  <c r="C37" i="57"/>
  <c r="B39" i="56"/>
  <c r="C38" i="56"/>
  <c r="A38" i="56"/>
  <c r="A34" i="38"/>
  <c r="C34" i="38"/>
  <c r="B35" i="38"/>
  <c r="C34" i="39"/>
  <c r="A34" i="39"/>
  <c r="B35" i="39"/>
  <c r="C37" i="66" l="1"/>
  <c r="A37" i="66"/>
  <c r="B38" i="66"/>
  <c r="C40" i="65"/>
  <c r="A40" i="65"/>
  <c r="B41" i="65"/>
  <c r="C38" i="64"/>
  <c r="A38" i="64"/>
  <c r="B39" i="64"/>
  <c r="C40" i="63"/>
  <c r="A40" i="63"/>
  <c r="B41" i="63"/>
  <c r="C39" i="62"/>
  <c r="B40" i="62"/>
  <c r="A39" i="62"/>
  <c r="A38" i="61"/>
  <c r="B39" i="61"/>
  <c r="C38" i="61"/>
  <c r="A37" i="60"/>
  <c r="B38" i="60"/>
  <c r="C37" i="60"/>
  <c r="C38" i="59"/>
  <c r="A38" i="59"/>
  <c r="B39" i="59"/>
  <c r="B39" i="57"/>
  <c r="C38" i="57"/>
  <c r="A38" i="57"/>
  <c r="B40" i="56"/>
  <c r="C39" i="56"/>
  <c r="A39" i="56"/>
  <c r="A35" i="38"/>
  <c r="B36" i="38"/>
  <c r="C35" i="38"/>
  <c r="C35" i="39"/>
  <c r="B36" i="39"/>
  <c r="A35" i="39"/>
  <c r="C38" i="66" l="1"/>
  <c r="B39" i="66"/>
  <c r="A38" i="66"/>
  <c r="C41" i="65"/>
  <c r="A41" i="65"/>
  <c r="B40" i="64"/>
  <c r="C39" i="64"/>
  <c r="A39" i="64"/>
  <c r="C41" i="63"/>
  <c r="A41" i="63"/>
  <c r="C40" i="62"/>
  <c r="B41" i="62"/>
  <c r="A40" i="62"/>
  <c r="B40" i="61"/>
  <c r="C39" i="61"/>
  <c r="A39" i="61"/>
  <c r="C38" i="60"/>
  <c r="A38" i="60"/>
  <c r="B39" i="60"/>
  <c r="B40" i="59"/>
  <c r="A39" i="59"/>
  <c r="C39" i="59"/>
  <c r="B40" i="57"/>
  <c r="C39" i="57"/>
  <c r="A39" i="57"/>
  <c r="C40" i="56"/>
  <c r="A40" i="56"/>
  <c r="B41" i="56"/>
  <c r="B37" i="38"/>
  <c r="C36" i="38"/>
  <c r="A36" i="38"/>
  <c r="C36" i="39"/>
  <c r="A36" i="39"/>
  <c r="B37" i="39"/>
  <c r="B40" i="66" l="1"/>
  <c r="C39" i="66"/>
  <c r="A39" i="66"/>
  <c r="A40" i="64"/>
  <c r="B41" i="64"/>
  <c r="C40" i="64"/>
  <c r="C41" i="62"/>
  <c r="A41" i="62"/>
  <c r="C40" i="61"/>
  <c r="B41" i="61"/>
  <c r="A40" i="61"/>
  <c r="B40" i="60"/>
  <c r="A39" i="60"/>
  <c r="C39" i="60"/>
  <c r="C40" i="59"/>
  <c r="A40" i="59"/>
  <c r="B41" i="59"/>
  <c r="A40" i="57"/>
  <c r="B41" i="57"/>
  <c r="C40" i="57"/>
  <c r="C41" i="56"/>
  <c r="A41" i="56"/>
  <c r="A37" i="38"/>
  <c r="B38" i="38"/>
  <c r="C37" i="38"/>
  <c r="B38" i="39"/>
  <c r="B39" i="39" s="1"/>
  <c r="B40" i="39" s="1"/>
  <c r="B41" i="39" s="1"/>
  <c r="C37" i="39"/>
  <c r="A37" i="39"/>
  <c r="C40" i="66" l="1"/>
  <c r="A40" i="66"/>
  <c r="B41" i="66"/>
  <c r="C41" i="64"/>
  <c r="A41" i="64"/>
  <c r="C41" i="61"/>
  <c r="A41" i="61"/>
  <c r="A40" i="60"/>
  <c r="B41" i="60"/>
  <c r="C40" i="60"/>
  <c r="C41" i="59"/>
  <c r="A41" i="59"/>
  <c r="A41" i="57"/>
  <c r="C41" i="57"/>
  <c r="B39" i="38"/>
  <c r="A38" i="38"/>
  <c r="C38" i="38"/>
  <c r="C38" i="39"/>
  <c r="A38" i="39"/>
  <c r="C41" i="66" l="1"/>
  <c r="A41" i="66"/>
  <c r="C41" i="60"/>
  <c r="A41" i="60"/>
  <c r="B40" i="38"/>
  <c r="C39" i="38"/>
  <c r="A39" i="38"/>
  <c r="C39" i="39"/>
  <c r="A39" i="39"/>
  <c r="B41" i="38" l="1"/>
  <c r="A40" i="38"/>
  <c r="C40" i="38"/>
  <c r="A40" i="39"/>
  <c r="C40" i="39"/>
  <c r="A41" i="38" l="1"/>
  <c r="C41" i="38"/>
  <c r="C41" i="39"/>
  <c r="A41" i="39"/>
</calcChain>
</file>

<file path=xl/comments1.xml><?xml version="1.0" encoding="utf-8"?>
<comments xmlns="http://schemas.openxmlformats.org/spreadsheetml/2006/main">
  <authors>
    <author>川崎市</author>
  </authors>
  <commentList>
    <comment ref="Q6" authorId="0" shapeId="0">
      <text>
        <r>
          <rPr>
            <sz val="9"/>
            <color indexed="81"/>
            <rFont val="MS P ゴシック"/>
            <family val="3"/>
            <charset val="128"/>
          </rPr>
          <t>これまで月報に計上してこなかった地域の担い手やそれになりうる人である「地域の応援団〔事業所の軒下マップリスト（人数）〕」の数を計上する。</t>
        </r>
      </text>
    </comment>
    <comment ref="D7" authorId="0" shapeId="0">
      <text>
        <r>
          <rPr>
            <sz val="9"/>
            <color indexed="81"/>
            <rFont val="MS P ゴシック"/>
            <family val="3"/>
            <charset val="128"/>
          </rPr>
          <t>対象者のご様子を把握することを目的とした訪問をした場合に計上する。</t>
        </r>
      </text>
    </comment>
    <comment ref="E7" authorId="0" shapeId="0">
      <text>
        <r>
          <rPr>
            <sz val="9"/>
            <color indexed="81"/>
            <rFont val="MS P ゴシック"/>
            <family val="3"/>
            <charset val="128"/>
          </rPr>
          <t xml:space="preserve">事業所や活動拠点に対象者や新規相談者が来所した場合に計上する。
</t>
        </r>
      </text>
    </comment>
    <comment ref="I7" authorId="0" shapeId="0">
      <text>
        <r>
          <rPr>
            <sz val="9"/>
            <color indexed="81"/>
            <rFont val="MS P ゴシック"/>
            <family val="3"/>
            <charset val="128"/>
          </rPr>
          <t>対象者のご様子を把握することを目的とした訪問をした場合に計上する。</t>
        </r>
      </text>
    </comment>
    <comment ref="J7" authorId="0" shapeId="0">
      <text>
        <r>
          <rPr>
            <sz val="9"/>
            <color indexed="81"/>
            <rFont val="MS P ゴシック"/>
            <family val="3"/>
            <charset val="128"/>
          </rPr>
          <t xml:space="preserve">事業所や活動拠点に対象者や新規相談者が来所した場合に計上する。
</t>
        </r>
      </text>
    </comment>
    <comment ref="F8" authorId="0" shapeId="0">
      <text>
        <r>
          <rPr>
            <sz val="9"/>
            <color indexed="81"/>
            <rFont val="MS P ゴシック"/>
            <family val="3"/>
            <charset val="128"/>
          </rPr>
          <t>対象者（対象になりそうな方）に電話により相談対応した場合に「相談」に計上する。</t>
        </r>
      </text>
    </comment>
    <comment ref="G8" authorId="0" shapeId="0">
      <text>
        <r>
          <rPr>
            <sz val="9"/>
            <color indexed="81"/>
            <rFont val="MS P ゴシック"/>
            <family val="3"/>
            <charset val="128"/>
          </rPr>
          <t>対象者について、関係機関等と電話にてやり取りした場合は、「連絡調整」に計上する。</t>
        </r>
      </text>
    </comment>
    <comment ref="K8" authorId="0" shapeId="0">
      <text>
        <r>
          <rPr>
            <sz val="9"/>
            <color indexed="81"/>
            <rFont val="MS P ゴシック"/>
            <family val="3"/>
            <charset val="128"/>
          </rPr>
          <t>対象者（対象になりそうな方）に電話により相談対応した場合に「相談」に計上する。</t>
        </r>
      </text>
    </comment>
    <comment ref="L8" authorId="0" shapeId="0">
      <text>
        <r>
          <rPr>
            <sz val="9"/>
            <color indexed="81"/>
            <rFont val="MS P ゴシック"/>
            <family val="3"/>
            <charset val="128"/>
          </rPr>
          <t>対象者について、関係機関等と電話にてやり取りした場合は、「連絡調整」に計上する。</t>
        </r>
      </text>
    </comment>
    <comment ref="B53" authorId="0" shapeId="0">
      <text>
        <r>
          <rPr>
            <sz val="9"/>
            <color indexed="81"/>
            <rFont val="MS P ゴシック"/>
            <family val="3"/>
            <charset val="128"/>
          </rPr>
          <t>軒下マップの対象者の人数を計上する。</t>
        </r>
      </text>
    </comment>
    <comment ref="P53" authorId="0" shapeId="0">
      <text>
        <r>
          <rPr>
            <sz val="9"/>
            <color indexed="81"/>
            <rFont val="MS P ゴシック"/>
            <family val="3"/>
            <charset val="128"/>
          </rPr>
          <t>事業所が行った活動（イベント・講座等）、事業所が
出向いた活動どちらでも計上する。</t>
        </r>
      </text>
    </comment>
  </commentList>
</comments>
</file>

<file path=xl/comments10.xml><?xml version="1.0" encoding="utf-8"?>
<comments xmlns="http://schemas.openxmlformats.org/spreadsheetml/2006/main">
  <authors>
    <author>川崎市</author>
  </authors>
  <commentList>
    <comment ref="Q6" authorId="0" shapeId="0">
      <text>
        <r>
          <rPr>
            <sz val="9"/>
            <color indexed="81"/>
            <rFont val="MS P ゴシック"/>
            <family val="3"/>
            <charset val="128"/>
          </rPr>
          <t>これまで月報に計上してこなかった地域の担い手やそれになりうる人である「地域の応援団〔事業所の軒下マップリスト（人数）〕」の数を計上する。</t>
        </r>
      </text>
    </comment>
    <comment ref="D7" authorId="0" shapeId="0">
      <text>
        <r>
          <rPr>
            <sz val="9"/>
            <color indexed="81"/>
            <rFont val="MS P ゴシック"/>
            <family val="3"/>
            <charset val="128"/>
          </rPr>
          <t>対象者のご様子を把握することを目的とした訪問をした場合に計上する。</t>
        </r>
      </text>
    </comment>
    <comment ref="E7" authorId="0" shapeId="0">
      <text>
        <r>
          <rPr>
            <sz val="9"/>
            <color indexed="81"/>
            <rFont val="MS P ゴシック"/>
            <family val="3"/>
            <charset val="128"/>
          </rPr>
          <t xml:space="preserve">事業所や活動拠点に対象者や新規相談者が来所した場合に計上する。
</t>
        </r>
      </text>
    </comment>
    <comment ref="I7" authorId="0" shapeId="0">
      <text>
        <r>
          <rPr>
            <sz val="9"/>
            <color indexed="81"/>
            <rFont val="MS P ゴシック"/>
            <family val="3"/>
            <charset val="128"/>
          </rPr>
          <t>対象者のご様子を把握することを目的とした訪問をした場合に計上する。</t>
        </r>
      </text>
    </comment>
    <comment ref="J7" authorId="0" shapeId="0">
      <text>
        <r>
          <rPr>
            <sz val="9"/>
            <color indexed="81"/>
            <rFont val="MS P ゴシック"/>
            <family val="3"/>
            <charset val="128"/>
          </rPr>
          <t xml:space="preserve">事業所や活動拠点に対象者や新規相談者が来所した場合に計上する。
</t>
        </r>
      </text>
    </comment>
    <comment ref="F8" authorId="0" shapeId="0">
      <text>
        <r>
          <rPr>
            <sz val="9"/>
            <color indexed="81"/>
            <rFont val="MS P ゴシック"/>
            <family val="3"/>
            <charset val="128"/>
          </rPr>
          <t>対象者（対象になりそうな方）に電話により相談対応した場合に「相談」に計上する。</t>
        </r>
      </text>
    </comment>
    <comment ref="G8" authorId="0" shapeId="0">
      <text>
        <r>
          <rPr>
            <sz val="9"/>
            <color indexed="81"/>
            <rFont val="MS P ゴシック"/>
            <family val="3"/>
            <charset val="128"/>
          </rPr>
          <t>対象者について、関係機関等と電話にてやり取りした場合は、「連絡調整」に計上する。</t>
        </r>
      </text>
    </comment>
    <comment ref="K8" authorId="0" shapeId="0">
      <text>
        <r>
          <rPr>
            <sz val="9"/>
            <color indexed="81"/>
            <rFont val="MS P ゴシック"/>
            <family val="3"/>
            <charset val="128"/>
          </rPr>
          <t>対象者（対象になりそうな方）に電話により相談対応した場合に「相談」に計上する。</t>
        </r>
      </text>
    </comment>
    <comment ref="L8" authorId="0" shapeId="0">
      <text>
        <r>
          <rPr>
            <sz val="9"/>
            <color indexed="81"/>
            <rFont val="MS P ゴシック"/>
            <family val="3"/>
            <charset val="128"/>
          </rPr>
          <t>対象者について、関係機関等と電話にてやり取りした場合は、「連絡調整」に計上する。</t>
        </r>
      </text>
    </comment>
    <comment ref="B47" authorId="0" shapeId="0">
      <text>
        <r>
          <rPr>
            <sz val="9"/>
            <color indexed="81"/>
            <rFont val="游ゴシック"/>
            <family val="3"/>
            <charset val="128"/>
            <scheme val="minor"/>
          </rPr>
          <t>目指す事業所の姿及び目標について４月の入力内容がコピーされています。
年度の途中で変更される場合は、変更後の文章を入力して下さい。</t>
        </r>
      </text>
    </comment>
    <comment ref="B54" authorId="0" shapeId="0">
      <text>
        <r>
          <rPr>
            <sz val="9"/>
            <color indexed="81"/>
            <rFont val="MS P ゴシック"/>
            <family val="3"/>
            <charset val="128"/>
          </rPr>
          <t>軒下マップの対象者の人数を計上する。</t>
        </r>
      </text>
    </comment>
    <comment ref="P54" authorId="0" shapeId="0">
      <text>
        <r>
          <rPr>
            <sz val="9"/>
            <color indexed="81"/>
            <rFont val="MS P ゴシック"/>
            <family val="3"/>
            <charset val="128"/>
          </rPr>
          <t>事業所が行った活動（イベント・講座等）、事業所が
出向いた活動どちらでも計上する。</t>
        </r>
      </text>
    </comment>
  </commentList>
</comments>
</file>

<file path=xl/comments11.xml><?xml version="1.0" encoding="utf-8"?>
<comments xmlns="http://schemas.openxmlformats.org/spreadsheetml/2006/main">
  <authors>
    <author>川崎市</author>
  </authors>
  <commentList>
    <comment ref="Q6" authorId="0" shapeId="0">
      <text>
        <r>
          <rPr>
            <sz val="9"/>
            <color indexed="81"/>
            <rFont val="MS P ゴシック"/>
            <family val="3"/>
            <charset val="128"/>
          </rPr>
          <t>これまで月報に計上してこなかった地域の担い手やそれになりうる人である「地域の応援団〔事業所の軒下マップリスト（人数）〕」の数を計上する。</t>
        </r>
      </text>
    </comment>
    <comment ref="D7" authorId="0" shapeId="0">
      <text>
        <r>
          <rPr>
            <sz val="9"/>
            <color indexed="81"/>
            <rFont val="MS P ゴシック"/>
            <family val="3"/>
            <charset val="128"/>
          </rPr>
          <t>対象者のご様子を把握することを目的とした訪問をした場合に計上する。</t>
        </r>
      </text>
    </comment>
    <comment ref="E7" authorId="0" shapeId="0">
      <text>
        <r>
          <rPr>
            <sz val="9"/>
            <color indexed="81"/>
            <rFont val="MS P ゴシック"/>
            <family val="3"/>
            <charset val="128"/>
          </rPr>
          <t xml:space="preserve">事業所や活動拠点に対象者や新規相談者が来所した場合に計上する。
</t>
        </r>
      </text>
    </comment>
    <comment ref="I7" authorId="0" shapeId="0">
      <text>
        <r>
          <rPr>
            <sz val="9"/>
            <color indexed="81"/>
            <rFont val="MS P ゴシック"/>
            <family val="3"/>
            <charset val="128"/>
          </rPr>
          <t>対象者のご様子を把握することを目的とした訪問をした場合に計上する。</t>
        </r>
      </text>
    </comment>
    <comment ref="J7" authorId="0" shapeId="0">
      <text>
        <r>
          <rPr>
            <sz val="9"/>
            <color indexed="81"/>
            <rFont val="MS P ゴシック"/>
            <family val="3"/>
            <charset val="128"/>
          </rPr>
          <t xml:space="preserve">事業所や活動拠点に対象者や新規相談者が来所した場合に計上する。
</t>
        </r>
      </text>
    </comment>
    <comment ref="F8" authorId="0" shapeId="0">
      <text>
        <r>
          <rPr>
            <sz val="9"/>
            <color indexed="81"/>
            <rFont val="MS P ゴシック"/>
            <family val="3"/>
            <charset val="128"/>
          </rPr>
          <t>対象者（対象になりそうな方）に電話により相談対応した場合に「相談」に計上する。</t>
        </r>
      </text>
    </comment>
    <comment ref="G8" authorId="0" shapeId="0">
      <text>
        <r>
          <rPr>
            <sz val="9"/>
            <color indexed="81"/>
            <rFont val="MS P ゴシック"/>
            <family val="3"/>
            <charset val="128"/>
          </rPr>
          <t>対象者について、関係機関等と電話にてやり取りした場合は、「連絡調整」に計上する。</t>
        </r>
      </text>
    </comment>
    <comment ref="K8" authorId="0" shapeId="0">
      <text>
        <r>
          <rPr>
            <sz val="9"/>
            <color indexed="81"/>
            <rFont val="MS P ゴシック"/>
            <family val="3"/>
            <charset val="128"/>
          </rPr>
          <t>対象者（対象になりそうな方）に電話により相談対応した場合に「相談」に計上する。</t>
        </r>
      </text>
    </comment>
    <comment ref="L8" authorId="0" shapeId="0">
      <text>
        <r>
          <rPr>
            <sz val="9"/>
            <color indexed="81"/>
            <rFont val="MS P ゴシック"/>
            <family val="3"/>
            <charset val="128"/>
          </rPr>
          <t>対象者について、関係機関等と電話にてやり取りした場合は、「連絡調整」に計上する。</t>
        </r>
      </text>
    </comment>
    <comment ref="B47" authorId="0" shapeId="0">
      <text>
        <r>
          <rPr>
            <sz val="9"/>
            <color indexed="81"/>
            <rFont val="游ゴシック"/>
            <family val="3"/>
            <charset val="128"/>
            <scheme val="minor"/>
          </rPr>
          <t>目指す事業所の姿及び目標について４月の入力内容がコピーされています。
年度の途中で変更される場合は、変更後の文章を入力して下さい。</t>
        </r>
      </text>
    </comment>
    <comment ref="B54" authorId="0" shapeId="0">
      <text>
        <r>
          <rPr>
            <sz val="9"/>
            <color indexed="81"/>
            <rFont val="MS P ゴシック"/>
            <family val="3"/>
            <charset val="128"/>
          </rPr>
          <t>軒下マップの対象者の人数を計上する。</t>
        </r>
      </text>
    </comment>
    <comment ref="P54" authorId="0" shapeId="0">
      <text>
        <r>
          <rPr>
            <sz val="9"/>
            <color indexed="81"/>
            <rFont val="MS P ゴシック"/>
            <family val="3"/>
            <charset val="128"/>
          </rPr>
          <t>事業所が行った活動（イベント・講座等）、事業所が
出向いた活動どちらでも計上する。</t>
        </r>
      </text>
    </comment>
  </commentList>
</comments>
</file>

<file path=xl/comments12.xml><?xml version="1.0" encoding="utf-8"?>
<comments xmlns="http://schemas.openxmlformats.org/spreadsheetml/2006/main">
  <authors>
    <author>川崎市</author>
  </authors>
  <commentList>
    <comment ref="Q6" authorId="0" shapeId="0">
      <text>
        <r>
          <rPr>
            <sz val="9"/>
            <color indexed="81"/>
            <rFont val="MS P ゴシック"/>
            <family val="3"/>
            <charset val="128"/>
          </rPr>
          <t>これまで月報に計上してこなかった地域の担い手やそれになりうる人である「地域の応援団〔事業所の軒下マップリスト（人数）〕」の数を計上する。</t>
        </r>
      </text>
    </comment>
    <comment ref="D7" authorId="0" shapeId="0">
      <text>
        <r>
          <rPr>
            <sz val="9"/>
            <color indexed="81"/>
            <rFont val="MS P ゴシック"/>
            <family val="3"/>
            <charset val="128"/>
          </rPr>
          <t>対象者のご様子を把握することを目的とした訪問をした場合に計上する。</t>
        </r>
      </text>
    </comment>
    <comment ref="E7" authorId="0" shapeId="0">
      <text>
        <r>
          <rPr>
            <sz val="9"/>
            <color indexed="81"/>
            <rFont val="MS P ゴシック"/>
            <family val="3"/>
            <charset val="128"/>
          </rPr>
          <t xml:space="preserve">事業所や活動拠点に対象者や新規相談者が来所した場合に計上する。
</t>
        </r>
      </text>
    </comment>
    <comment ref="I7" authorId="0" shapeId="0">
      <text>
        <r>
          <rPr>
            <sz val="9"/>
            <color indexed="81"/>
            <rFont val="MS P ゴシック"/>
            <family val="3"/>
            <charset val="128"/>
          </rPr>
          <t>対象者のご様子を把握することを目的とした訪問をした場合に計上する。</t>
        </r>
      </text>
    </comment>
    <comment ref="J7" authorId="0" shapeId="0">
      <text>
        <r>
          <rPr>
            <sz val="9"/>
            <color indexed="81"/>
            <rFont val="MS P ゴシック"/>
            <family val="3"/>
            <charset val="128"/>
          </rPr>
          <t xml:space="preserve">事業所や活動拠点に対象者や新規相談者が来所した場合に計上する。
</t>
        </r>
      </text>
    </comment>
    <comment ref="F8" authorId="0" shapeId="0">
      <text>
        <r>
          <rPr>
            <sz val="9"/>
            <color indexed="81"/>
            <rFont val="MS P ゴシック"/>
            <family val="3"/>
            <charset val="128"/>
          </rPr>
          <t>対象者（対象になりそうな方）に電話により相談対応した場合に「相談」に計上する。</t>
        </r>
      </text>
    </comment>
    <comment ref="G8" authorId="0" shapeId="0">
      <text>
        <r>
          <rPr>
            <sz val="9"/>
            <color indexed="81"/>
            <rFont val="MS P ゴシック"/>
            <family val="3"/>
            <charset val="128"/>
          </rPr>
          <t>対象者について、関係機関等と電話にてやり取りした場合は、「連絡調整」に計上する。</t>
        </r>
      </text>
    </comment>
    <comment ref="K8" authorId="0" shapeId="0">
      <text>
        <r>
          <rPr>
            <sz val="9"/>
            <color indexed="81"/>
            <rFont val="MS P ゴシック"/>
            <family val="3"/>
            <charset val="128"/>
          </rPr>
          <t>対象者（対象になりそうな方）に電話により相談対応した場合に「相談」に計上する。</t>
        </r>
      </text>
    </comment>
    <comment ref="L8" authorId="0" shapeId="0">
      <text>
        <r>
          <rPr>
            <sz val="9"/>
            <color indexed="81"/>
            <rFont val="MS P ゴシック"/>
            <family val="3"/>
            <charset val="128"/>
          </rPr>
          <t>対象者について、関係機関等と電話にてやり取りした場合は、「連絡調整」に計上する。</t>
        </r>
      </text>
    </comment>
    <comment ref="B47" authorId="0" shapeId="0">
      <text>
        <r>
          <rPr>
            <sz val="9"/>
            <color indexed="81"/>
            <rFont val="游ゴシック"/>
            <family val="3"/>
            <charset val="128"/>
            <scheme val="minor"/>
          </rPr>
          <t>目指す事業所の姿及び目標について４月の入力内容がコピーされています。
年度の途中で変更される場合は、変更後の文章を入力して下さい。</t>
        </r>
      </text>
    </comment>
    <comment ref="B53" authorId="0" shapeId="0">
      <text>
        <r>
          <rPr>
            <sz val="9"/>
            <color indexed="81"/>
            <rFont val="MS P ゴシック"/>
            <family val="3"/>
            <charset val="128"/>
          </rPr>
          <t>軒下マップの対象者の人数を計上する。</t>
        </r>
      </text>
    </comment>
    <comment ref="P53" authorId="0" shapeId="0">
      <text>
        <r>
          <rPr>
            <sz val="9"/>
            <color indexed="81"/>
            <rFont val="MS P ゴシック"/>
            <family val="3"/>
            <charset val="128"/>
          </rPr>
          <t>事業所が行った活動（イベント・講座等）、事業所が
出向いた活動どちらでも計上する。</t>
        </r>
      </text>
    </comment>
  </commentList>
</comments>
</file>

<file path=xl/comments2.xml><?xml version="1.0" encoding="utf-8"?>
<comments xmlns="http://schemas.openxmlformats.org/spreadsheetml/2006/main">
  <authors>
    <author>川崎市</author>
  </authors>
  <commentList>
    <comment ref="Q6" authorId="0" shapeId="0">
      <text>
        <r>
          <rPr>
            <sz val="9"/>
            <color indexed="81"/>
            <rFont val="MS P ゴシック"/>
            <family val="3"/>
            <charset val="128"/>
          </rPr>
          <t>これまで月報に計上してこなかった地域の担い手やそれになりうる人である「地域の応援団〔事業所の軒下マップリスト（人数）〕」の数を計上する。</t>
        </r>
      </text>
    </comment>
    <comment ref="D7" authorId="0" shapeId="0">
      <text>
        <r>
          <rPr>
            <sz val="9"/>
            <color indexed="81"/>
            <rFont val="MS P ゴシック"/>
            <family val="3"/>
            <charset val="128"/>
          </rPr>
          <t>対象者のご様子を把握することを目的とした訪問をした場合に計上する。</t>
        </r>
      </text>
    </comment>
    <comment ref="E7" authorId="0" shapeId="0">
      <text>
        <r>
          <rPr>
            <sz val="9"/>
            <color indexed="81"/>
            <rFont val="MS P ゴシック"/>
            <family val="3"/>
            <charset val="128"/>
          </rPr>
          <t xml:space="preserve">事業所や活動拠点に対象者や新規相談者が来所した場合に計上する。
</t>
        </r>
      </text>
    </comment>
    <comment ref="I7" authorId="0" shapeId="0">
      <text>
        <r>
          <rPr>
            <sz val="9"/>
            <color indexed="81"/>
            <rFont val="MS P ゴシック"/>
            <family val="3"/>
            <charset val="128"/>
          </rPr>
          <t>対象者のご様子を把握することを目的とした訪問をした場合に計上する。</t>
        </r>
      </text>
    </comment>
    <comment ref="J7" authorId="0" shapeId="0">
      <text>
        <r>
          <rPr>
            <sz val="9"/>
            <color indexed="81"/>
            <rFont val="MS P ゴシック"/>
            <family val="3"/>
            <charset val="128"/>
          </rPr>
          <t xml:space="preserve">事業所や活動拠点に対象者や新規相談者が来所した場合に計上する。
</t>
        </r>
      </text>
    </comment>
    <comment ref="F8" authorId="0" shapeId="0">
      <text>
        <r>
          <rPr>
            <sz val="9"/>
            <color indexed="81"/>
            <rFont val="MS P ゴシック"/>
            <family val="3"/>
            <charset val="128"/>
          </rPr>
          <t>対象者（対象になりそうな方）に電話により相談対応した場合に「相談」に計上する。</t>
        </r>
      </text>
    </comment>
    <comment ref="G8" authorId="0" shapeId="0">
      <text>
        <r>
          <rPr>
            <sz val="9"/>
            <color indexed="81"/>
            <rFont val="MS P ゴシック"/>
            <family val="3"/>
            <charset val="128"/>
          </rPr>
          <t>対象者について、関係機関等と電話にてやり取りした場合は、「連絡調整」に計上する。</t>
        </r>
      </text>
    </comment>
    <comment ref="K8" authorId="0" shapeId="0">
      <text>
        <r>
          <rPr>
            <sz val="9"/>
            <color indexed="81"/>
            <rFont val="MS P ゴシック"/>
            <family val="3"/>
            <charset val="128"/>
          </rPr>
          <t>対象者（対象になりそうな方）に電話により相談対応した場合に「相談」に計上する。</t>
        </r>
      </text>
    </comment>
    <comment ref="L8" authorId="0" shapeId="0">
      <text>
        <r>
          <rPr>
            <sz val="9"/>
            <color indexed="81"/>
            <rFont val="MS P ゴシック"/>
            <family val="3"/>
            <charset val="128"/>
          </rPr>
          <t>対象者について、関係機関等と電話にてやり取りした場合は、「連絡調整」に計上する。</t>
        </r>
      </text>
    </comment>
    <comment ref="B47" authorId="0" shapeId="0">
      <text>
        <r>
          <rPr>
            <sz val="9"/>
            <color indexed="81"/>
            <rFont val="游ゴシック"/>
            <family val="3"/>
            <charset val="128"/>
            <scheme val="minor"/>
          </rPr>
          <t>目指す事業所の姿及び目標について４月の入力内容がコピーされています。
年度の途中で変更される場合は、変更後の文章を入力して下さい。</t>
        </r>
      </text>
    </comment>
    <comment ref="B54" authorId="0" shapeId="0">
      <text>
        <r>
          <rPr>
            <sz val="9"/>
            <color indexed="81"/>
            <rFont val="MS P ゴシック"/>
            <family val="3"/>
            <charset val="128"/>
          </rPr>
          <t>軒下マップの対象者の人数を計上する。</t>
        </r>
      </text>
    </comment>
    <comment ref="P54" authorId="0" shapeId="0">
      <text>
        <r>
          <rPr>
            <sz val="9"/>
            <color indexed="81"/>
            <rFont val="MS P ゴシック"/>
            <family val="3"/>
            <charset val="128"/>
          </rPr>
          <t>事業所が行った活動（イベント・講座等）、事業所が
出向いた活動どちらでも計上する。</t>
        </r>
      </text>
    </comment>
  </commentList>
</comments>
</file>

<file path=xl/comments3.xml><?xml version="1.0" encoding="utf-8"?>
<comments xmlns="http://schemas.openxmlformats.org/spreadsheetml/2006/main">
  <authors>
    <author>川崎市</author>
  </authors>
  <commentList>
    <comment ref="Q6" authorId="0" shapeId="0">
      <text>
        <r>
          <rPr>
            <sz val="9"/>
            <color indexed="81"/>
            <rFont val="MS P ゴシック"/>
            <family val="3"/>
            <charset val="128"/>
          </rPr>
          <t>これまで月報に計上してこなかった地域の担い手やそれになりうる人である「地域の応援団〔事業所の軒下マップリスト（人数）〕」の数を計上する。</t>
        </r>
      </text>
    </comment>
    <comment ref="D7" authorId="0" shapeId="0">
      <text>
        <r>
          <rPr>
            <sz val="9"/>
            <color indexed="81"/>
            <rFont val="MS P ゴシック"/>
            <family val="3"/>
            <charset val="128"/>
          </rPr>
          <t>対象者のご様子を把握することを目的とした訪問をした場合に計上する。</t>
        </r>
      </text>
    </comment>
    <comment ref="E7" authorId="0" shapeId="0">
      <text>
        <r>
          <rPr>
            <sz val="9"/>
            <color indexed="81"/>
            <rFont val="MS P ゴシック"/>
            <family val="3"/>
            <charset val="128"/>
          </rPr>
          <t xml:space="preserve">事業所や活動拠点に対象者や新規相談者が来所した場合に計上する。
</t>
        </r>
      </text>
    </comment>
    <comment ref="I7" authorId="0" shapeId="0">
      <text>
        <r>
          <rPr>
            <sz val="9"/>
            <color indexed="81"/>
            <rFont val="MS P ゴシック"/>
            <family val="3"/>
            <charset val="128"/>
          </rPr>
          <t>対象者のご様子を把握することを目的とした訪問をした場合に計上する。</t>
        </r>
      </text>
    </comment>
    <comment ref="J7" authorId="0" shapeId="0">
      <text>
        <r>
          <rPr>
            <sz val="9"/>
            <color indexed="81"/>
            <rFont val="MS P ゴシック"/>
            <family val="3"/>
            <charset val="128"/>
          </rPr>
          <t xml:space="preserve">事業所や活動拠点に対象者や新規相談者が来所した場合に計上する。
</t>
        </r>
      </text>
    </comment>
    <comment ref="F8" authorId="0" shapeId="0">
      <text>
        <r>
          <rPr>
            <sz val="9"/>
            <color indexed="81"/>
            <rFont val="MS P ゴシック"/>
            <family val="3"/>
            <charset val="128"/>
          </rPr>
          <t>対象者（対象になりそうな方）に電話により相談対応した場合に「相談」に計上する。</t>
        </r>
      </text>
    </comment>
    <comment ref="G8" authorId="0" shapeId="0">
      <text>
        <r>
          <rPr>
            <sz val="9"/>
            <color indexed="81"/>
            <rFont val="MS P ゴシック"/>
            <family val="3"/>
            <charset val="128"/>
          </rPr>
          <t>対象者について、関係機関等と電話にてやり取りした場合は、「連絡調整」に計上する。</t>
        </r>
      </text>
    </comment>
    <comment ref="K8" authorId="0" shapeId="0">
      <text>
        <r>
          <rPr>
            <sz val="9"/>
            <color indexed="81"/>
            <rFont val="MS P ゴシック"/>
            <family val="3"/>
            <charset val="128"/>
          </rPr>
          <t>対象者（対象になりそうな方）に電話により相談対応した場合に「相談」に計上する。</t>
        </r>
      </text>
    </comment>
    <comment ref="L8" authorId="0" shapeId="0">
      <text>
        <r>
          <rPr>
            <sz val="9"/>
            <color indexed="81"/>
            <rFont val="MS P ゴシック"/>
            <family val="3"/>
            <charset val="128"/>
          </rPr>
          <t>対象者について、関係機関等と電話にてやり取りした場合は、「連絡調整」に計上する。</t>
        </r>
      </text>
    </comment>
    <comment ref="B47" authorId="0" shapeId="0">
      <text>
        <r>
          <rPr>
            <sz val="9"/>
            <color indexed="81"/>
            <rFont val="游ゴシック"/>
            <family val="3"/>
            <charset val="128"/>
            <scheme val="minor"/>
          </rPr>
          <t>目指す事業所の姿及び目標について４月の入力内容がコピーされています。
年度の途中で変更される場合は、変更後の文章を入力して下さい。</t>
        </r>
      </text>
    </comment>
    <comment ref="B54" authorId="0" shapeId="0">
      <text>
        <r>
          <rPr>
            <sz val="9"/>
            <color indexed="81"/>
            <rFont val="MS P ゴシック"/>
            <family val="3"/>
            <charset val="128"/>
          </rPr>
          <t>軒下マップの対象者の人数を計上する。</t>
        </r>
      </text>
    </comment>
    <comment ref="P54" authorId="0" shapeId="0">
      <text>
        <r>
          <rPr>
            <sz val="9"/>
            <color indexed="81"/>
            <rFont val="MS P ゴシック"/>
            <family val="3"/>
            <charset val="128"/>
          </rPr>
          <t>事業所が行った活動（イベント・講座等）、事業所が
出向いた活動どちらでも計上する。</t>
        </r>
      </text>
    </comment>
  </commentList>
</comments>
</file>

<file path=xl/comments4.xml><?xml version="1.0" encoding="utf-8"?>
<comments xmlns="http://schemas.openxmlformats.org/spreadsheetml/2006/main">
  <authors>
    <author>川崎市</author>
  </authors>
  <commentList>
    <comment ref="Q6" authorId="0" shapeId="0">
      <text>
        <r>
          <rPr>
            <sz val="9"/>
            <color indexed="81"/>
            <rFont val="MS P ゴシック"/>
            <family val="3"/>
            <charset val="128"/>
          </rPr>
          <t>これまで月報に計上してこなかった地域の担い手やそれになりうる人である「地域の応援団〔事業所の軒下マップリスト（人数）〕」の数を計上する。</t>
        </r>
      </text>
    </comment>
    <comment ref="D7" authorId="0" shapeId="0">
      <text>
        <r>
          <rPr>
            <sz val="9"/>
            <color indexed="81"/>
            <rFont val="MS P ゴシック"/>
            <family val="3"/>
            <charset val="128"/>
          </rPr>
          <t>対象者のご様子を把握することを目的とした訪問をした場合に計上する。</t>
        </r>
      </text>
    </comment>
    <comment ref="E7" authorId="0" shapeId="0">
      <text>
        <r>
          <rPr>
            <sz val="9"/>
            <color indexed="81"/>
            <rFont val="MS P ゴシック"/>
            <family val="3"/>
            <charset val="128"/>
          </rPr>
          <t xml:space="preserve">事業所や活動拠点に対象者や新規相談者が来所した場合に計上する。
</t>
        </r>
      </text>
    </comment>
    <comment ref="I7" authorId="0" shapeId="0">
      <text>
        <r>
          <rPr>
            <sz val="9"/>
            <color indexed="81"/>
            <rFont val="MS P ゴシック"/>
            <family val="3"/>
            <charset val="128"/>
          </rPr>
          <t>対象者のご様子を把握することを目的とした訪問をした場合に計上する。</t>
        </r>
      </text>
    </comment>
    <comment ref="J7" authorId="0" shapeId="0">
      <text>
        <r>
          <rPr>
            <sz val="9"/>
            <color indexed="81"/>
            <rFont val="MS P ゴシック"/>
            <family val="3"/>
            <charset val="128"/>
          </rPr>
          <t xml:space="preserve">事業所や活動拠点に対象者や新規相談者が来所した場合に計上する。
</t>
        </r>
      </text>
    </comment>
    <comment ref="F8" authorId="0" shapeId="0">
      <text>
        <r>
          <rPr>
            <sz val="9"/>
            <color indexed="81"/>
            <rFont val="MS P ゴシック"/>
            <family val="3"/>
            <charset val="128"/>
          </rPr>
          <t>対象者（対象になりそうな方）に電話により相談対応した場合に「相談」に計上する。</t>
        </r>
      </text>
    </comment>
    <comment ref="G8" authorId="0" shapeId="0">
      <text>
        <r>
          <rPr>
            <sz val="9"/>
            <color indexed="81"/>
            <rFont val="MS P ゴシック"/>
            <family val="3"/>
            <charset val="128"/>
          </rPr>
          <t>対象者について、関係機関等と電話にてやり取りした場合は、「連絡調整」に計上する。</t>
        </r>
      </text>
    </comment>
    <comment ref="K8" authorId="0" shapeId="0">
      <text>
        <r>
          <rPr>
            <sz val="9"/>
            <color indexed="81"/>
            <rFont val="MS P ゴシック"/>
            <family val="3"/>
            <charset val="128"/>
          </rPr>
          <t>対象者（対象になりそうな方）に電話により相談対応した場合に「相談」に計上する。</t>
        </r>
      </text>
    </comment>
    <comment ref="L8" authorId="0" shapeId="0">
      <text>
        <r>
          <rPr>
            <sz val="9"/>
            <color indexed="81"/>
            <rFont val="MS P ゴシック"/>
            <family val="3"/>
            <charset val="128"/>
          </rPr>
          <t>対象者について、関係機関等と電話にてやり取りした場合は、「連絡調整」に計上する。</t>
        </r>
      </text>
    </comment>
    <comment ref="B47" authorId="0" shapeId="0">
      <text>
        <r>
          <rPr>
            <sz val="9"/>
            <color indexed="81"/>
            <rFont val="游ゴシック"/>
            <family val="3"/>
            <charset val="128"/>
            <scheme val="minor"/>
          </rPr>
          <t>目指す事業所の姿及び目標について４月の入力内容がコピーされています。
年度の途中で変更される場合は、変更後の文章を入力して下さい。</t>
        </r>
      </text>
    </comment>
    <comment ref="B54" authorId="0" shapeId="0">
      <text>
        <r>
          <rPr>
            <sz val="9"/>
            <color indexed="81"/>
            <rFont val="MS P ゴシック"/>
            <family val="3"/>
            <charset val="128"/>
          </rPr>
          <t>軒下マップの対象者の人数を計上する。</t>
        </r>
      </text>
    </comment>
    <comment ref="P54" authorId="0" shapeId="0">
      <text>
        <r>
          <rPr>
            <sz val="9"/>
            <color indexed="81"/>
            <rFont val="MS P ゴシック"/>
            <family val="3"/>
            <charset val="128"/>
          </rPr>
          <t>事業所が行った活動（イベント・講座等）、事業所が
出向いた活動どちらでも計上する。</t>
        </r>
      </text>
    </comment>
  </commentList>
</comments>
</file>

<file path=xl/comments5.xml><?xml version="1.0" encoding="utf-8"?>
<comments xmlns="http://schemas.openxmlformats.org/spreadsheetml/2006/main">
  <authors>
    <author>川崎市</author>
  </authors>
  <commentList>
    <comment ref="Q6" authorId="0" shapeId="0">
      <text>
        <r>
          <rPr>
            <sz val="9"/>
            <color indexed="81"/>
            <rFont val="MS P ゴシック"/>
            <family val="3"/>
            <charset val="128"/>
          </rPr>
          <t>これまで月報に計上してこなかった地域の担い手やそれになりうる人である「地域の応援団〔事業所の軒下マップリスト（人数）〕」の数を計上する。</t>
        </r>
      </text>
    </comment>
    <comment ref="D7" authorId="0" shapeId="0">
      <text>
        <r>
          <rPr>
            <sz val="9"/>
            <color indexed="81"/>
            <rFont val="MS P ゴシック"/>
            <family val="3"/>
            <charset val="128"/>
          </rPr>
          <t>対象者のご様子を把握することを目的とした訪問をした場合に計上する。</t>
        </r>
      </text>
    </comment>
    <comment ref="E7" authorId="0" shapeId="0">
      <text>
        <r>
          <rPr>
            <sz val="9"/>
            <color indexed="81"/>
            <rFont val="MS P ゴシック"/>
            <family val="3"/>
            <charset val="128"/>
          </rPr>
          <t xml:space="preserve">事業所や活動拠点に対象者や新規相談者が来所した場合に計上する。
</t>
        </r>
      </text>
    </comment>
    <comment ref="I7" authorId="0" shapeId="0">
      <text>
        <r>
          <rPr>
            <sz val="9"/>
            <color indexed="81"/>
            <rFont val="MS P ゴシック"/>
            <family val="3"/>
            <charset val="128"/>
          </rPr>
          <t>対象者のご様子を把握することを目的とした訪問をした場合に計上する。</t>
        </r>
      </text>
    </comment>
    <comment ref="J7" authorId="0" shapeId="0">
      <text>
        <r>
          <rPr>
            <sz val="9"/>
            <color indexed="81"/>
            <rFont val="MS P ゴシック"/>
            <family val="3"/>
            <charset val="128"/>
          </rPr>
          <t xml:space="preserve">事業所や活動拠点に対象者や新規相談者が来所した場合に計上する。
</t>
        </r>
      </text>
    </comment>
    <comment ref="F8" authorId="0" shapeId="0">
      <text>
        <r>
          <rPr>
            <sz val="9"/>
            <color indexed="81"/>
            <rFont val="MS P ゴシック"/>
            <family val="3"/>
            <charset val="128"/>
          </rPr>
          <t>対象者（対象になりそうな方）に電話により相談対応した場合に「相談」に計上する。</t>
        </r>
      </text>
    </comment>
    <comment ref="G8" authorId="0" shapeId="0">
      <text>
        <r>
          <rPr>
            <sz val="9"/>
            <color indexed="81"/>
            <rFont val="MS P ゴシック"/>
            <family val="3"/>
            <charset val="128"/>
          </rPr>
          <t>対象者について、関係機関等と電話にてやり取りした場合は、「連絡調整」に計上する。</t>
        </r>
      </text>
    </comment>
    <comment ref="K8" authorId="0" shapeId="0">
      <text>
        <r>
          <rPr>
            <sz val="9"/>
            <color indexed="81"/>
            <rFont val="MS P ゴシック"/>
            <family val="3"/>
            <charset val="128"/>
          </rPr>
          <t>対象者（対象になりそうな方）に電話により相談対応した場合に「相談」に計上する。</t>
        </r>
      </text>
    </comment>
    <comment ref="L8" authorId="0" shapeId="0">
      <text>
        <r>
          <rPr>
            <sz val="9"/>
            <color indexed="81"/>
            <rFont val="MS P ゴシック"/>
            <family val="3"/>
            <charset val="128"/>
          </rPr>
          <t>対象者について、関係機関等と電話にてやり取りした場合は、「連絡調整」に計上する。</t>
        </r>
      </text>
    </comment>
    <comment ref="B47" authorId="0" shapeId="0">
      <text>
        <r>
          <rPr>
            <sz val="9"/>
            <color indexed="81"/>
            <rFont val="游ゴシック"/>
            <family val="3"/>
            <charset val="128"/>
            <scheme val="minor"/>
          </rPr>
          <t>目指す事業所の姿及び目標について４月の入力内容がコピーされています。
年度の途中で変更される場合は、変更後の文章を入力して下さい。</t>
        </r>
      </text>
    </comment>
    <comment ref="B54" authorId="0" shapeId="0">
      <text>
        <r>
          <rPr>
            <sz val="9"/>
            <color indexed="81"/>
            <rFont val="MS P ゴシック"/>
            <family val="3"/>
            <charset val="128"/>
          </rPr>
          <t>軒下マップの対象者の人数を計上する。</t>
        </r>
      </text>
    </comment>
    <comment ref="P54" authorId="0" shapeId="0">
      <text>
        <r>
          <rPr>
            <sz val="9"/>
            <color indexed="81"/>
            <rFont val="MS P ゴシック"/>
            <family val="3"/>
            <charset val="128"/>
          </rPr>
          <t>事業所が行った活動（イベント・講座等）、事業所が
出向いた活動どちらでも計上する。</t>
        </r>
      </text>
    </comment>
  </commentList>
</comments>
</file>

<file path=xl/comments6.xml><?xml version="1.0" encoding="utf-8"?>
<comments xmlns="http://schemas.openxmlformats.org/spreadsheetml/2006/main">
  <authors>
    <author>川崎市</author>
  </authors>
  <commentList>
    <comment ref="Q6" authorId="0" shapeId="0">
      <text>
        <r>
          <rPr>
            <sz val="9"/>
            <color indexed="81"/>
            <rFont val="MS P ゴシック"/>
            <family val="3"/>
            <charset val="128"/>
          </rPr>
          <t>これまで月報に計上してこなかった地域の担い手やそれになりうる人である「地域の応援団〔事業所の軒下マップリスト（人数）〕」の数を計上する。</t>
        </r>
      </text>
    </comment>
    <comment ref="D7" authorId="0" shapeId="0">
      <text>
        <r>
          <rPr>
            <sz val="9"/>
            <color indexed="81"/>
            <rFont val="MS P ゴシック"/>
            <family val="3"/>
            <charset val="128"/>
          </rPr>
          <t>対象者のご様子を把握することを目的とした訪問をした場合に計上する。</t>
        </r>
      </text>
    </comment>
    <comment ref="E7" authorId="0" shapeId="0">
      <text>
        <r>
          <rPr>
            <sz val="9"/>
            <color indexed="81"/>
            <rFont val="MS P ゴシック"/>
            <family val="3"/>
            <charset val="128"/>
          </rPr>
          <t xml:space="preserve">事業所や活動拠点に対象者や新規相談者が来所した場合に計上する。
</t>
        </r>
      </text>
    </comment>
    <comment ref="I7" authorId="0" shapeId="0">
      <text>
        <r>
          <rPr>
            <sz val="9"/>
            <color indexed="81"/>
            <rFont val="MS P ゴシック"/>
            <family val="3"/>
            <charset val="128"/>
          </rPr>
          <t>対象者のご様子を把握することを目的とした訪問をした場合に計上する。</t>
        </r>
      </text>
    </comment>
    <comment ref="J7" authorId="0" shapeId="0">
      <text>
        <r>
          <rPr>
            <sz val="9"/>
            <color indexed="81"/>
            <rFont val="MS P ゴシック"/>
            <family val="3"/>
            <charset val="128"/>
          </rPr>
          <t xml:space="preserve">事業所や活動拠点に対象者や新規相談者が来所した場合に計上する。
</t>
        </r>
      </text>
    </comment>
    <comment ref="F8" authorId="0" shapeId="0">
      <text>
        <r>
          <rPr>
            <sz val="9"/>
            <color indexed="81"/>
            <rFont val="MS P ゴシック"/>
            <family val="3"/>
            <charset val="128"/>
          </rPr>
          <t>対象者（対象になりそうな方）に電話により相談対応した場合に「相談」に計上する。</t>
        </r>
      </text>
    </comment>
    <comment ref="G8" authorId="0" shapeId="0">
      <text>
        <r>
          <rPr>
            <sz val="9"/>
            <color indexed="81"/>
            <rFont val="MS P ゴシック"/>
            <family val="3"/>
            <charset val="128"/>
          </rPr>
          <t>対象者について、関係機関等と電話にてやり取りした場合は、「連絡調整」に計上する。</t>
        </r>
      </text>
    </comment>
    <comment ref="K8" authorId="0" shapeId="0">
      <text>
        <r>
          <rPr>
            <sz val="9"/>
            <color indexed="81"/>
            <rFont val="MS P ゴシック"/>
            <family val="3"/>
            <charset val="128"/>
          </rPr>
          <t>対象者（対象になりそうな方）に電話により相談対応した場合に「相談」に計上する。</t>
        </r>
      </text>
    </comment>
    <comment ref="L8" authorId="0" shapeId="0">
      <text>
        <r>
          <rPr>
            <sz val="9"/>
            <color indexed="81"/>
            <rFont val="MS P ゴシック"/>
            <family val="3"/>
            <charset val="128"/>
          </rPr>
          <t>対象者について、関係機関等と電話にてやり取りした場合は、「連絡調整」に計上する。</t>
        </r>
      </text>
    </comment>
    <comment ref="B47" authorId="0" shapeId="0">
      <text>
        <r>
          <rPr>
            <sz val="9"/>
            <color indexed="81"/>
            <rFont val="游ゴシック"/>
            <family val="3"/>
            <charset val="128"/>
            <scheme val="minor"/>
          </rPr>
          <t>目指す事業所の姿及び目標について４月の入力内容がコピーされています。
年度の途中で変更される場合は、変更後の文章を入力して下さい。</t>
        </r>
      </text>
    </comment>
    <comment ref="B54" authorId="0" shapeId="0">
      <text>
        <r>
          <rPr>
            <sz val="9"/>
            <color indexed="81"/>
            <rFont val="MS P ゴシック"/>
            <family val="3"/>
            <charset val="128"/>
          </rPr>
          <t>軒下マップの対象者の人数を計上する。</t>
        </r>
      </text>
    </comment>
    <comment ref="P54" authorId="0" shapeId="0">
      <text>
        <r>
          <rPr>
            <sz val="9"/>
            <color indexed="81"/>
            <rFont val="MS P ゴシック"/>
            <family val="3"/>
            <charset val="128"/>
          </rPr>
          <t>事業所が行った活動（イベント・講座等）、事業所が
出向いた活動どちらでも計上する。</t>
        </r>
      </text>
    </comment>
  </commentList>
</comments>
</file>

<file path=xl/comments7.xml><?xml version="1.0" encoding="utf-8"?>
<comments xmlns="http://schemas.openxmlformats.org/spreadsheetml/2006/main">
  <authors>
    <author>川崎市</author>
  </authors>
  <commentList>
    <comment ref="Q6" authorId="0" shapeId="0">
      <text>
        <r>
          <rPr>
            <sz val="9"/>
            <color indexed="81"/>
            <rFont val="MS P ゴシック"/>
            <family val="3"/>
            <charset val="128"/>
          </rPr>
          <t>これまで月報に計上してこなかった地域の担い手やそれになりうる人である「地域の応援団〔事業所の軒下マップリスト（人数）〕」の数を計上する。</t>
        </r>
      </text>
    </comment>
    <comment ref="D7" authorId="0" shapeId="0">
      <text>
        <r>
          <rPr>
            <sz val="9"/>
            <color indexed="81"/>
            <rFont val="MS P ゴシック"/>
            <family val="3"/>
            <charset val="128"/>
          </rPr>
          <t>対象者のご様子を把握することを目的とした訪問をした場合に計上する。</t>
        </r>
      </text>
    </comment>
    <comment ref="E7" authorId="0" shapeId="0">
      <text>
        <r>
          <rPr>
            <sz val="9"/>
            <color indexed="81"/>
            <rFont val="MS P ゴシック"/>
            <family val="3"/>
            <charset val="128"/>
          </rPr>
          <t xml:space="preserve">事業所や活動拠点に対象者や新規相談者が来所した場合に計上する。
</t>
        </r>
      </text>
    </comment>
    <comment ref="I7" authorId="0" shapeId="0">
      <text>
        <r>
          <rPr>
            <sz val="9"/>
            <color indexed="81"/>
            <rFont val="MS P ゴシック"/>
            <family val="3"/>
            <charset val="128"/>
          </rPr>
          <t>対象者のご様子を把握することを目的とした訪問をした場合に計上する。</t>
        </r>
      </text>
    </comment>
    <comment ref="J7" authorId="0" shapeId="0">
      <text>
        <r>
          <rPr>
            <sz val="9"/>
            <color indexed="81"/>
            <rFont val="MS P ゴシック"/>
            <family val="3"/>
            <charset val="128"/>
          </rPr>
          <t xml:space="preserve">事業所や活動拠点に対象者や新規相談者が来所した場合に計上する。
</t>
        </r>
      </text>
    </comment>
    <comment ref="F8" authorId="0" shapeId="0">
      <text>
        <r>
          <rPr>
            <sz val="9"/>
            <color indexed="81"/>
            <rFont val="MS P ゴシック"/>
            <family val="3"/>
            <charset val="128"/>
          </rPr>
          <t>対象者（対象になりそうな方）に電話により相談対応した場合に「相談」に計上する。</t>
        </r>
      </text>
    </comment>
    <comment ref="G8" authorId="0" shapeId="0">
      <text>
        <r>
          <rPr>
            <sz val="9"/>
            <color indexed="81"/>
            <rFont val="MS P ゴシック"/>
            <family val="3"/>
            <charset val="128"/>
          </rPr>
          <t>対象者について、関係機関等と電話にてやり取りした場合は、「連絡調整」に計上する。</t>
        </r>
      </text>
    </comment>
    <comment ref="K8" authorId="0" shapeId="0">
      <text>
        <r>
          <rPr>
            <sz val="9"/>
            <color indexed="81"/>
            <rFont val="MS P ゴシック"/>
            <family val="3"/>
            <charset val="128"/>
          </rPr>
          <t>対象者（対象になりそうな方）に電話により相談対応した場合に「相談」に計上する。</t>
        </r>
      </text>
    </comment>
    <comment ref="L8" authorId="0" shapeId="0">
      <text>
        <r>
          <rPr>
            <sz val="9"/>
            <color indexed="81"/>
            <rFont val="MS P ゴシック"/>
            <family val="3"/>
            <charset val="128"/>
          </rPr>
          <t>対象者について、関係機関等と電話にてやり取りした場合は、「連絡調整」に計上する。</t>
        </r>
      </text>
    </comment>
    <comment ref="B47" authorId="0" shapeId="0">
      <text>
        <r>
          <rPr>
            <sz val="9"/>
            <color indexed="81"/>
            <rFont val="游ゴシック"/>
            <family val="3"/>
            <charset val="128"/>
            <scheme val="minor"/>
          </rPr>
          <t>目指す事業所の姿及び目標について４月の入力内容がコピーされています。
年度の途中で変更される場合は、変更後の文章を入力して下さい。</t>
        </r>
      </text>
    </comment>
    <comment ref="B54" authorId="0" shapeId="0">
      <text>
        <r>
          <rPr>
            <sz val="9"/>
            <color indexed="81"/>
            <rFont val="MS P ゴシック"/>
            <family val="3"/>
            <charset val="128"/>
          </rPr>
          <t>軒下マップの対象者の人数を計上する。</t>
        </r>
      </text>
    </comment>
    <comment ref="P54" authorId="0" shapeId="0">
      <text>
        <r>
          <rPr>
            <sz val="9"/>
            <color indexed="81"/>
            <rFont val="MS P ゴシック"/>
            <family val="3"/>
            <charset val="128"/>
          </rPr>
          <t>事業所が行った活動（イベント・講座等）、事業所が
出向いた活動どちらでも計上する。</t>
        </r>
      </text>
    </comment>
  </commentList>
</comments>
</file>

<file path=xl/comments8.xml><?xml version="1.0" encoding="utf-8"?>
<comments xmlns="http://schemas.openxmlformats.org/spreadsheetml/2006/main">
  <authors>
    <author>川崎市</author>
  </authors>
  <commentList>
    <comment ref="Q6" authorId="0" shapeId="0">
      <text>
        <r>
          <rPr>
            <sz val="9"/>
            <color indexed="81"/>
            <rFont val="MS P ゴシック"/>
            <family val="3"/>
            <charset val="128"/>
          </rPr>
          <t>これまで月報に計上してこなかった地域の担い手やそれになりうる人である「地域の応援団〔事業所の軒下マップリスト（人数）〕」の数を計上する。</t>
        </r>
      </text>
    </comment>
    <comment ref="D7" authorId="0" shapeId="0">
      <text>
        <r>
          <rPr>
            <sz val="9"/>
            <color indexed="81"/>
            <rFont val="MS P ゴシック"/>
            <family val="3"/>
            <charset val="128"/>
          </rPr>
          <t>対象者のご様子を把握することを目的とした訪問をした場合に計上する。</t>
        </r>
      </text>
    </comment>
    <comment ref="E7" authorId="0" shapeId="0">
      <text>
        <r>
          <rPr>
            <sz val="9"/>
            <color indexed="81"/>
            <rFont val="MS P ゴシック"/>
            <family val="3"/>
            <charset val="128"/>
          </rPr>
          <t xml:space="preserve">事業所や活動拠点に対象者や新規相談者が来所した場合に計上する。
</t>
        </r>
      </text>
    </comment>
    <comment ref="I7" authorId="0" shapeId="0">
      <text>
        <r>
          <rPr>
            <sz val="9"/>
            <color indexed="81"/>
            <rFont val="MS P ゴシック"/>
            <family val="3"/>
            <charset val="128"/>
          </rPr>
          <t>対象者のご様子を把握することを目的とした訪問をした場合に計上する。</t>
        </r>
      </text>
    </comment>
    <comment ref="J7" authorId="0" shapeId="0">
      <text>
        <r>
          <rPr>
            <sz val="9"/>
            <color indexed="81"/>
            <rFont val="MS P ゴシック"/>
            <family val="3"/>
            <charset val="128"/>
          </rPr>
          <t xml:space="preserve">事業所や活動拠点に対象者や新規相談者が来所した場合に計上する。
</t>
        </r>
      </text>
    </comment>
    <comment ref="F8" authorId="0" shapeId="0">
      <text>
        <r>
          <rPr>
            <sz val="9"/>
            <color indexed="81"/>
            <rFont val="MS P ゴシック"/>
            <family val="3"/>
            <charset val="128"/>
          </rPr>
          <t>対象者（対象になりそうな方）に電話により相談対応した場合に「相談」に計上する。</t>
        </r>
      </text>
    </comment>
    <comment ref="G8" authorId="0" shapeId="0">
      <text>
        <r>
          <rPr>
            <sz val="9"/>
            <color indexed="81"/>
            <rFont val="MS P ゴシック"/>
            <family val="3"/>
            <charset val="128"/>
          </rPr>
          <t>対象者について、関係機関等と電話にてやり取りした場合は、「連絡調整」に計上する。</t>
        </r>
      </text>
    </comment>
    <comment ref="K8" authorId="0" shapeId="0">
      <text>
        <r>
          <rPr>
            <sz val="9"/>
            <color indexed="81"/>
            <rFont val="MS P ゴシック"/>
            <family val="3"/>
            <charset val="128"/>
          </rPr>
          <t>対象者（対象になりそうな方）に電話により相談対応した場合に「相談」に計上する。</t>
        </r>
      </text>
    </comment>
    <comment ref="L8" authorId="0" shapeId="0">
      <text>
        <r>
          <rPr>
            <sz val="9"/>
            <color indexed="81"/>
            <rFont val="MS P ゴシック"/>
            <family val="3"/>
            <charset val="128"/>
          </rPr>
          <t>対象者について、関係機関等と電話にてやり取りした場合は、「連絡調整」に計上する。</t>
        </r>
      </text>
    </comment>
    <comment ref="B47" authorId="0" shapeId="0">
      <text>
        <r>
          <rPr>
            <sz val="9"/>
            <color indexed="81"/>
            <rFont val="游ゴシック"/>
            <family val="3"/>
            <charset val="128"/>
            <scheme val="minor"/>
          </rPr>
          <t>目指す事業所の姿及び目標について４月の入力内容がコピーされています。
年度の途中で変更される場合は、変更後の文章を入力して下さい。</t>
        </r>
      </text>
    </comment>
    <comment ref="B54" authorId="0" shapeId="0">
      <text>
        <r>
          <rPr>
            <sz val="9"/>
            <color indexed="81"/>
            <rFont val="MS P ゴシック"/>
            <family val="3"/>
            <charset val="128"/>
          </rPr>
          <t>軒下マップの対象者の人数を計上する。</t>
        </r>
      </text>
    </comment>
    <comment ref="P54" authorId="0" shapeId="0">
      <text>
        <r>
          <rPr>
            <sz val="9"/>
            <color indexed="81"/>
            <rFont val="MS P ゴシック"/>
            <family val="3"/>
            <charset val="128"/>
          </rPr>
          <t>事業所が行った活動（イベント・講座等）、事業所が
出向いた活動どちらでも計上する。</t>
        </r>
      </text>
    </comment>
  </commentList>
</comments>
</file>

<file path=xl/comments9.xml><?xml version="1.0" encoding="utf-8"?>
<comments xmlns="http://schemas.openxmlformats.org/spreadsheetml/2006/main">
  <authors>
    <author>川崎市</author>
  </authors>
  <commentList>
    <comment ref="Q6" authorId="0" shapeId="0">
      <text>
        <r>
          <rPr>
            <sz val="9"/>
            <color indexed="81"/>
            <rFont val="MS P ゴシック"/>
            <family val="3"/>
            <charset val="128"/>
          </rPr>
          <t>これまで月報に計上してこなかった地域の担い手やそれになりうる人である「地域の応援団〔事業所の軒下マップリスト（人数）〕」の数を計上する。</t>
        </r>
      </text>
    </comment>
    <comment ref="D7" authorId="0" shapeId="0">
      <text>
        <r>
          <rPr>
            <sz val="9"/>
            <color indexed="81"/>
            <rFont val="MS P ゴシック"/>
            <family val="3"/>
            <charset val="128"/>
          </rPr>
          <t>対象者のご様子を把握することを目的とした訪問をした場合に計上する。</t>
        </r>
      </text>
    </comment>
    <comment ref="E7" authorId="0" shapeId="0">
      <text>
        <r>
          <rPr>
            <sz val="9"/>
            <color indexed="81"/>
            <rFont val="MS P ゴシック"/>
            <family val="3"/>
            <charset val="128"/>
          </rPr>
          <t xml:space="preserve">事業所や活動拠点に対象者や新規相談者が来所した場合に計上する。
</t>
        </r>
      </text>
    </comment>
    <comment ref="I7" authorId="0" shapeId="0">
      <text>
        <r>
          <rPr>
            <sz val="9"/>
            <color indexed="81"/>
            <rFont val="MS P ゴシック"/>
            <family val="3"/>
            <charset val="128"/>
          </rPr>
          <t>対象者のご様子を把握することを目的とした訪問をした場合に計上する。</t>
        </r>
      </text>
    </comment>
    <comment ref="J7" authorId="0" shapeId="0">
      <text>
        <r>
          <rPr>
            <sz val="9"/>
            <color indexed="81"/>
            <rFont val="MS P ゴシック"/>
            <family val="3"/>
            <charset val="128"/>
          </rPr>
          <t xml:space="preserve">事業所や活動拠点に対象者や新規相談者が来所した場合に計上する。
</t>
        </r>
      </text>
    </comment>
    <comment ref="F8" authorId="0" shapeId="0">
      <text>
        <r>
          <rPr>
            <sz val="9"/>
            <color indexed="81"/>
            <rFont val="MS P ゴシック"/>
            <family val="3"/>
            <charset val="128"/>
          </rPr>
          <t>対象者（対象になりそうな方）に電話により相談対応した場合に「相談」に計上する。</t>
        </r>
      </text>
    </comment>
    <comment ref="G8" authorId="0" shapeId="0">
      <text>
        <r>
          <rPr>
            <sz val="9"/>
            <color indexed="81"/>
            <rFont val="MS P ゴシック"/>
            <family val="3"/>
            <charset val="128"/>
          </rPr>
          <t>対象者について、関係機関等と電話にてやり取りした場合は、「連絡調整」に計上する。</t>
        </r>
      </text>
    </comment>
    <comment ref="K8" authorId="0" shapeId="0">
      <text>
        <r>
          <rPr>
            <sz val="9"/>
            <color indexed="81"/>
            <rFont val="MS P ゴシック"/>
            <family val="3"/>
            <charset val="128"/>
          </rPr>
          <t>対象者（対象になりそうな方）に電話により相談対応した場合に「相談」に計上する。</t>
        </r>
      </text>
    </comment>
    <comment ref="L8" authorId="0" shapeId="0">
      <text>
        <r>
          <rPr>
            <sz val="9"/>
            <color indexed="81"/>
            <rFont val="MS P ゴシック"/>
            <family val="3"/>
            <charset val="128"/>
          </rPr>
          <t>対象者について、関係機関等と電話にてやり取りした場合は、「連絡調整」に計上する。</t>
        </r>
      </text>
    </comment>
    <comment ref="B47" authorId="0" shapeId="0">
      <text>
        <r>
          <rPr>
            <sz val="9"/>
            <color indexed="81"/>
            <rFont val="游ゴシック"/>
            <family val="3"/>
            <charset val="128"/>
            <scheme val="minor"/>
          </rPr>
          <t>目指す事業所の姿及び目標について４月の入力内容がコピーされています。
年度の途中で変更される場合は、変更後の文章を入力して下さい。</t>
        </r>
      </text>
    </comment>
    <comment ref="B54" authorId="0" shapeId="0">
      <text>
        <r>
          <rPr>
            <sz val="9"/>
            <color indexed="81"/>
            <rFont val="MS P ゴシック"/>
            <family val="3"/>
            <charset val="128"/>
          </rPr>
          <t>軒下マップの対象者の人数を計上する。</t>
        </r>
      </text>
    </comment>
    <comment ref="P54" authorId="0" shapeId="0">
      <text>
        <r>
          <rPr>
            <sz val="9"/>
            <color indexed="81"/>
            <rFont val="MS P ゴシック"/>
            <family val="3"/>
            <charset val="128"/>
          </rPr>
          <t>事業所が行った活動（イベント・講座等）、事業所が
出向いた活動どちらでも計上する。</t>
        </r>
      </text>
    </comment>
  </commentList>
</comments>
</file>

<file path=xl/sharedStrings.xml><?xml version="1.0" encoding="utf-8"?>
<sst xmlns="http://schemas.openxmlformats.org/spreadsheetml/2006/main" count="771" uniqueCount="80">
  <si>
    <t>様式1-1　月報</t>
    <rPh sb="0" eb="2">
      <t>ヨウシキ</t>
    </rPh>
    <rPh sb="6" eb="8">
      <t>ゲッポウ</t>
    </rPh>
    <phoneticPr fontId="1"/>
  </si>
  <si>
    <t>事業所名：</t>
    <rPh sb="0" eb="3">
      <t>ジギョウショ</t>
    </rPh>
    <rPh sb="3" eb="4">
      <t>メイ</t>
    </rPh>
    <phoneticPr fontId="1"/>
  </si>
  <si>
    <t>記入者名：</t>
    <rPh sb="0" eb="2">
      <t>キニュウ</t>
    </rPh>
    <rPh sb="2" eb="3">
      <t>シャ</t>
    </rPh>
    <rPh sb="3" eb="4">
      <t>メイ</t>
    </rPh>
    <phoneticPr fontId="1"/>
  </si>
  <si>
    <t>日中（9:00～18:00）①</t>
    <rPh sb="0" eb="2">
      <t>ニッチュウ</t>
    </rPh>
    <phoneticPr fontId="1"/>
  </si>
  <si>
    <t>夜間（18:00～翌9:00）②</t>
    <rPh sb="0" eb="2">
      <t>ヤカン</t>
    </rPh>
    <rPh sb="9" eb="10">
      <t>ヨク</t>
    </rPh>
    <phoneticPr fontId="1"/>
  </si>
  <si>
    <t>全体
（①＋②）</t>
    <rPh sb="0" eb="2">
      <t>ゼンタイ</t>
    </rPh>
    <phoneticPr fontId="1"/>
  </si>
  <si>
    <t>研修・連絡会等
（回数）</t>
    <rPh sb="0" eb="2">
      <t>ケンシュウ</t>
    </rPh>
    <rPh sb="3" eb="6">
      <t>レンラクカイ</t>
    </rPh>
    <rPh sb="6" eb="7">
      <t>トウ</t>
    </rPh>
    <rPh sb="9" eb="11">
      <t>カイスウ</t>
    </rPh>
    <phoneticPr fontId="1"/>
  </si>
  <si>
    <t>訪問</t>
    <rPh sb="0" eb="2">
      <t>ホウモン</t>
    </rPh>
    <phoneticPr fontId="1"/>
  </si>
  <si>
    <t>来所</t>
    <rPh sb="0" eb="2">
      <t>ライショ</t>
    </rPh>
    <phoneticPr fontId="1"/>
  </si>
  <si>
    <t>電話</t>
    <rPh sb="0" eb="2">
      <t>デンワ</t>
    </rPh>
    <phoneticPr fontId="1"/>
  </si>
  <si>
    <t>その他
（メール等）</t>
    <rPh sb="2" eb="3">
      <t>タ</t>
    </rPh>
    <rPh sb="8" eb="9">
      <t>トウ</t>
    </rPh>
    <phoneticPr fontId="1"/>
  </si>
  <si>
    <t>日</t>
    <rPh sb="0" eb="1">
      <t>ヒ</t>
    </rPh>
    <phoneticPr fontId="1"/>
  </si>
  <si>
    <t>曜日</t>
    <rPh sb="0" eb="2">
      <t>ヨウビ</t>
    </rPh>
    <phoneticPr fontId="1"/>
  </si>
  <si>
    <t>相談</t>
    <rPh sb="0" eb="2">
      <t>ソウダン</t>
    </rPh>
    <phoneticPr fontId="1"/>
  </si>
  <si>
    <t>連絡
調整</t>
    <rPh sb="0" eb="2">
      <t>レンラク</t>
    </rPh>
    <rPh sb="3" eb="5">
      <t>チョウセイ</t>
    </rPh>
    <phoneticPr fontId="1"/>
  </si>
  <si>
    <t>例</t>
    <rPh sb="0" eb="1">
      <t>レイ</t>
    </rPh>
    <phoneticPr fontId="1"/>
  </si>
  <si>
    <t>合計</t>
    <rPh sb="0" eb="2">
      <t>ゴウケイ</t>
    </rPh>
    <phoneticPr fontId="1"/>
  </si>
  <si>
    <t>※記入はすべて「件」で、同一人物による1日複数回の相談は、そのまま複数回カウントすること。</t>
    <rPh sb="1" eb="3">
      <t>キニュウ</t>
    </rPh>
    <rPh sb="8" eb="9">
      <t>ケン</t>
    </rPh>
    <rPh sb="12" eb="14">
      <t>ドウイツ</t>
    </rPh>
    <rPh sb="14" eb="16">
      <t>ジンブツ</t>
    </rPh>
    <rPh sb="20" eb="21">
      <t>ニチ</t>
    </rPh>
    <rPh sb="21" eb="24">
      <t>フクスウカイ</t>
    </rPh>
    <rPh sb="25" eb="27">
      <t>ソウダン</t>
    </rPh>
    <rPh sb="33" eb="36">
      <t>フクスウカイ</t>
    </rPh>
    <phoneticPr fontId="1"/>
  </si>
  <si>
    <t>◆今月の取り組み内容（具体的に記入すること）</t>
    <rPh sb="1" eb="3">
      <t>コンゲツ</t>
    </rPh>
    <rPh sb="4" eb="5">
      <t>ト</t>
    </rPh>
    <rPh sb="6" eb="7">
      <t>ク</t>
    </rPh>
    <rPh sb="8" eb="10">
      <t>ナイヨウ</t>
    </rPh>
    <rPh sb="11" eb="14">
      <t>グタイテキ</t>
    </rPh>
    <rPh sb="15" eb="17">
      <t>キニュウ</t>
    </rPh>
    <phoneticPr fontId="1"/>
  </si>
  <si>
    <t>実績・考察
（実施できたこと、できなかったこと、良かったこと、改善点など）</t>
    <rPh sb="0" eb="2">
      <t>ジッセキ</t>
    </rPh>
    <rPh sb="3" eb="5">
      <t>コウサツ</t>
    </rPh>
    <rPh sb="7" eb="9">
      <t>ジッシ</t>
    </rPh>
    <rPh sb="24" eb="25">
      <t>ヨ</t>
    </rPh>
    <rPh sb="31" eb="34">
      <t>カイゼンテン</t>
    </rPh>
    <phoneticPr fontId="1"/>
  </si>
  <si>
    <t>運営推進会議</t>
    <phoneticPr fontId="1"/>
  </si>
  <si>
    <t>地域とのかかわり</t>
    <rPh sb="0" eb="2">
      <t>チイキ</t>
    </rPh>
    <phoneticPr fontId="1"/>
  </si>
  <si>
    <t>地域ケア会議
（個別）</t>
    <phoneticPr fontId="1"/>
  </si>
  <si>
    <t>継続してかかわっている人</t>
    <rPh sb="0" eb="2">
      <t>ケイゾク</t>
    </rPh>
    <rPh sb="11" eb="12">
      <t>ヒト</t>
    </rPh>
    <phoneticPr fontId="1"/>
  </si>
  <si>
    <t>新規</t>
    <rPh sb="0" eb="2">
      <t>シンキ</t>
    </rPh>
    <phoneticPr fontId="1"/>
  </si>
  <si>
    <t>累計</t>
    <rPh sb="0" eb="2">
      <t>ルイケイ</t>
    </rPh>
    <phoneticPr fontId="1"/>
  </si>
  <si>
    <t>目指す
事業所の姿</t>
    <rPh sb="0" eb="2">
      <t>メザ</t>
    </rPh>
    <rPh sb="4" eb="7">
      <t>ジギョウショ</t>
    </rPh>
    <rPh sb="8" eb="9">
      <t>スガタ</t>
    </rPh>
    <phoneticPr fontId="1"/>
  </si>
  <si>
    <t>事業対象者</t>
    <rPh sb="0" eb="5">
      <t>ジギョウタイショウシャ</t>
    </rPh>
    <phoneticPr fontId="1"/>
  </si>
  <si>
    <r>
      <t>　・</t>
    </r>
    <r>
      <rPr>
        <sz val="12"/>
        <color theme="9" tint="-0.249977111117893"/>
        <rFont val="游ゴシック"/>
        <family val="3"/>
        <charset val="128"/>
        <scheme val="minor"/>
      </rPr>
      <t>当月の考察</t>
    </r>
    <rPh sb="2" eb="4">
      <t>トウゲツ</t>
    </rPh>
    <rPh sb="5" eb="7">
      <t>コウサツ</t>
    </rPh>
    <phoneticPr fontId="1"/>
  </si>
  <si>
    <r>
      <t>　・</t>
    </r>
    <r>
      <rPr>
        <sz val="12"/>
        <color theme="9" tint="-0.249977111117893"/>
        <rFont val="游ゴシック"/>
        <family val="3"/>
        <charset val="128"/>
        <scheme val="minor"/>
      </rPr>
      <t>その他追記事項</t>
    </r>
    <rPh sb="4" eb="5">
      <t>タ</t>
    </rPh>
    <rPh sb="5" eb="7">
      <t>ツイキ</t>
    </rPh>
    <rPh sb="7" eb="9">
      <t>ジコウ</t>
    </rPh>
    <phoneticPr fontId="1"/>
  </si>
  <si>
    <t>小地域福祉活動を行った回数</t>
  </si>
  <si>
    <r>
      <t>※運営推進会議を開催した日に</t>
    </r>
    <r>
      <rPr>
        <sz val="10"/>
        <color rgb="FFFF0000"/>
        <rFont val="游ゴシック"/>
        <family val="3"/>
        <charset val="128"/>
        <scheme val="minor"/>
      </rPr>
      <t>１</t>
    </r>
    <r>
      <rPr>
        <sz val="11"/>
        <color theme="1"/>
        <rFont val="游ゴシック"/>
        <family val="2"/>
        <charset val="128"/>
        <scheme val="minor"/>
      </rPr>
      <t>を記入すること。</t>
    </r>
    <rPh sb="1" eb="3">
      <t>ウンエイ</t>
    </rPh>
    <rPh sb="3" eb="5">
      <t>スイシン</t>
    </rPh>
    <rPh sb="5" eb="7">
      <t>カイギ</t>
    </rPh>
    <rPh sb="8" eb="10">
      <t>カイサイ</t>
    </rPh>
    <rPh sb="12" eb="13">
      <t>ヒ</t>
    </rPh>
    <rPh sb="16" eb="18">
      <t>キニュウ</t>
    </rPh>
    <phoneticPr fontId="1"/>
  </si>
  <si>
    <t>月</t>
  </si>
  <si>
    <t>元日</t>
  </si>
  <si>
    <t>成人の日</t>
  </si>
  <si>
    <t>日</t>
  </si>
  <si>
    <t>建国記念の日</t>
  </si>
  <si>
    <t>振替休日</t>
  </si>
  <si>
    <t>祝日法第3条第2項による休日</t>
  </si>
  <si>
    <t>金</t>
  </si>
  <si>
    <t>天皇誕生日</t>
  </si>
  <si>
    <t>水</t>
  </si>
  <si>
    <t>春分の日</t>
  </si>
  <si>
    <t>昭和の日</t>
  </si>
  <si>
    <t>憲法記念日</t>
  </si>
  <si>
    <t>土</t>
  </si>
  <si>
    <t>みどりの日</t>
  </si>
  <si>
    <t>こどもの日</t>
  </si>
  <si>
    <t>海の日</t>
  </si>
  <si>
    <t>山の日</t>
  </si>
  <si>
    <t>敬老の日</t>
  </si>
  <si>
    <t>秋分の日</t>
  </si>
  <si>
    <t>スポーツの日</t>
  </si>
  <si>
    <t>文化の日</t>
  </si>
  <si>
    <t>勤労感謝の日</t>
  </si>
  <si>
    <t>火</t>
  </si>
  <si>
    <t>木</t>
  </si>
  <si>
    <t>目標</t>
    <rPh sb="0" eb="2">
      <t>モクヒョウ</t>
    </rPh>
    <phoneticPr fontId="1"/>
  </si>
  <si>
    <t>曜日</t>
  </si>
  <si>
    <t>①訪問</t>
    <rPh sb="1" eb="3">
      <t>ホウモン</t>
    </rPh>
    <phoneticPr fontId="1"/>
  </si>
  <si>
    <t>①来所</t>
    <rPh sb="1" eb="3">
      <t>ライショ</t>
    </rPh>
    <phoneticPr fontId="1"/>
  </si>
  <si>
    <t>①電話</t>
    <rPh sb="1" eb="3">
      <t>デンワ</t>
    </rPh>
    <phoneticPr fontId="1"/>
  </si>
  <si>
    <t>①調整</t>
    <rPh sb="1" eb="3">
      <t>チョウセイ</t>
    </rPh>
    <phoneticPr fontId="1"/>
  </si>
  <si>
    <t>①その他</t>
    <rPh sb="3" eb="4">
      <t>タ</t>
    </rPh>
    <phoneticPr fontId="1"/>
  </si>
  <si>
    <t>②訪問</t>
    <rPh sb="1" eb="3">
      <t>ホウモン</t>
    </rPh>
    <phoneticPr fontId="1"/>
  </si>
  <si>
    <t>②来所</t>
    <rPh sb="1" eb="3">
      <t>ライショ</t>
    </rPh>
    <phoneticPr fontId="1"/>
  </si>
  <si>
    <t>②電話</t>
    <rPh sb="1" eb="3">
      <t>デンワ</t>
    </rPh>
    <phoneticPr fontId="1"/>
  </si>
  <si>
    <t>②調整</t>
    <rPh sb="1" eb="3">
      <t>チョウセイ</t>
    </rPh>
    <phoneticPr fontId="1"/>
  </si>
  <si>
    <t>②その他</t>
    <rPh sb="3" eb="4">
      <t>タ</t>
    </rPh>
    <phoneticPr fontId="1"/>
  </si>
  <si>
    <r>
      <t>　・</t>
    </r>
    <r>
      <rPr>
        <sz val="12"/>
        <color theme="9" tint="-0.249977111117893"/>
        <rFont val="游ゴシック"/>
        <family val="3"/>
        <charset val="128"/>
        <scheme val="minor"/>
      </rPr>
      <t>今年度の目標もしくは行動計画の考察</t>
    </r>
    <rPh sb="2" eb="5">
      <t>コンネンド</t>
    </rPh>
    <rPh sb="6" eb="8">
      <t>モクヒョウ</t>
    </rPh>
    <rPh sb="12" eb="16">
      <t>コウドウケイカク</t>
    </rPh>
    <rPh sb="17" eb="19">
      <t>コウサツ</t>
    </rPh>
    <phoneticPr fontId="1"/>
  </si>
  <si>
    <t>考察を踏まえた来月の行動計画</t>
    <rPh sb="0" eb="2">
      <t>コウサツ</t>
    </rPh>
    <rPh sb="3" eb="4">
      <t>フ</t>
    </rPh>
    <rPh sb="7" eb="9">
      <t>ライゲツ</t>
    </rPh>
    <rPh sb="10" eb="12">
      <t>コウドウ</t>
    </rPh>
    <rPh sb="12" eb="14">
      <t>ケイカク</t>
    </rPh>
    <phoneticPr fontId="1"/>
  </si>
  <si>
    <t>地域とのかかわり（関わった人数）</t>
    <rPh sb="0" eb="2">
      <t>チイキ</t>
    </rPh>
    <rPh sb="9" eb="10">
      <t>カカ</t>
    </rPh>
    <rPh sb="13" eb="15">
      <t>ニンズウ</t>
    </rPh>
    <phoneticPr fontId="1"/>
  </si>
  <si>
    <r>
      <t>①　</t>
    </r>
    <r>
      <rPr>
        <sz val="12"/>
        <color theme="9" tint="-0.249977111117893"/>
        <rFont val="游ゴシック"/>
        <family val="3"/>
        <charset val="128"/>
        <scheme val="minor"/>
      </rPr>
      <t xml:space="preserve">目標設定シートの２（２）で記載したものを記入
</t>
    </r>
    <r>
      <rPr>
        <sz val="12"/>
        <rFont val="游ゴシック"/>
        <family val="3"/>
        <charset val="128"/>
        <scheme val="minor"/>
      </rPr>
      <t>②</t>
    </r>
    <r>
      <rPr>
        <sz val="12"/>
        <color theme="9" tint="-0.249977111117893"/>
        <rFont val="游ゴシック"/>
        <family val="3"/>
        <charset val="128"/>
        <scheme val="minor"/>
      </rPr>
      <t xml:space="preserve">
</t>
    </r>
    <r>
      <rPr>
        <sz val="12"/>
        <rFont val="游ゴシック"/>
        <family val="3"/>
        <charset val="128"/>
        <scheme val="minor"/>
      </rPr>
      <t>③</t>
    </r>
    <phoneticPr fontId="1"/>
  </si>
  <si>
    <t>・当月の考察等踏まえた行動計画</t>
    <rPh sb="1" eb="3">
      <t>トウゲツ</t>
    </rPh>
    <rPh sb="4" eb="6">
      <t>コウサツ</t>
    </rPh>
    <rPh sb="6" eb="7">
      <t>トウ</t>
    </rPh>
    <rPh sb="7" eb="8">
      <t>フ</t>
    </rPh>
    <rPh sb="11" eb="15">
      <t>コウドウケイカク</t>
    </rPh>
    <phoneticPr fontId="1"/>
  </si>
  <si>
    <r>
      <t>・</t>
    </r>
    <r>
      <rPr>
        <sz val="12"/>
        <color theme="9" tint="-0.249977111117893"/>
        <rFont val="游ゴシック"/>
        <family val="3"/>
        <charset val="128"/>
        <scheme val="minor"/>
      </rPr>
      <t>当月の考察</t>
    </r>
    <rPh sb="1" eb="3">
      <t>トウゲツ</t>
    </rPh>
    <rPh sb="4" eb="6">
      <t>コウサツ</t>
    </rPh>
    <phoneticPr fontId="1"/>
  </si>
  <si>
    <r>
      <t>・</t>
    </r>
    <r>
      <rPr>
        <sz val="12"/>
        <color theme="9" tint="-0.249977111117893"/>
        <rFont val="游ゴシック"/>
        <family val="3"/>
        <charset val="128"/>
        <scheme val="minor"/>
      </rPr>
      <t>その他追記事項</t>
    </r>
    <rPh sb="3" eb="4">
      <t>タ</t>
    </rPh>
    <rPh sb="4" eb="6">
      <t>ツイキ</t>
    </rPh>
    <rPh sb="6" eb="8">
      <t>ジコウ</t>
    </rPh>
    <phoneticPr fontId="1"/>
  </si>
  <si>
    <r>
      <t>・</t>
    </r>
    <r>
      <rPr>
        <sz val="12"/>
        <color theme="9" tint="-0.249977111117893"/>
        <rFont val="游ゴシック"/>
        <family val="3"/>
        <charset val="128"/>
        <scheme val="minor"/>
      </rPr>
      <t>今年度の目標もしくは行動計画の考察</t>
    </r>
    <rPh sb="1" eb="4">
      <t>コンネンド</t>
    </rPh>
    <rPh sb="5" eb="7">
      <t>モクヒョウ</t>
    </rPh>
    <rPh sb="11" eb="15">
      <t>コウドウケイカク</t>
    </rPh>
    <rPh sb="16" eb="18">
      <t>コウサツ</t>
    </rPh>
    <phoneticPr fontId="1"/>
  </si>
  <si>
    <r>
      <t>　</t>
    </r>
    <r>
      <rPr>
        <sz val="12"/>
        <color theme="9" tint="-0.249977111117893"/>
        <rFont val="游ゴシック"/>
        <family val="3"/>
        <charset val="128"/>
        <scheme val="minor"/>
      </rPr>
      <t>目標設定シートの２（１）で記載したものを記入</t>
    </r>
    <rPh sb="1" eb="3">
      <t>モクヒョウ</t>
    </rPh>
    <rPh sb="3" eb="5">
      <t>セッテイ</t>
    </rPh>
    <rPh sb="14" eb="16">
      <t>キサイ</t>
    </rPh>
    <rPh sb="21" eb="23">
      <t>キニュウ</t>
    </rPh>
    <phoneticPr fontId="1"/>
  </si>
  <si>
    <t>kawasaki shouchiiki seikatsusien project(2024)</t>
    <phoneticPr fontId="1"/>
  </si>
  <si>
    <t>考察を踏まえた前月の行動計画</t>
    <rPh sb="0" eb="2">
      <t>コウサツ</t>
    </rPh>
    <rPh sb="3" eb="4">
      <t>フ</t>
    </rPh>
    <rPh sb="7" eb="9">
      <t>ゼンゲツ</t>
    </rPh>
    <rPh sb="10" eb="12">
      <t>コウドウ</t>
    </rPh>
    <rPh sb="12" eb="14">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</si>
</sst>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d"/>
    <numFmt numFmtId="178" formatCode="aaa"/>
    <numFmt numFmtId="179" formatCode="#,##0&quot;人&quot;"/>
    <numFmt numFmtId="180" formatCode="#,##0&quot;回&quot;"/>
  </numFmts>
  <fonts count="27">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2"/>
      <color theme="0" tint="-0.249977111117893"/>
      <name val="游ゴシック"/>
      <family val="3"/>
      <charset val="128"/>
      <scheme val="minor"/>
    </font>
    <font>
      <sz val="11"/>
      <color theme="0" tint="-0.34998626667073579"/>
      <name val="游ゴシック"/>
      <family val="2"/>
      <charset val="128"/>
      <scheme val="minor"/>
    </font>
    <font>
      <sz val="11"/>
      <name val="游ゴシック"/>
      <family val="2"/>
      <charset val="128"/>
      <scheme val="minor"/>
    </font>
    <font>
      <sz val="9"/>
      <name val="游ゴシック"/>
      <family val="2"/>
      <charset val="128"/>
      <scheme val="minor"/>
    </font>
    <font>
      <sz val="9"/>
      <name val="游ゴシック"/>
      <family val="3"/>
      <charset val="128"/>
      <scheme val="minor"/>
    </font>
    <font>
      <sz val="8"/>
      <color theme="1"/>
      <name val="游ゴシック"/>
      <family val="3"/>
      <charset val="128"/>
      <scheme val="minor"/>
    </font>
    <font>
      <sz val="8"/>
      <name val="游ゴシック"/>
      <family val="2"/>
      <charset val="128"/>
      <scheme val="minor"/>
    </font>
    <font>
      <sz val="12"/>
      <name val="游ゴシック"/>
      <family val="3"/>
      <charset val="128"/>
      <scheme val="minor"/>
    </font>
    <font>
      <sz val="12"/>
      <name val="游ゴシック"/>
      <family val="2"/>
      <charset val="128"/>
      <scheme val="minor"/>
    </font>
    <font>
      <sz val="12"/>
      <color theme="0"/>
      <name val="游ゴシック"/>
      <family val="2"/>
      <charset val="128"/>
      <scheme val="minor"/>
    </font>
    <font>
      <sz val="8"/>
      <color theme="0"/>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2"/>
      <color theme="9" tint="-0.249977111117893"/>
      <name val="游ゴシック"/>
      <family val="3"/>
      <charset val="128"/>
      <scheme val="minor"/>
    </font>
    <font>
      <sz val="10"/>
      <color rgb="FFFF0000"/>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color theme="0"/>
      <name val="游ゴシック"/>
      <family val="2"/>
      <charset val="128"/>
      <scheme val="minor"/>
    </font>
    <font>
      <sz val="11"/>
      <color theme="1"/>
      <name val="游ゴシック"/>
      <family val="3"/>
      <charset val="128"/>
      <scheme val="minor"/>
    </font>
    <font>
      <sz val="9"/>
      <color indexed="81"/>
      <name val="游ゴシック"/>
      <family val="3"/>
      <charset val="128"/>
      <scheme val="minor"/>
    </font>
    <font>
      <sz val="9"/>
      <color indexed="81"/>
      <name val="MS P ゴシック"/>
      <family val="3"/>
      <charset val="128"/>
    </font>
    <font>
      <sz val="8"/>
      <color rgb="FFFF0000"/>
      <name val="游ゴシック"/>
      <family val="3"/>
      <charset val="128"/>
      <scheme val="minor"/>
    </font>
  </fonts>
  <fills count="4">
    <fill>
      <patternFill patternType="none"/>
    </fill>
    <fill>
      <patternFill patternType="gray125"/>
    </fill>
    <fill>
      <patternFill patternType="solid">
        <fgColor rgb="FFF3FFF4"/>
        <bgColor indexed="64"/>
      </patternFill>
    </fill>
    <fill>
      <patternFill patternType="solid">
        <fgColor theme="0"/>
        <bgColor indexed="64"/>
      </patternFill>
    </fill>
  </fills>
  <borders count="57">
    <border>
      <left/>
      <right/>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thin">
        <color indexed="64"/>
      </right>
      <top style="thin">
        <color auto="1"/>
      </top>
      <bottom/>
      <diagonal/>
    </border>
    <border>
      <left style="thin">
        <color indexed="64"/>
      </left>
      <right style="thin">
        <color indexed="64"/>
      </right>
      <top/>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bottom style="thin">
        <color auto="1"/>
      </bottom>
      <diagonal/>
    </border>
    <border>
      <left style="dotted">
        <color auto="1"/>
      </left>
      <right style="thin">
        <color indexed="64"/>
      </right>
      <top/>
      <bottom style="thin">
        <color auto="1"/>
      </bottom>
      <diagonal/>
    </border>
    <border>
      <left style="thin">
        <color indexed="64"/>
      </left>
      <right style="thin">
        <color indexed="64"/>
      </right>
      <top/>
      <bottom style="thin">
        <color auto="1"/>
      </bottom>
      <diagonal/>
    </border>
    <border>
      <left/>
      <right style="dotted">
        <color auto="1"/>
      </right>
      <top style="thin">
        <color indexed="64"/>
      </top>
      <bottom style="thin">
        <color indexed="64"/>
      </bottom>
      <diagonal/>
    </border>
    <border>
      <left style="dotted">
        <color auto="1"/>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thin">
        <color auto="1"/>
      </right>
      <top/>
      <bottom style="dotted">
        <color auto="1"/>
      </bottom>
      <diagonal/>
    </border>
    <border>
      <left/>
      <right style="dotted">
        <color auto="1"/>
      </right>
      <top/>
      <bottom style="dotted">
        <color auto="1"/>
      </bottom>
      <diagonal/>
    </border>
    <border>
      <left style="dotted">
        <color auto="1"/>
      </left>
      <right/>
      <top/>
      <bottom style="dotted">
        <color auto="1"/>
      </bottom>
      <diagonal/>
    </border>
    <border>
      <left style="thin">
        <color indexed="64"/>
      </left>
      <right style="thin">
        <color indexed="64"/>
      </right>
      <top/>
      <bottom style="dotted">
        <color auto="1"/>
      </bottom>
      <diagonal/>
    </border>
    <border>
      <left/>
      <right style="thin">
        <color auto="1"/>
      </right>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dotted">
        <color auto="1"/>
      </right>
      <top style="dotted">
        <color auto="1"/>
      </top>
      <bottom style="double">
        <color indexed="64"/>
      </bottom>
      <diagonal/>
    </border>
    <border>
      <left style="dotted">
        <color auto="1"/>
      </left>
      <right style="dotted">
        <color auto="1"/>
      </right>
      <top style="dotted">
        <color auto="1"/>
      </top>
      <bottom style="double">
        <color indexed="64"/>
      </bottom>
      <diagonal/>
    </border>
    <border>
      <left style="dotted">
        <color auto="1"/>
      </left>
      <right style="thin">
        <color auto="1"/>
      </right>
      <top style="dotted">
        <color auto="1"/>
      </top>
      <bottom style="double">
        <color indexed="64"/>
      </bottom>
      <diagonal/>
    </border>
    <border>
      <left/>
      <right style="dotted">
        <color auto="1"/>
      </right>
      <top style="dotted">
        <color auto="1"/>
      </top>
      <bottom style="double">
        <color indexed="64"/>
      </bottom>
      <diagonal/>
    </border>
    <border>
      <left style="dotted">
        <color auto="1"/>
      </left>
      <right/>
      <top style="dotted">
        <color auto="1"/>
      </top>
      <bottom style="double">
        <color indexed="64"/>
      </bottom>
      <diagonal/>
    </border>
    <border>
      <left style="thin">
        <color auto="1"/>
      </left>
      <right style="thin">
        <color auto="1"/>
      </right>
      <top style="dotted">
        <color auto="1"/>
      </top>
      <bottom style="double">
        <color indexed="64"/>
      </bottom>
      <diagonal/>
    </border>
    <border>
      <left/>
      <right style="thin">
        <color auto="1"/>
      </right>
      <top style="dotted">
        <color auto="1"/>
      </top>
      <bottom style="double">
        <color indexed="64"/>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indexed="64"/>
      </right>
      <top style="double">
        <color indexed="64"/>
      </top>
      <bottom style="thin">
        <color auto="1"/>
      </bottom>
      <diagonal/>
    </border>
    <border>
      <left style="thin">
        <color indexed="64"/>
      </left>
      <right/>
      <top/>
      <bottom/>
      <diagonal/>
    </border>
    <border>
      <left/>
      <right style="thin">
        <color auto="1"/>
      </right>
      <top/>
      <bottom/>
      <diagonal/>
    </border>
    <border>
      <left style="thin">
        <color auto="1"/>
      </left>
      <right/>
      <top style="dotted">
        <color auto="1"/>
      </top>
      <bottom style="double">
        <color indexed="64"/>
      </bottom>
      <diagonal/>
    </border>
    <border>
      <left style="thin">
        <color auto="1"/>
      </left>
      <right/>
      <top style="dotted">
        <color auto="1"/>
      </top>
      <bottom style="dotted">
        <color auto="1"/>
      </bottom>
      <diagonal/>
    </border>
    <border>
      <left style="thin">
        <color auto="1"/>
      </left>
      <right/>
      <top style="thin">
        <color indexed="64"/>
      </top>
      <bottom style="dotted">
        <color auto="1"/>
      </bottom>
      <diagonal/>
    </border>
    <border>
      <left style="dotted">
        <color auto="1"/>
      </left>
      <right style="dotted">
        <color auto="1"/>
      </right>
      <top/>
      <bottom style="thin">
        <color auto="1"/>
      </bottom>
      <diagonal/>
    </border>
  </borders>
  <cellStyleXfs count="1">
    <xf numFmtId="0" fontId="0" fillId="0" borderId="0">
      <alignment vertical="center"/>
    </xf>
  </cellStyleXfs>
  <cellXfs count="155">
    <xf numFmtId="0" fontId="0" fillId="0" borderId="0" xfId="0">
      <alignment vertical="center"/>
    </xf>
    <xf numFmtId="0" fontId="0" fillId="0" borderId="0" xfId="0" applyAlignment="1">
      <alignment horizontal="center" vertical="center"/>
    </xf>
    <xf numFmtId="0" fontId="2" fillId="0" borderId="20" xfId="0" applyFont="1" applyBorder="1" applyAlignment="1">
      <alignment horizontal="center" vertical="center" wrapText="1"/>
    </xf>
    <xf numFmtId="0" fontId="0" fillId="0" borderId="18" xfId="0" applyBorder="1">
      <alignment vertical="center"/>
    </xf>
    <xf numFmtId="0" fontId="0" fillId="0" borderId="16" xfId="0" applyBorder="1">
      <alignment vertical="center"/>
    </xf>
    <xf numFmtId="0" fontId="0" fillId="0" borderId="17"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7" xfId="0" applyBorder="1">
      <alignment vertical="center"/>
    </xf>
    <xf numFmtId="0" fontId="3" fillId="0" borderId="33" xfId="0" applyFont="1" applyBorder="1">
      <alignment vertical="center"/>
    </xf>
    <xf numFmtId="0" fontId="3" fillId="0" borderId="46" xfId="0" applyFont="1" applyBorder="1">
      <alignment vertical="center"/>
    </xf>
    <xf numFmtId="0" fontId="3" fillId="0" borderId="24" xfId="0" applyFont="1" applyBorder="1">
      <alignment vertical="center"/>
    </xf>
    <xf numFmtId="0" fontId="0" fillId="0" borderId="0" xfId="0" applyBorder="1">
      <alignment vertical="center"/>
    </xf>
    <xf numFmtId="0" fontId="13" fillId="0" borderId="24" xfId="0" applyFont="1" applyBorder="1">
      <alignment vertical="center"/>
    </xf>
    <xf numFmtId="0" fontId="14" fillId="0" borderId="24" xfId="0" applyFont="1" applyBorder="1">
      <alignment vertical="center"/>
    </xf>
    <xf numFmtId="178" fontId="3" fillId="0" borderId="43" xfId="0" applyNumberFormat="1" applyFont="1" applyBorder="1">
      <alignment vertical="center"/>
    </xf>
    <xf numFmtId="0" fontId="3" fillId="2" borderId="28" xfId="0" applyFont="1" applyFill="1" applyBorder="1">
      <alignment vertical="center"/>
    </xf>
    <xf numFmtId="0" fontId="3" fillId="2" borderId="29" xfId="0" applyFont="1" applyFill="1" applyBorder="1">
      <alignment vertical="center"/>
    </xf>
    <xf numFmtId="0" fontId="3" fillId="2" borderId="30"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37" xfId="0" applyFont="1" applyFill="1" applyBorder="1">
      <alignment vertical="center"/>
    </xf>
    <xf numFmtId="0" fontId="3" fillId="2" borderId="38" xfId="0" applyFont="1" applyFill="1" applyBorder="1">
      <alignment vertical="center"/>
    </xf>
    <xf numFmtId="0" fontId="3" fillId="2" borderId="39" xfId="0" applyFont="1" applyFill="1" applyBorder="1">
      <alignment vertical="center"/>
    </xf>
    <xf numFmtId="0" fontId="3" fillId="2" borderId="33" xfId="0" applyFont="1" applyFill="1" applyBorder="1">
      <alignment vertical="center"/>
    </xf>
    <xf numFmtId="0" fontId="3" fillId="2" borderId="34" xfId="0" applyFont="1" applyFill="1" applyBorder="1">
      <alignment vertical="center"/>
    </xf>
    <xf numFmtId="0" fontId="3" fillId="2" borderId="40" xfId="0" applyFont="1" applyFill="1" applyBorder="1">
      <alignment vertical="center"/>
    </xf>
    <xf numFmtId="0" fontId="3" fillId="2" borderId="46" xfId="0" applyFont="1" applyFill="1" applyBorder="1">
      <alignment vertical="center"/>
    </xf>
    <xf numFmtId="0" fontId="3" fillId="2" borderId="47" xfId="0" applyFont="1" applyFill="1" applyBorder="1">
      <alignment vertical="center"/>
    </xf>
    <xf numFmtId="0" fontId="3" fillId="2" borderId="41" xfId="0" applyFont="1" applyFill="1" applyBorder="1">
      <alignment vertical="center"/>
    </xf>
    <xf numFmtId="0" fontId="3" fillId="2" borderId="42" xfId="0" applyFont="1" applyFill="1" applyBorder="1">
      <alignment vertical="center"/>
    </xf>
    <xf numFmtId="0" fontId="3" fillId="2" borderId="43" xfId="0" applyFont="1" applyFill="1" applyBorder="1">
      <alignment vertical="center"/>
    </xf>
    <xf numFmtId="0" fontId="3" fillId="2" borderId="44" xfId="0" applyFont="1" applyFill="1" applyBorder="1">
      <alignment vertical="center"/>
    </xf>
    <xf numFmtId="0" fontId="3" fillId="2" borderId="45" xfId="0" applyFont="1" applyFill="1" applyBorder="1">
      <alignment vertical="center"/>
    </xf>
    <xf numFmtId="178" fontId="3" fillId="0" borderId="30" xfId="0" applyNumberFormat="1" applyFont="1" applyBorder="1" applyAlignment="1">
      <alignment horizontal="center" vertical="center"/>
    </xf>
    <xf numFmtId="178" fontId="3" fillId="0" borderId="37" xfId="0" applyNumberFormat="1" applyFont="1" applyBorder="1" applyAlignment="1">
      <alignment horizontal="center" vertical="center"/>
    </xf>
    <xf numFmtId="14" fontId="0" fillId="0" borderId="0" xfId="0" applyNumberFormat="1">
      <alignment vertical="center"/>
    </xf>
    <xf numFmtId="14" fontId="22" fillId="0" borderId="0" xfId="0" applyNumberFormat="1" applyFont="1">
      <alignment vertical="center"/>
    </xf>
    <xf numFmtId="0" fontId="2" fillId="0" borderId="24" xfId="0" applyFont="1" applyBorder="1" applyAlignment="1">
      <alignment horizontal="center" vertical="center" wrapText="1"/>
    </xf>
    <xf numFmtId="177" fontId="4" fillId="0" borderId="54" xfId="0" applyNumberFormat="1" applyFont="1" applyBorder="1" applyAlignment="1">
      <alignment horizontal="center" vertical="center"/>
    </xf>
    <xf numFmtId="177" fontId="4" fillId="0" borderId="53" xfId="0" applyNumberFormat="1" applyFont="1" applyBorder="1" applyAlignment="1">
      <alignment horizontal="center" vertical="center"/>
    </xf>
    <xf numFmtId="0" fontId="0" fillId="0" borderId="16" xfId="0" applyBorder="1" applyAlignment="1">
      <alignment horizontal="center" vertical="center"/>
    </xf>
    <xf numFmtId="177" fontId="3" fillId="0" borderId="55" xfId="0" applyNumberFormat="1" applyFont="1" applyBorder="1" applyAlignment="1">
      <alignment horizontal="center" vertical="center"/>
    </xf>
    <xf numFmtId="0" fontId="2" fillId="0" borderId="20" xfId="0" applyFont="1" applyBorder="1" applyAlignment="1">
      <alignment horizontal="center" vertical="center"/>
    </xf>
    <xf numFmtId="0" fontId="2" fillId="0" borderId="9"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178" fontId="3" fillId="0" borderId="43" xfId="0" applyNumberFormat="1" applyFont="1" applyBorder="1" applyAlignment="1">
      <alignment horizontal="center" vertical="center"/>
    </xf>
    <xf numFmtId="0" fontId="2" fillId="0" borderId="56" xfId="0" applyFont="1" applyBorder="1" applyAlignment="1">
      <alignment horizontal="center" vertical="center"/>
    </xf>
    <xf numFmtId="0" fontId="2" fillId="0" borderId="56" xfId="0" applyFont="1" applyBorder="1" applyAlignment="1">
      <alignment horizontal="center" vertical="center" wrapText="1"/>
    </xf>
    <xf numFmtId="0" fontId="2" fillId="0" borderId="10" xfId="0" applyFont="1" applyBorder="1" applyAlignment="1">
      <alignment horizontal="center" vertical="center" wrapText="1"/>
    </xf>
    <xf numFmtId="180" fontId="21" fillId="2" borderId="27" xfId="0" applyNumberFormat="1" applyFont="1" applyFill="1" applyBorder="1" applyAlignment="1">
      <alignment vertical="center"/>
    </xf>
    <xf numFmtId="0" fontId="20" fillId="0" borderId="27" xfId="0" applyFont="1" applyBorder="1">
      <alignment vertical="center"/>
    </xf>
    <xf numFmtId="0" fontId="3" fillId="0" borderId="33" xfId="0" applyFont="1" applyFill="1" applyBorder="1">
      <alignment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2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9" xfId="0" applyFont="1" applyBorder="1" applyAlignment="1">
      <alignment horizontal="center" vertical="center"/>
    </xf>
    <xf numFmtId="0" fontId="2" fillId="0" borderId="23" xfId="0" applyFont="1" applyBorder="1" applyAlignment="1">
      <alignment horizontal="center" vertical="center"/>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179" fontId="7" fillId="2" borderId="5" xfId="0" applyNumberFormat="1" applyFont="1" applyFill="1" applyBorder="1" applyAlignment="1">
      <alignment horizontal="center" vertical="center"/>
    </xf>
    <xf numFmtId="179" fontId="7" fillId="2" borderId="7" xfId="0" applyNumberFormat="1" applyFont="1" applyFill="1" applyBorder="1" applyAlignment="1">
      <alignment horizontal="center" vertical="center"/>
    </xf>
    <xf numFmtId="0" fontId="20" fillId="0" borderId="5" xfId="0" applyFont="1" applyBorder="1" applyAlignment="1">
      <alignment horizontal="center" vertical="center" wrapText="1"/>
    </xf>
    <xf numFmtId="0" fontId="21" fillId="0" borderId="7" xfId="0" applyFont="1" applyBorder="1" applyAlignment="1">
      <alignment horizontal="center" vertical="center" wrapText="1"/>
    </xf>
    <xf numFmtId="0" fontId="6" fillId="0" borderId="3" xfId="0" applyFont="1" applyBorder="1" applyAlignment="1">
      <alignment horizontal="center" vertical="center"/>
    </xf>
    <xf numFmtId="0" fontId="8" fillId="0" borderId="27" xfId="0" applyFont="1" applyBorder="1" applyAlignment="1">
      <alignment horizontal="center" vertical="center" wrapText="1"/>
    </xf>
    <xf numFmtId="0" fontId="9" fillId="0" borderId="27"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179" fontId="11" fillId="2" borderId="2" xfId="0" applyNumberFormat="1" applyFont="1" applyFill="1" applyBorder="1" applyAlignment="1">
      <alignment horizontal="center" vertical="center" wrapText="1"/>
    </xf>
    <xf numFmtId="179" fontId="11" fillId="2" borderId="4" xfId="0" applyNumberFormat="1" applyFont="1" applyFill="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179" fontId="7" fillId="2" borderId="2" xfId="0" applyNumberFormat="1" applyFont="1" applyFill="1" applyBorder="1" applyAlignment="1">
      <alignment horizontal="center" vertical="center"/>
    </xf>
    <xf numFmtId="179" fontId="7" fillId="2" borderId="4" xfId="0" applyNumberFormat="1" applyFont="1" applyFill="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4" fillId="2" borderId="5" xfId="0" applyFont="1" applyFill="1" applyBorder="1" applyAlignment="1">
      <alignment horizontal="left" vertical="top"/>
    </xf>
    <xf numFmtId="0" fontId="4" fillId="2" borderId="6" xfId="0" applyFont="1" applyFill="1" applyBorder="1" applyAlignment="1">
      <alignment horizontal="left" vertical="top"/>
    </xf>
    <xf numFmtId="0" fontId="4" fillId="2" borderId="7" xfId="0" applyFont="1" applyFill="1" applyBorder="1" applyAlignment="1">
      <alignment horizontal="left" vertical="top"/>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2" fillId="0" borderId="12" xfId="0" applyFont="1" applyBorder="1" applyAlignment="1">
      <alignment horizontal="center" vertical="center"/>
    </xf>
    <xf numFmtId="0" fontId="10" fillId="0" borderId="13" xfId="0" applyFont="1" applyBorder="1" applyAlignment="1">
      <alignment horizontal="center" vertical="center" wrapText="1"/>
    </xf>
    <xf numFmtId="0" fontId="10" fillId="0" borderId="21" xfId="0" applyFont="1" applyBorder="1" applyAlignment="1">
      <alignment horizontal="center" vertical="center" wrapText="1"/>
    </xf>
    <xf numFmtId="0" fontId="2" fillId="0" borderId="1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48" xfId="0" applyFont="1" applyBorder="1" applyAlignment="1">
      <alignment horizontal="center" vertical="center"/>
    </xf>
    <xf numFmtId="0" fontId="4" fillId="0" borderId="50" xfId="0" applyFont="1" applyBorder="1" applyAlignment="1">
      <alignment horizontal="center" vertical="center"/>
    </xf>
    <xf numFmtId="0" fontId="3" fillId="0" borderId="0" xfId="0" applyFont="1" applyAlignment="1">
      <alignment horizontal="left" vertical="center"/>
    </xf>
    <xf numFmtId="0" fontId="23" fillId="0" borderId="3" xfId="0" applyFont="1" applyBorder="1" applyAlignment="1">
      <alignment horizontal="center" vertical="center" wrapText="1"/>
    </xf>
    <xf numFmtId="0" fontId="5" fillId="2" borderId="2"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16" fillId="0" borderId="0" xfId="0" applyFont="1" applyAlignment="1">
      <alignment horizontal="center" vertical="center"/>
    </xf>
    <xf numFmtId="0" fontId="17" fillId="2" borderId="0" xfId="0" applyFont="1" applyFill="1" applyAlignment="1">
      <alignment horizontal="left" vertical="center"/>
    </xf>
    <xf numFmtId="0" fontId="17" fillId="2" borderId="1" xfId="0" applyFont="1" applyFill="1" applyBorder="1" applyAlignment="1">
      <alignment horizontal="left" vertical="center"/>
    </xf>
    <xf numFmtId="176" fontId="15" fillId="0" borderId="5" xfId="0" applyNumberFormat="1" applyFont="1" applyBorder="1" applyAlignment="1">
      <alignment horizontal="center" vertical="center" wrapText="1"/>
    </xf>
    <xf numFmtId="176" fontId="15" fillId="0" borderId="7" xfId="0"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51" xfId="0" applyFont="1" applyBorder="1" applyAlignment="1">
      <alignment horizontal="center" vertical="center"/>
    </xf>
    <xf numFmtId="0" fontId="2" fillId="0" borderId="9" xfId="0" applyFont="1" applyBorder="1" applyAlignment="1">
      <alignment horizontal="center" vertical="center"/>
    </xf>
    <xf numFmtId="0" fontId="18" fillId="2" borderId="5" xfId="0" applyFont="1" applyFill="1" applyBorder="1" applyAlignment="1">
      <alignment horizontal="left" vertical="top"/>
    </xf>
    <xf numFmtId="0" fontId="18" fillId="2" borderId="6" xfId="0" applyFont="1" applyFill="1" applyBorder="1" applyAlignment="1">
      <alignment horizontal="left" vertical="top"/>
    </xf>
    <xf numFmtId="0" fontId="18" fillId="2" borderId="7" xfId="0" applyFont="1" applyFill="1" applyBorder="1" applyAlignment="1">
      <alignment horizontal="left" vertical="top"/>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26" fillId="3" borderId="2"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17" fillId="3" borderId="0" xfId="0" applyFont="1" applyFill="1" applyAlignment="1">
      <alignment horizontal="left" vertical="center"/>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13" fillId="0" borderId="48" xfId="0" applyFont="1" applyBorder="1">
      <alignment vertical="center"/>
    </xf>
    <xf numFmtId="0" fontId="13" fillId="0" borderId="49" xfId="0" applyFont="1" applyBorder="1">
      <alignment vertical="center"/>
    </xf>
    <xf numFmtId="0" fontId="13" fillId="0" borderId="50" xfId="0" applyFont="1" applyBorder="1">
      <alignment vertical="center"/>
    </xf>
  </cellXfs>
  <cellStyles count="1">
    <cellStyle name="標準" xfId="0" builtinId="0"/>
  </cellStyles>
  <dxfs count="36">
    <dxf>
      <font>
        <color theme="8" tint="-0.499984740745262"/>
      </font>
      <fill>
        <patternFill>
          <bgColor theme="4" tint="0.79998168889431442"/>
        </patternFill>
      </fill>
    </dxf>
    <dxf>
      <font>
        <color rgb="FFFF0066"/>
      </font>
      <fill>
        <patternFill>
          <fgColor rgb="FFFFCCFF"/>
          <bgColor rgb="FFFFCDE1"/>
        </patternFill>
      </fill>
    </dxf>
    <dxf>
      <font>
        <color rgb="FFFF0066"/>
      </font>
      <fill>
        <patternFill>
          <fgColor rgb="FFFFCDE1"/>
          <bgColor rgb="FFFFD1E8"/>
        </patternFill>
      </fill>
    </dxf>
    <dxf>
      <font>
        <color theme="8" tint="-0.499984740745262"/>
      </font>
      <fill>
        <patternFill>
          <bgColor theme="4" tint="0.79998168889431442"/>
        </patternFill>
      </fill>
    </dxf>
    <dxf>
      <font>
        <color rgb="FFFF0066"/>
      </font>
      <fill>
        <patternFill>
          <fgColor rgb="FFFFCCFF"/>
          <bgColor rgb="FFFFCDE1"/>
        </patternFill>
      </fill>
    </dxf>
    <dxf>
      <font>
        <color rgb="FFFF0066"/>
      </font>
      <fill>
        <patternFill>
          <fgColor rgb="FFFFCDE1"/>
          <bgColor rgb="FFFFD1E8"/>
        </patternFill>
      </fill>
    </dxf>
    <dxf>
      <font>
        <color theme="8" tint="-0.499984740745262"/>
      </font>
      <fill>
        <patternFill>
          <bgColor theme="4" tint="0.79998168889431442"/>
        </patternFill>
      </fill>
    </dxf>
    <dxf>
      <font>
        <color rgb="FFFF0066"/>
      </font>
      <fill>
        <patternFill>
          <fgColor rgb="FFFFCCFF"/>
          <bgColor rgb="FFFFCDE1"/>
        </patternFill>
      </fill>
    </dxf>
    <dxf>
      <font>
        <color rgb="FFFF0066"/>
      </font>
      <fill>
        <patternFill>
          <fgColor rgb="FFFFCDE1"/>
          <bgColor rgb="FFFFD1E8"/>
        </patternFill>
      </fill>
    </dxf>
    <dxf>
      <font>
        <color theme="8" tint="-0.499984740745262"/>
      </font>
      <fill>
        <patternFill>
          <bgColor theme="4" tint="0.79998168889431442"/>
        </patternFill>
      </fill>
    </dxf>
    <dxf>
      <font>
        <color rgb="FFFF0066"/>
      </font>
      <fill>
        <patternFill>
          <fgColor rgb="FFFFCCFF"/>
          <bgColor rgb="FFFFCDE1"/>
        </patternFill>
      </fill>
    </dxf>
    <dxf>
      <font>
        <color rgb="FFFF0066"/>
      </font>
      <fill>
        <patternFill>
          <fgColor rgb="FFFFCDE1"/>
          <bgColor rgb="FFFFD1E8"/>
        </patternFill>
      </fill>
    </dxf>
    <dxf>
      <font>
        <color theme="8" tint="-0.499984740745262"/>
      </font>
      <fill>
        <patternFill>
          <bgColor theme="4" tint="0.79998168889431442"/>
        </patternFill>
      </fill>
    </dxf>
    <dxf>
      <font>
        <color rgb="FFFF0066"/>
      </font>
      <fill>
        <patternFill>
          <fgColor rgb="FFFFCCFF"/>
          <bgColor rgb="FFFFCDE1"/>
        </patternFill>
      </fill>
    </dxf>
    <dxf>
      <font>
        <color rgb="FFFF0066"/>
      </font>
      <fill>
        <patternFill>
          <fgColor rgb="FFFFCDE1"/>
          <bgColor rgb="FFFFD1E8"/>
        </patternFill>
      </fill>
    </dxf>
    <dxf>
      <font>
        <color theme="8" tint="-0.499984740745262"/>
      </font>
      <fill>
        <patternFill>
          <bgColor theme="4" tint="0.79998168889431442"/>
        </patternFill>
      </fill>
    </dxf>
    <dxf>
      <font>
        <color rgb="FFFF0066"/>
      </font>
      <fill>
        <patternFill>
          <fgColor rgb="FFFFCCFF"/>
          <bgColor rgb="FFFFCDE1"/>
        </patternFill>
      </fill>
    </dxf>
    <dxf>
      <font>
        <color rgb="FFFF0066"/>
      </font>
      <fill>
        <patternFill>
          <fgColor rgb="FFFFCDE1"/>
          <bgColor rgb="FFFFD1E8"/>
        </patternFill>
      </fill>
    </dxf>
    <dxf>
      <font>
        <color theme="8" tint="-0.499984740745262"/>
      </font>
      <fill>
        <patternFill>
          <bgColor theme="4" tint="0.79998168889431442"/>
        </patternFill>
      </fill>
    </dxf>
    <dxf>
      <font>
        <color rgb="FFFF0066"/>
      </font>
      <fill>
        <patternFill>
          <fgColor rgb="FFFFCCFF"/>
          <bgColor rgb="FFFFCDE1"/>
        </patternFill>
      </fill>
    </dxf>
    <dxf>
      <font>
        <color rgb="FFFF0066"/>
      </font>
      <fill>
        <patternFill>
          <fgColor rgb="FFFFCDE1"/>
          <bgColor rgb="FFFFD1E8"/>
        </patternFill>
      </fill>
    </dxf>
    <dxf>
      <font>
        <color theme="8" tint="-0.499984740745262"/>
      </font>
      <fill>
        <patternFill>
          <bgColor theme="4" tint="0.79998168889431442"/>
        </patternFill>
      </fill>
    </dxf>
    <dxf>
      <font>
        <color rgb="FFFF0066"/>
      </font>
      <fill>
        <patternFill>
          <fgColor rgb="FFFFCCFF"/>
          <bgColor rgb="FFFFCDE1"/>
        </patternFill>
      </fill>
    </dxf>
    <dxf>
      <font>
        <color rgb="FFFF0066"/>
      </font>
      <fill>
        <patternFill>
          <fgColor rgb="FFFFCDE1"/>
          <bgColor rgb="FFFFD1E8"/>
        </patternFill>
      </fill>
    </dxf>
    <dxf>
      <font>
        <color theme="8" tint="-0.499984740745262"/>
      </font>
      <fill>
        <patternFill>
          <bgColor theme="4" tint="0.79998168889431442"/>
        </patternFill>
      </fill>
    </dxf>
    <dxf>
      <font>
        <color rgb="FFFF0066"/>
      </font>
      <fill>
        <patternFill>
          <fgColor rgb="FFFFCCFF"/>
          <bgColor rgb="FFFFCDE1"/>
        </patternFill>
      </fill>
    </dxf>
    <dxf>
      <font>
        <color rgb="FFFF0066"/>
      </font>
      <fill>
        <patternFill>
          <fgColor rgb="FFFFCDE1"/>
          <bgColor rgb="FFFFD1E8"/>
        </patternFill>
      </fill>
    </dxf>
    <dxf>
      <font>
        <color theme="8" tint="-0.499984740745262"/>
      </font>
      <fill>
        <patternFill>
          <bgColor theme="4" tint="0.79998168889431442"/>
        </patternFill>
      </fill>
    </dxf>
    <dxf>
      <font>
        <color rgb="FFFF0066"/>
      </font>
      <fill>
        <patternFill>
          <fgColor rgb="FFFFCCFF"/>
          <bgColor rgb="FFFFCDE1"/>
        </patternFill>
      </fill>
    </dxf>
    <dxf>
      <font>
        <color rgb="FFFF0066"/>
      </font>
      <fill>
        <patternFill>
          <fgColor rgb="FFFFCDE1"/>
          <bgColor rgb="FFFFD1E8"/>
        </patternFill>
      </fill>
    </dxf>
    <dxf>
      <font>
        <color theme="8" tint="-0.499984740745262"/>
      </font>
      <fill>
        <patternFill>
          <bgColor theme="4" tint="0.79998168889431442"/>
        </patternFill>
      </fill>
    </dxf>
    <dxf>
      <font>
        <color rgb="FFFF0066"/>
      </font>
      <fill>
        <patternFill>
          <fgColor rgb="FFFFCCFF"/>
          <bgColor rgb="FFFFCDE1"/>
        </patternFill>
      </fill>
    </dxf>
    <dxf>
      <font>
        <color rgb="FFFF0066"/>
      </font>
      <fill>
        <patternFill>
          <fgColor rgb="FFFFCDE1"/>
          <bgColor rgb="FFFFD1E8"/>
        </patternFill>
      </fill>
    </dxf>
    <dxf>
      <font>
        <color theme="8" tint="-0.499984740745262"/>
      </font>
      <fill>
        <patternFill>
          <bgColor theme="4" tint="0.79998168889431442"/>
        </patternFill>
      </fill>
    </dxf>
    <dxf>
      <font>
        <color rgb="FFFF0066"/>
      </font>
      <fill>
        <patternFill>
          <fgColor rgb="FFFFCCFF"/>
          <bgColor rgb="FFFFCDE1"/>
        </patternFill>
      </fill>
    </dxf>
    <dxf>
      <font>
        <color rgb="FFFF0066"/>
      </font>
      <fill>
        <patternFill>
          <fgColor rgb="FFFFCDE1"/>
          <bgColor rgb="FFFFD1E8"/>
        </patternFill>
      </fill>
    </dxf>
  </dxfs>
  <tableStyles count="0" defaultTableStyle="TableStyleMedium2" defaultPivotStyle="PivotStyleLight16"/>
  <colors>
    <mruColors>
      <color rgb="FFFFD1E8"/>
      <color rgb="FFFFCDE1"/>
      <color rgb="FFFFA3D1"/>
      <color rgb="FFFFCCFF"/>
      <color rgb="FFFF0066"/>
      <color rgb="FFF3FFF4"/>
      <color rgb="FFCDF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4"/>
  <sheetViews>
    <sheetView tabSelected="1" view="pageBreakPreview" zoomScale="55" zoomScaleNormal="100" zoomScaleSheetLayoutView="55" workbookViewId="0">
      <selection activeCell="U32" sqref="U32"/>
    </sheetView>
  </sheetViews>
  <sheetFormatPr defaultRowHeight="18.75"/>
  <cols>
    <col min="1" max="1" width="3" customWidth="1"/>
    <col min="2" max="2" width="5" customWidth="1"/>
    <col min="3" max="3" width="8.125" customWidth="1"/>
    <col min="4" max="13" width="6.25" customWidth="1"/>
    <col min="14" max="17" width="7.375" customWidth="1"/>
    <col min="19" max="19" width="3.625" customWidth="1"/>
  </cols>
  <sheetData>
    <row r="1" spans="1:18">
      <c r="B1" t="s">
        <v>0</v>
      </c>
    </row>
    <row r="2" spans="1:18" ht="30" customHeight="1">
      <c r="B2" s="113" t="str">
        <f>"令和７年度「小地域における生活支援体制整備事業」　【"&amp;DBCS(MONTH(B6))&amp;"月分】　業務報告（月報）"</f>
        <v>令和７年度「小地域における生活支援体制整備事業」　【４月分】　業務報告（月報）</v>
      </c>
      <c r="C2" s="113"/>
      <c r="D2" s="113"/>
      <c r="E2" s="113"/>
      <c r="F2" s="113"/>
      <c r="G2" s="113"/>
      <c r="H2" s="113"/>
      <c r="I2" s="113"/>
      <c r="J2" s="113"/>
      <c r="K2" s="113"/>
      <c r="L2" s="113"/>
      <c r="M2" s="113"/>
      <c r="N2" s="113"/>
      <c r="O2" s="113"/>
      <c r="P2" s="113"/>
      <c r="Q2" s="113"/>
      <c r="R2" s="113"/>
    </row>
    <row r="3" spans="1:18" ht="3.95" customHeight="1">
      <c r="B3" s="1"/>
      <c r="C3" s="1"/>
      <c r="D3" s="1"/>
      <c r="E3" s="1"/>
      <c r="F3" s="1"/>
      <c r="G3" s="1"/>
      <c r="H3" s="1"/>
      <c r="I3" s="1"/>
      <c r="J3" s="1"/>
      <c r="K3" s="1"/>
      <c r="L3" s="1"/>
      <c r="M3" s="1"/>
      <c r="N3" s="1"/>
      <c r="O3" s="1"/>
      <c r="P3" s="1"/>
      <c r="Q3" s="1"/>
      <c r="R3" s="1"/>
    </row>
    <row r="4" spans="1:18" ht="20.100000000000001" customHeight="1">
      <c r="L4" s="114" t="s">
        <v>1</v>
      </c>
      <c r="M4" s="114"/>
      <c r="N4" s="114"/>
      <c r="O4" s="114"/>
      <c r="P4" s="114"/>
      <c r="Q4" s="114"/>
      <c r="R4" s="114"/>
    </row>
    <row r="5" spans="1:18" ht="20.100000000000001" customHeight="1">
      <c r="L5" s="115" t="s">
        <v>2</v>
      </c>
      <c r="M5" s="115"/>
      <c r="N5" s="115"/>
      <c r="O5" s="115"/>
      <c r="P5" s="115"/>
      <c r="Q5" s="115"/>
      <c r="R5" s="115"/>
    </row>
    <row r="6" spans="1:18" ht="18.75" customHeight="1">
      <c r="B6" s="116">
        <v>45748</v>
      </c>
      <c r="C6" s="117"/>
      <c r="D6" s="118" t="s">
        <v>3</v>
      </c>
      <c r="E6" s="119"/>
      <c r="F6" s="119"/>
      <c r="G6" s="119"/>
      <c r="H6" s="120"/>
      <c r="I6" s="118" t="s">
        <v>4</v>
      </c>
      <c r="J6" s="119"/>
      <c r="K6" s="119"/>
      <c r="L6" s="119"/>
      <c r="M6" s="120"/>
      <c r="N6" s="121" t="s">
        <v>5</v>
      </c>
      <c r="O6" s="121" t="s">
        <v>22</v>
      </c>
      <c r="P6" s="121" t="s">
        <v>20</v>
      </c>
      <c r="Q6" s="121" t="s">
        <v>71</v>
      </c>
      <c r="R6" s="121" t="s">
        <v>6</v>
      </c>
    </row>
    <row r="7" spans="1:18" ht="13.5" customHeight="1">
      <c r="B7" s="124" t="s">
        <v>11</v>
      </c>
      <c r="C7" s="81" t="s">
        <v>12</v>
      </c>
      <c r="D7" s="91" t="s">
        <v>7</v>
      </c>
      <c r="E7" s="88" t="s">
        <v>8</v>
      </c>
      <c r="F7" s="88" t="s">
        <v>9</v>
      </c>
      <c r="G7" s="88"/>
      <c r="H7" s="89" t="s">
        <v>10</v>
      </c>
      <c r="I7" s="91" t="s">
        <v>7</v>
      </c>
      <c r="J7" s="88" t="s">
        <v>8</v>
      </c>
      <c r="K7" s="88" t="s">
        <v>9</v>
      </c>
      <c r="L7" s="88"/>
      <c r="M7" s="89" t="s">
        <v>10</v>
      </c>
      <c r="N7" s="122"/>
      <c r="O7" s="122"/>
      <c r="P7" s="122"/>
      <c r="Q7" s="122"/>
      <c r="R7" s="122"/>
    </row>
    <row r="8" spans="1:18" ht="27" customHeight="1">
      <c r="B8" s="125"/>
      <c r="C8" s="82"/>
      <c r="D8" s="92"/>
      <c r="E8" s="93"/>
      <c r="F8" s="46" t="s">
        <v>13</v>
      </c>
      <c r="G8" s="2" t="s">
        <v>14</v>
      </c>
      <c r="H8" s="90"/>
      <c r="I8" s="92"/>
      <c r="J8" s="93"/>
      <c r="K8" s="59" t="s">
        <v>13</v>
      </c>
      <c r="L8" s="2" t="s">
        <v>14</v>
      </c>
      <c r="M8" s="90"/>
      <c r="N8" s="123"/>
      <c r="O8" s="123"/>
      <c r="P8" s="123"/>
      <c r="Q8" s="123"/>
      <c r="R8" s="123"/>
    </row>
    <row r="9" spans="1:18" ht="16.5" customHeight="1">
      <c r="B9" s="44" t="s">
        <v>15</v>
      </c>
      <c r="C9" s="3"/>
      <c r="D9" s="4">
        <v>1</v>
      </c>
      <c r="E9" s="5">
        <v>1</v>
      </c>
      <c r="F9" s="5">
        <v>4</v>
      </c>
      <c r="G9" s="5">
        <v>0</v>
      </c>
      <c r="H9" s="3">
        <v>0</v>
      </c>
      <c r="I9" s="6">
        <v>0</v>
      </c>
      <c r="J9" s="5">
        <v>0</v>
      </c>
      <c r="K9" s="5">
        <v>0</v>
      </c>
      <c r="L9" s="5">
        <v>2</v>
      </c>
      <c r="M9" s="7">
        <v>0</v>
      </c>
      <c r="N9" s="8">
        <f>(D9+E9+F9+G9+H9)+(I9+J9+K9+L9+M9)</f>
        <v>8</v>
      </c>
      <c r="O9" s="8">
        <v>1</v>
      </c>
      <c r="P9" s="56">
        <v>1</v>
      </c>
      <c r="Q9" s="8">
        <v>1</v>
      </c>
      <c r="R9" s="9">
        <v>0</v>
      </c>
    </row>
    <row r="10" spans="1:18" ht="27" hidden="1" customHeight="1">
      <c r="B10" s="47" t="s">
        <v>35</v>
      </c>
      <c r="C10" s="48" t="s">
        <v>58</v>
      </c>
      <c r="D10" s="49" t="s">
        <v>59</v>
      </c>
      <c r="E10" s="52" t="s">
        <v>60</v>
      </c>
      <c r="F10" s="52" t="s">
        <v>61</v>
      </c>
      <c r="G10" s="53" t="s">
        <v>62</v>
      </c>
      <c r="H10" s="50" t="s">
        <v>63</v>
      </c>
      <c r="I10" s="49" t="s">
        <v>64</v>
      </c>
      <c r="J10" s="52" t="s">
        <v>65</v>
      </c>
      <c r="K10" s="52" t="s">
        <v>66</v>
      </c>
      <c r="L10" s="53" t="s">
        <v>67</v>
      </c>
      <c r="M10" s="50" t="s">
        <v>68</v>
      </c>
      <c r="N10" s="41" t="s">
        <v>5</v>
      </c>
      <c r="O10" s="41" t="s">
        <v>22</v>
      </c>
      <c r="P10" s="41" t="s">
        <v>20</v>
      </c>
      <c r="Q10" s="41" t="s">
        <v>21</v>
      </c>
      <c r="R10" s="54" t="s">
        <v>6</v>
      </c>
    </row>
    <row r="11" spans="1:18" ht="16.149999999999999" customHeight="1">
      <c r="A11" s="40" t="str">
        <f>IFERROR(VLOOKUP(B11,休日マスタ!$A$3:$A$28,1,FALSE),"")</f>
        <v/>
      </c>
      <c r="B11" s="45">
        <f>B6</f>
        <v>45748</v>
      </c>
      <c r="C11" s="37">
        <f t="shared" ref="C11:C38" si="0">WEEKDAY(B11,1)</f>
        <v>3</v>
      </c>
      <c r="D11" s="17"/>
      <c r="E11" s="18"/>
      <c r="F11" s="18"/>
      <c r="G11" s="18"/>
      <c r="H11" s="19"/>
      <c r="I11" s="20"/>
      <c r="J11" s="18"/>
      <c r="K11" s="18"/>
      <c r="L11" s="18"/>
      <c r="M11" s="21"/>
      <c r="N11" s="10">
        <f>(D11+E11+F11+G11+H11)+(I11+J11+K11+L11+M11)</f>
        <v>0</v>
      </c>
      <c r="O11" s="27"/>
      <c r="P11" s="27"/>
      <c r="Q11" s="27"/>
      <c r="R11" s="28"/>
    </row>
    <row r="12" spans="1:18" ht="16.149999999999999" customHeight="1">
      <c r="A12" s="40" t="str">
        <f>IFERROR(VLOOKUP(B12,休日マスタ!$A$3:$A$28,1,FALSE),"")</f>
        <v/>
      </c>
      <c r="B12" s="42">
        <f>B11+1</f>
        <v>45749</v>
      </c>
      <c r="C12" s="38">
        <f t="shared" si="0"/>
        <v>4</v>
      </c>
      <c r="D12" s="22"/>
      <c r="E12" s="23"/>
      <c r="F12" s="23"/>
      <c r="G12" s="23"/>
      <c r="H12" s="24"/>
      <c r="I12" s="25"/>
      <c r="J12" s="23"/>
      <c r="K12" s="23"/>
      <c r="L12" s="23"/>
      <c r="M12" s="26"/>
      <c r="N12" s="57">
        <f t="shared" ref="N12:N39" si="1">(D12+E12+F12+G12+H12)+(I12+J12+K12+L12+M12)</f>
        <v>0</v>
      </c>
      <c r="O12" s="27"/>
      <c r="P12" s="27"/>
      <c r="Q12" s="27"/>
      <c r="R12" s="29"/>
    </row>
    <row r="13" spans="1:18" ht="16.149999999999999" customHeight="1">
      <c r="A13" s="40" t="str">
        <f>IFERROR(VLOOKUP(B13,休日マスタ!$A$3:$A$28,1,FALSE),"")</f>
        <v/>
      </c>
      <c r="B13" s="42">
        <f t="shared" ref="B13:B38" si="2">B12+1</f>
        <v>45750</v>
      </c>
      <c r="C13" s="38">
        <f t="shared" si="0"/>
        <v>5</v>
      </c>
      <c r="D13" s="22"/>
      <c r="E13" s="23"/>
      <c r="F13" s="23"/>
      <c r="G13" s="23"/>
      <c r="H13" s="24"/>
      <c r="I13" s="25"/>
      <c r="J13" s="23"/>
      <c r="K13" s="23"/>
      <c r="L13" s="23"/>
      <c r="M13" s="26"/>
      <c r="N13" s="10">
        <f t="shared" si="1"/>
        <v>0</v>
      </c>
      <c r="O13" s="27"/>
      <c r="P13" s="27"/>
      <c r="Q13" s="27"/>
      <c r="R13" s="29"/>
    </row>
    <row r="14" spans="1:18" ht="16.149999999999999" customHeight="1">
      <c r="A14" s="40" t="str">
        <f>IFERROR(VLOOKUP(B14,休日マスタ!$A$3:$A$28,1,FALSE),"")</f>
        <v/>
      </c>
      <c r="B14" s="42">
        <f t="shared" si="2"/>
        <v>45751</v>
      </c>
      <c r="C14" s="38">
        <f t="shared" si="0"/>
        <v>6</v>
      </c>
      <c r="D14" s="22"/>
      <c r="E14" s="23"/>
      <c r="F14" s="23"/>
      <c r="G14" s="23"/>
      <c r="H14" s="24"/>
      <c r="I14" s="25"/>
      <c r="J14" s="23"/>
      <c r="K14" s="23"/>
      <c r="L14" s="23"/>
      <c r="M14" s="26"/>
      <c r="N14" s="10">
        <f t="shared" si="1"/>
        <v>0</v>
      </c>
      <c r="O14" s="27"/>
      <c r="P14" s="27"/>
      <c r="Q14" s="27"/>
      <c r="R14" s="29"/>
    </row>
    <row r="15" spans="1:18" ht="16.149999999999999" customHeight="1">
      <c r="A15" s="40" t="str">
        <f>IFERROR(VLOOKUP(B15,休日マスタ!$A$3:$A$28,1,FALSE),"")</f>
        <v/>
      </c>
      <c r="B15" s="42">
        <f t="shared" si="2"/>
        <v>45752</v>
      </c>
      <c r="C15" s="38">
        <f t="shared" si="0"/>
        <v>7</v>
      </c>
      <c r="D15" s="22"/>
      <c r="E15" s="23"/>
      <c r="F15" s="23"/>
      <c r="G15" s="23"/>
      <c r="H15" s="24"/>
      <c r="I15" s="25"/>
      <c r="J15" s="23"/>
      <c r="K15" s="23"/>
      <c r="L15" s="23"/>
      <c r="M15" s="26"/>
      <c r="N15" s="10">
        <f t="shared" si="1"/>
        <v>0</v>
      </c>
      <c r="O15" s="27"/>
      <c r="P15" s="27"/>
      <c r="Q15" s="27"/>
      <c r="R15" s="29"/>
    </row>
    <row r="16" spans="1:18" ht="16.149999999999999" customHeight="1">
      <c r="A16" s="40" t="str">
        <f>IFERROR(VLOOKUP(B16,休日マスタ!$A$3:$A$28,1,FALSE),"")</f>
        <v/>
      </c>
      <c r="B16" s="42">
        <f t="shared" si="2"/>
        <v>45753</v>
      </c>
      <c r="C16" s="38">
        <f t="shared" si="0"/>
        <v>1</v>
      </c>
      <c r="D16" s="22"/>
      <c r="E16" s="23"/>
      <c r="F16" s="23"/>
      <c r="G16" s="23"/>
      <c r="H16" s="24"/>
      <c r="I16" s="25"/>
      <c r="J16" s="23"/>
      <c r="K16" s="23"/>
      <c r="L16" s="23"/>
      <c r="M16" s="26"/>
      <c r="N16" s="10">
        <f t="shared" si="1"/>
        <v>0</v>
      </c>
      <c r="O16" s="27"/>
      <c r="P16" s="27"/>
      <c r="Q16" s="27"/>
      <c r="R16" s="29"/>
    </row>
    <row r="17" spans="1:18" ht="16.149999999999999" customHeight="1">
      <c r="A17" s="40" t="str">
        <f>IFERROR(VLOOKUP(B17,休日マスタ!$A$3:$A$28,1,FALSE),"")</f>
        <v/>
      </c>
      <c r="B17" s="42">
        <f t="shared" si="2"/>
        <v>45754</v>
      </c>
      <c r="C17" s="38">
        <f t="shared" si="0"/>
        <v>2</v>
      </c>
      <c r="D17" s="22"/>
      <c r="E17" s="23"/>
      <c r="F17" s="23"/>
      <c r="G17" s="23"/>
      <c r="H17" s="24"/>
      <c r="I17" s="25"/>
      <c r="J17" s="23"/>
      <c r="K17" s="23"/>
      <c r="L17" s="23"/>
      <c r="M17" s="26"/>
      <c r="N17" s="10">
        <f t="shared" si="1"/>
        <v>0</v>
      </c>
      <c r="O17" s="27"/>
      <c r="P17" s="27"/>
      <c r="Q17" s="27"/>
      <c r="R17" s="29"/>
    </row>
    <row r="18" spans="1:18" ht="16.149999999999999" customHeight="1">
      <c r="A18" s="40" t="str">
        <f>IFERROR(VLOOKUP(B18,休日マスタ!$A$3:$A$28,1,FALSE),"")</f>
        <v/>
      </c>
      <c r="B18" s="42">
        <f t="shared" si="2"/>
        <v>45755</v>
      </c>
      <c r="C18" s="38">
        <f t="shared" si="0"/>
        <v>3</v>
      </c>
      <c r="D18" s="22"/>
      <c r="E18" s="23"/>
      <c r="F18" s="23"/>
      <c r="G18" s="23"/>
      <c r="H18" s="24"/>
      <c r="I18" s="25"/>
      <c r="J18" s="23"/>
      <c r="K18" s="23"/>
      <c r="L18" s="23"/>
      <c r="M18" s="26"/>
      <c r="N18" s="10">
        <f t="shared" si="1"/>
        <v>0</v>
      </c>
      <c r="O18" s="27"/>
      <c r="P18" s="27"/>
      <c r="Q18" s="27"/>
      <c r="R18" s="29"/>
    </row>
    <row r="19" spans="1:18" ht="16.149999999999999" customHeight="1">
      <c r="A19" s="40" t="str">
        <f>IFERROR(VLOOKUP(B19,休日マスタ!$A$3:$A$28,1,FALSE),"")</f>
        <v/>
      </c>
      <c r="B19" s="42">
        <f t="shared" si="2"/>
        <v>45756</v>
      </c>
      <c r="C19" s="38">
        <f t="shared" si="0"/>
        <v>4</v>
      </c>
      <c r="D19" s="22"/>
      <c r="E19" s="23"/>
      <c r="F19" s="23"/>
      <c r="G19" s="23"/>
      <c r="H19" s="24"/>
      <c r="I19" s="25"/>
      <c r="J19" s="23"/>
      <c r="K19" s="23"/>
      <c r="L19" s="23"/>
      <c r="M19" s="26"/>
      <c r="N19" s="10">
        <f t="shared" si="1"/>
        <v>0</v>
      </c>
      <c r="O19" s="27"/>
      <c r="P19" s="27"/>
      <c r="Q19" s="27"/>
      <c r="R19" s="29"/>
    </row>
    <row r="20" spans="1:18" ht="16.149999999999999" customHeight="1">
      <c r="A20" s="40" t="str">
        <f>IFERROR(VLOOKUP(B20,休日マスタ!$A$3:$A$28,1,FALSE),"")</f>
        <v/>
      </c>
      <c r="B20" s="42">
        <f t="shared" si="2"/>
        <v>45757</v>
      </c>
      <c r="C20" s="38">
        <f t="shared" si="0"/>
        <v>5</v>
      </c>
      <c r="D20" s="22"/>
      <c r="E20" s="23"/>
      <c r="F20" s="23"/>
      <c r="G20" s="23"/>
      <c r="H20" s="24"/>
      <c r="I20" s="25"/>
      <c r="J20" s="23"/>
      <c r="K20" s="23"/>
      <c r="L20" s="23"/>
      <c r="M20" s="26"/>
      <c r="N20" s="10">
        <f t="shared" si="1"/>
        <v>0</v>
      </c>
      <c r="O20" s="27"/>
      <c r="P20" s="27"/>
      <c r="Q20" s="27"/>
      <c r="R20" s="29"/>
    </row>
    <row r="21" spans="1:18" ht="16.149999999999999" customHeight="1">
      <c r="A21" s="40" t="str">
        <f>IFERROR(VLOOKUP(B21,休日マスタ!$A$3:$A$28,1,FALSE),"")</f>
        <v/>
      </c>
      <c r="B21" s="42">
        <f t="shared" si="2"/>
        <v>45758</v>
      </c>
      <c r="C21" s="38">
        <f t="shared" si="0"/>
        <v>6</v>
      </c>
      <c r="D21" s="22"/>
      <c r="E21" s="23"/>
      <c r="F21" s="23"/>
      <c r="G21" s="23"/>
      <c r="H21" s="24"/>
      <c r="I21" s="25"/>
      <c r="J21" s="23"/>
      <c r="K21" s="23"/>
      <c r="L21" s="23"/>
      <c r="M21" s="26"/>
      <c r="N21" s="10">
        <f t="shared" si="1"/>
        <v>0</v>
      </c>
      <c r="O21" s="27"/>
      <c r="P21" s="27"/>
      <c r="Q21" s="27"/>
      <c r="R21" s="29"/>
    </row>
    <row r="22" spans="1:18" ht="16.149999999999999" customHeight="1">
      <c r="A22" s="40" t="str">
        <f>IFERROR(VLOOKUP(B22,休日マスタ!$A$3:$A$28,1,FALSE),"")</f>
        <v/>
      </c>
      <c r="B22" s="42">
        <f t="shared" si="2"/>
        <v>45759</v>
      </c>
      <c r="C22" s="38">
        <f t="shared" si="0"/>
        <v>7</v>
      </c>
      <c r="D22" s="22"/>
      <c r="E22" s="23"/>
      <c r="F22" s="23"/>
      <c r="G22" s="23"/>
      <c r="H22" s="24"/>
      <c r="I22" s="25"/>
      <c r="J22" s="23"/>
      <c r="K22" s="23"/>
      <c r="L22" s="23"/>
      <c r="M22" s="26"/>
      <c r="N22" s="10">
        <f t="shared" si="1"/>
        <v>0</v>
      </c>
      <c r="O22" s="27"/>
      <c r="P22" s="27"/>
      <c r="Q22" s="27"/>
      <c r="R22" s="29"/>
    </row>
    <row r="23" spans="1:18" ht="16.149999999999999" customHeight="1">
      <c r="A23" s="40" t="str">
        <f>IFERROR(VLOOKUP(B23,休日マスタ!$A$3:$A$28,1,FALSE),"")</f>
        <v/>
      </c>
      <c r="B23" s="42">
        <f t="shared" si="2"/>
        <v>45760</v>
      </c>
      <c r="C23" s="38">
        <f t="shared" si="0"/>
        <v>1</v>
      </c>
      <c r="D23" s="22"/>
      <c r="E23" s="23"/>
      <c r="F23" s="23"/>
      <c r="G23" s="23"/>
      <c r="H23" s="24"/>
      <c r="I23" s="25"/>
      <c r="J23" s="23"/>
      <c r="K23" s="23"/>
      <c r="L23" s="23"/>
      <c r="M23" s="26"/>
      <c r="N23" s="10">
        <f t="shared" si="1"/>
        <v>0</v>
      </c>
      <c r="O23" s="27"/>
      <c r="P23" s="27"/>
      <c r="Q23" s="27"/>
      <c r="R23" s="29"/>
    </row>
    <row r="24" spans="1:18" ht="16.149999999999999" customHeight="1">
      <c r="A24" s="40" t="str">
        <f>IFERROR(VLOOKUP(B24,休日マスタ!$A$3:$A$28,1,FALSE),"")</f>
        <v/>
      </c>
      <c r="B24" s="42">
        <f t="shared" si="2"/>
        <v>45761</v>
      </c>
      <c r="C24" s="38">
        <f t="shared" si="0"/>
        <v>2</v>
      </c>
      <c r="D24" s="22"/>
      <c r="E24" s="23"/>
      <c r="F24" s="23"/>
      <c r="G24" s="23"/>
      <c r="H24" s="24"/>
      <c r="I24" s="25"/>
      <c r="J24" s="23"/>
      <c r="K24" s="23"/>
      <c r="L24" s="23"/>
      <c r="M24" s="26"/>
      <c r="N24" s="10">
        <f t="shared" si="1"/>
        <v>0</v>
      </c>
      <c r="O24" s="27"/>
      <c r="P24" s="27"/>
      <c r="Q24" s="27"/>
      <c r="R24" s="29"/>
    </row>
    <row r="25" spans="1:18" ht="16.149999999999999" customHeight="1">
      <c r="A25" s="40" t="str">
        <f>IFERROR(VLOOKUP(B25,休日マスタ!$A$3:$A$28,1,FALSE),"")</f>
        <v/>
      </c>
      <c r="B25" s="42">
        <f t="shared" si="2"/>
        <v>45762</v>
      </c>
      <c r="C25" s="38">
        <f t="shared" si="0"/>
        <v>3</v>
      </c>
      <c r="D25" s="22"/>
      <c r="E25" s="23"/>
      <c r="F25" s="23"/>
      <c r="G25" s="23"/>
      <c r="H25" s="24"/>
      <c r="I25" s="25"/>
      <c r="J25" s="23"/>
      <c r="K25" s="23"/>
      <c r="L25" s="23"/>
      <c r="M25" s="26"/>
      <c r="N25" s="10">
        <f t="shared" si="1"/>
        <v>0</v>
      </c>
      <c r="O25" s="27"/>
      <c r="P25" s="27"/>
      <c r="Q25" s="27"/>
      <c r="R25" s="29"/>
    </row>
    <row r="26" spans="1:18" ht="16.149999999999999" customHeight="1">
      <c r="A26" s="40" t="str">
        <f>IFERROR(VLOOKUP(B26,休日マスタ!$A$3:$A$28,1,FALSE),"")</f>
        <v/>
      </c>
      <c r="B26" s="42">
        <f t="shared" si="2"/>
        <v>45763</v>
      </c>
      <c r="C26" s="38">
        <f t="shared" si="0"/>
        <v>4</v>
      </c>
      <c r="D26" s="22"/>
      <c r="E26" s="23"/>
      <c r="F26" s="23"/>
      <c r="G26" s="23"/>
      <c r="H26" s="24"/>
      <c r="I26" s="25"/>
      <c r="J26" s="23"/>
      <c r="K26" s="23"/>
      <c r="L26" s="23"/>
      <c r="M26" s="26"/>
      <c r="N26" s="10">
        <f t="shared" si="1"/>
        <v>0</v>
      </c>
      <c r="O26" s="27"/>
      <c r="P26" s="27"/>
      <c r="Q26" s="27"/>
      <c r="R26" s="29"/>
    </row>
    <row r="27" spans="1:18" ht="16.149999999999999" customHeight="1">
      <c r="A27" s="40" t="str">
        <f>IFERROR(VLOOKUP(B27,休日マスタ!$A$3:$A$28,1,FALSE),"")</f>
        <v/>
      </c>
      <c r="B27" s="42">
        <f t="shared" si="2"/>
        <v>45764</v>
      </c>
      <c r="C27" s="38">
        <f t="shared" si="0"/>
        <v>5</v>
      </c>
      <c r="D27" s="22"/>
      <c r="E27" s="23"/>
      <c r="F27" s="23"/>
      <c r="G27" s="23"/>
      <c r="H27" s="24"/>
      <c r="I27" s="25"/>
      <c r="J27" s="23"/>
      <c r="K27" s="23"/>
      <c r="L27" s="23"/>
      <c r="M27" s="26"/>
      <c r="N27" s="10">
        <f t="shared" si="1"/>
        <v>0</v>
      </c>
      <c r="O27" s="27"/>
      <c r="P27" s="27"/>
      <c r="Q27" s="27"/>
      <c r="R27" s="29"/>
    </row>
    <row r="28" spans="1:18" ht="16.149999999999999" customHeight="1">
      <c r="A28" s="40" t="str">
        <f>IFERROR(VLOOKUP(B28,休日マスタ!$A$3:$A$28,1,FALSE),"")</f>
        <v/>
      </c>
      <c r="B28" s="42">
        <f t="shared" si="2"/>
        <v>45765</v>
      </c>
      <c r="C28" s="38">
        <f t="shared" si="0"/>
        <v>6</v>
      </c>
      <c r="D28" s="22"/>
      <c r="E28" s="23"/>
      <c r="F28" s="23"/>
      <c r="G28" s="23"/>
      <c r="H28" s="24"/>
      <c r="I28" s="25"/>
      <c r="J28" s="23"/>
      <c r="K28" s="23"/>
      <c r="L28" s="23"/>
      <c r="M28" s="26"/>
      <c r="N28" s="10">
        <f t="shared" si="1"/>
        <v>0</v>
      </c>
      <c r="O28" s="27"/>
      <c r="P28" s="27"/>
      <c r="Q28" s="27"/>
      <c r="R28" s="29"/>
    </row>
    <row r="29" spans="1:18" ht="16.149999999999999" customHeight="1">
      <c r="A29" s="40" t="str">
        <f>IFERROR(VLOOKUP(B29,休日マスタ!$A$3:$A$28,1,FALSE),"")</f>
        <v/>
      </c>
      <c r="B29" s="42">
        <f t="shared" si="2"/>
        <v>45766</v>
      </c>
      <c r="C29" s="38">
        <f t="shared" si="0"/>
        <v>7</v>
      </c>
      <c r="D29" s="22"/>
      <c r="E29" s="23"/>
      <c r="F29" s="23"/>
      <c r="G29" s="23"/>
      <c r="H29" s="24"/>
      <c r="I29" s="25"/>
      <c r="J29" s="23"/>
      <c r="K29" s="23"/>
      <c r="L29" s="23"/>
      <c r="M29" s="26"/>
      <c r="N29" s="10">
        <f t="shared" si="1"/>
        <v>0</v>
      </c>
      <c r="O29" s="27"/>
      <c r="P29" s="27"/>
      <c r="Q29" s="27"/>
      <c r="R29" s="29"/>
    </row>
    <row r="30" spans="1:18" ht="16.149999999999999" customHeight="1">
      <c r="A30" s="40" t="str">
        <f>IFERROR(VLOOKUP(B30,休日マスタ!$A$3:$A$28,1,FALSE),"")</f>
        <v/>
      </c>
      <c r="B30" s="42">
        <f t="shared" si="2"/>
        <v>45767</v>
      </c>
      <c r="C30" s="38">
        <f t="shared" si="0"/>
        <v>1</v>
      </c>
      <c r="D30" s="22"/>
      <c r="E30" s="23"/>
      <c r="F30" s="23"/>
      <c r="G30" s="23"/>
      <c r="H30" s="24"/>
      <c r="I30" s="25"/>
      <c r="J30" s="23"/>
      <c r="K30" s="23"/>
      <c r="L30" s="23"/>
      <c r="M30" s="26"/>
      <c r="N30" s="10">
        <f t="shared" si="1"/>
        <v>0</v>
      </c>
      <c r="O30" s="27"/>
      <c r="P30" s="27"/>
      <c r="Q30" s="27"/>
      <c r="R30" s="29"/>
    </row>
    <row r="31" spans="1:18" ht="16.149999999999999" customHeight="1">
      <c r="A31" s="40" t="str">
        <f>IFERROR(VLOOKUP(B31,休日マスタ!$A$3:$A$28,1,FALSE),"")</f>
        <v/>
      </c>
      <c r="B31" s="42">
        <f t="shared" si="2"/>
        <v>45768</v>
      </c>
      <c r="C31" s="38">
        <f t="shared" si="0"/>
        <v>2</v>
      </c>
      <c r="D31" s="22"/>
      <c r="E31" s="23"/>
      <c r="F31" s="23"/>
      <c r="G31" s="23"/>
      <c r="H31" s="24"/>
      <c r="I31" s="25"/>
      <c r="J31" s="23"/>
      <c r="K31" s="23"/>
      <c r="L31" s="23"/>
      <c r="M31" s="26"/>
      <c r="N31" s="10">
        <f t="shared" si="1"/>
        <v>0</v>
      </c>
      <c r="O31" s="27"/>
      <c r="P31" s="27"/>
      <c r="Q31" s="27"/>
      <c r="R31" s="29"/>
    </row>
    <row r="32" spans="1:18" ht="16.149999999999999" customHeight="1">
      <c r="A32" s="40" t="str">
        <f>IFERROR(VLOOKUP(B32,休日マスタ!$A$3:$A$28,1,FALSE),"")</f>
        <v/>
      </c>
      <c r="B32" s="42">
        <f t="shared" si="2"/>
        <v>45769</v>
      </c>
      <c r="C32" s="38">
        <f t="shared" si="0"/>
        <v>3</v>
      </c>
      <c r="D32" s="22"/>
      <c r="E32" s="23"/>
      <c r="F32" s="23"/>
      <c r="G32" s="23"/>
      <c r="H32" s="24"/>
      <c r="I32" s="25"/>
      <c r="J32" s="23"/>
      <c r="K32" s="23"/>
      <c r="L32" s="23"/>
      <c r="M32" s="26"/>
      <c r="N32" s="10">
        <f t="shared" si="1"/>
        <v>0</v>
      </c>
      <c r="O32" s="27"/>
      <c r="P32" s="27"/>
      <c r="Q32" s="27"/>
      <c r="R32" s="29"/>
    </row>
    <row r="33" spans="1:18" ht="16.149999999999999" customHeight="1">
      <c r="A33" s="40" t="str">
        <f>IFERROR(VLOOKUP(B33,休日マスタ!$A$3:$A$28,1,FALSE),"")</f>
        <v/>
      </c>
      <c r="B33" s="42">
        <f t="shared" si="2"/>
        <v>45770</v>
      </c>
      <c r="C33" s="38">
        <f t="shared" si="0"/>
        <v>4</v>
      </c>
      <c r="D33" s="22"/>
      <c r="E33" s="23"/>
      <c r="F33" s="23"/>
      <c r="G33" s="23"/>
      <c r="H33" s="24"/>
      <c r="I33" s="25"/>
      <c r="J33" s="23"/>
      <c r="K33" s="23"/>
      <c r="L33" s="23"/>
      <c r="M33" s="26"/>
      <c r="N33" s="10">
        <f t="shared" si="1"/>
        <v>0</v>
      </c>
      <c r="O33" s="27"/>
      <c r="P33" s="27"/>
      <c r="Q33" s="27"/>
      <c r="R33" s="29"/>
    </row>
    <row r="34" spans="1:18" ht="16.149999999999999" customHeight="1">
      <c r="A34" s="40" t="str">
        <f>IFERROR(VLOOKUP(B34,休日マスタ!$A$3:$A$28,1,FALSE),"")</f>
        <v/>
      </c>
      <c r="B34" s="42">
        <f t="shared" si="2"/>
        <v>45771</v>
      </c>
      <c r="C34" s="38">
        <f t="shared" si="0"/>
        <v>5</v>
      </c>
      <c r="D34" s="22"/>
      <c r="E34" s="23"/>
      <c r="F34" s="23"/>
      <c r="G34" s="23"/>
      <c r="H34" s="24"/>
      <c r="I34" s="25"/>
      <c r="J34" s="23"/>
      <c r="K34" s="23"/>
      <c r="L34" s="23"/>
      <c r="M34" s="26"/>
      <c r="N34" s="10">
        <f t="shared" si="1"/>
        <v>0</v>
      </c>
      <c r="O34" s="27"/>
      <c r="P34" s="27"/>
      <c r="Q34" s="27"/>
      <c r="R34" s="29"/>
    </row>
    <row r="35" spans="1:18" ht="16.149999999999999" customHeight="1">
      <c r="A35" s="40" t="str">
        <f>IFERROR(VLOOKUP(B35,休日マスタ!$A$3:$A$28,1,FALSE),"")</f>
        <v/>
      </c>
      <c r="B35" s="42">
        <f t="shared" si="2"/>
        <v>45772</v>
      </c>
      <c r="C35" s="38">
        <f t="shared" si="0"/>
        <v>6</v>
      </c>
      <c r="D35" s="22"/>
      <c r="E35" s="23"/>
      <c r="F35" s="23"/>
      <c r="G35" s="23"/>
      <c r="H35" s="24"/>
      <c r="I35" s="25"/>
      <c r="J35" s="23"/>
      <c r="K35" s="23"/>
      <c r="L35" s="23"/>
      <c r="M35" s="26"/>
      <c r="N35" s="10">
        <f t="shared" si="1"/>
        <v>0</v>
      </c>
      <c r="O35" s="27"/>
      <c r="P35" s="27"/>
      <c r="Q35" s="27"/>
      <c r="R35" s="29"/>
    </row>
    <row r="36" spans="1:18" ht="16.149999999999999" customHeight="1">
      <c r="A36" s="40" t="str">
        <f>IFERROR(VLOOKUP(B36,休日マスタ!$A$3:$A$28,1,FALSE),"")</f>
        <v/>
      </c>
      <c r="B36" s="42">
        <f t="shared" si="2"/>
        <v>45773</v>
      </c>
      <c r="C36" s="38">
        <f t="shared" si="0"/>
        <v>7</v>
      </c>
      <c r="D36" s="22"/>
      <c r="E36" s="23"/>
      <c r="F36" s="23"/>
      <c r="G36" s="23"/>
      <c r="H36" s="24"/>
      <c r="I36" s="25"/>
      <c r="J36" s="23"/>
      <c r="K36" s="23"/>
      <c r="L36" s="23"/>
      <c r="M36" s="26"/>
      <c r="N36" s="10">
        <f t="shared" si="1"/>
        <v>0</v>
      </c>
      <c r="O36" s="27"/>
      <c r="P36" s="27"/>
      <c r="Q36" s="27"/>
      <c r="R36" s="29"/>
    </row>
    <row r="37" spans="1:18" ht="16.149999999999999" customHeight="1">
      <c r="A37" s="40" t="str">
        <f>IFERROR(VLOOKUP(B37,休日マスタ!$A$3:$A$28,1,FALSE),"")</f>
        <v/>
      </c>
      <c r="B37" s="42">
        <f t="shared" si="2"/>
        <v>45774</v>
      </c>
      <c r="C37" s="38">
        <f t="shared" si="0"/>
        <v>1</v>
      </c>
      <c r="D37" s="22"/>
      <c r="E37" s="23"/>
      <c r="F37" s="23"/>
      <c r="G37" s="23"/>
      <c r="H37" s="24"/>
      <c r="I37" s="25"/>
      <c r="J37" s="23"/>
      <c r="K37" s="23"/>
      <c r="L37" s="23"/>
      <c r="M37" s="26"/>
      <c r="N37" s="10">
        <f t="shared" si="1"/>
        <v>0</v>
      </c>
      <c r="O37" s="27"/>
      <c r="P37" s="27"/>
      <c r="Q37" s="27"/>
      <c r="R37" s="29"/>
    </row>
    <row r="38" spans="1:18" ht="16.149999999999999" customHeight="1">
      <c r="A38" s="40" t="str">
        <f>IFERROR(VLOOKUP(B38,休日マスタ!$A$3:$A$28,1,FALSE),"")</f>
        <v/>
      </c>
      <c r="B38" s="42">
        <f t="shared" si="2"/>
        <v>45775</v>
      </c>
      <c r="C38" s="38">
        <f t="shared" si="0"/>
        <v>2</v>
      </c>
      <c r="D38" s="22"/>
      <c r="E38" s="23"/>
      <c r="F38" s="23"/>
      <c r="G38" s="23"/>
      <c r="H38" s="24"/>
      <c r="I38" s="25"/>
      <c r="J38" s="23"/>
      <c r="K38" s="23"/>
      <c r="L38" s="23"/>
      <c r="M38" s="26"/>
      <c r="N38" s="10">
        <f t="shared" si="1"/>
        <v>0</v>
      </c>
      <c r="O38" s="27"/>
      <c r="P38" s="27"/>
      <c r="Q38" s="27"/>
      <c r="R38" s="29"/>
    </row>
    <row r="39" spans="1:18" ht="16.149999999999999" customHeight="1">
      <c r="A39" s="40">
        <f>IFERROR(VLOOKUP(B39,休日マスタ!$A$3:$A$28,1,FALSE),"")</f>
        <v>45776</v>
      </c>
      <c r="B39" s="42">
        <f>IFERROR(IF(DAY(B38+1)=1,"",B38+1),"")</f>
        <v>45776</v>
      </c>
      <c r="C39" s="38">
        <f>IF(B39="","",WEEKDAY(B39,1))</f>
        <v>3</v>
      </c>
      <c r="D39" s="22"/>
      <c r="E39" s="23"/>
      <c r="F39" s="23"/>
      <c r="G39" s="23"/>
      <c r="H39" s="24"/>
      <c r="I39" s="25"/>
      <c r="J39" s="23"/>
      <c r="K39" s="23"/>
      <c r="L39" s="23"/>
      <c r="M39" s="26"/>
      <c r="N39" s="10">
        <f t="shared" si="1"/>
        <v>0</v>
      </c>
      <c r="O39" s="27"/>
      <c r="P39" s="27"/>
      <c r="Q39" s="27"/>
      <c r="R39" s="29"/>
    </row>
    <row r="40" spans="1:18" ht="16.149999999999999" customHeight="1">
      <c r="A40" s="40" t="str">
        <f>IFERROR(VLOOKUP(B40,休日マスタ!$A$3:$A$28,1,FALSE),"")</f>
        <v/>
      </c>
      <c r="B40" s="42">
        <f>IFERROR(IF(DAY(B39+1)=1,"",B39+1),"")</f>
        <v>45777</v>
      </c>
      <c r="C40" s="38">
        <f>IF(B40="","",WEEKDAY(B40,1))</f>
        <v>4</v>
      </c>
      <c r="D40" s="22"/>
      <c r="E40" s="23"/>
      <c r="F40" s="23"/>
      <c r="G40" s="23"/>
      <c r="H40" s="24"/>
      <c r="I40" s="25"/>
      <c r="J40" s="23"/>
      <c r="K40" s="23"/>
      <c r="L40" s="23"/>
      <c r="M40" s="26"/>
      <c r="N40" s="10">
        <f>(D40+E40+F40+G40+H40)+(I40+J40+K40+L40+M40)</f>
        <v>0</v>
      </c>
      <c r="O40" s="27"/>
      <c r="P40" s="27"/>
      <c r="Q40" s="27"/>
      <c r="R40" s="29"/>
    </row>
    <row r="41" spans="1:18" ht="16.149999999999999" customHeight="1" thickBot="1">
      <c r="A41" s="40" t="str">
        <f>IFERROR(VLOOKUP(B41,休日マスタ!$A$3:$A$28,1,FALSE),"")</f>
        <v/>
      </c>
      <c r="B41" s="43" t="str">
        <f>IFERROR(IF(DAY(B40+1)=1,"",B40+1),"")</f>
        <v/>
      </c>
      <c r="C41" s="16" t="str">
        <f>IF(B41="","",WEEKDAY(B41,1))</f>
        <v/>
      </c>
      <c r="D41" s="32"/>
      <c r="E41" s="33"/>
      <c r="F41" s="33"/>
      <c r="G41" s="33"/>
      <c r="H41" s="34"/>
      <c r="I41" s="35"/>
      <c r="J41" s="33"/>
      <c r="K41" s="33"/>
      <c r="L41" s="33"/>
      <c r="M41" s="36"/>
      <c r="N41" s="11">
        <f>(D41+E41+F41+G41+H41)+(I41+J41+K41+L41+M41)</f>
        <v>0</v>
      </c>
      <c r="O41" s="30"/>
      <c r="P41" s="30"/>
      <c r="Q41" s="30"/>
      <c r="R41" s="31"/>
    </row>
    <row r="42" spans="1:18" ht="16.149999999999999" customHeight="1" thickTop="1">
      <c r="B42" s="103" t="s">
        <v>16</v>
      </c>
      <c r="C42" s="104"/>
      <c r="D42" s="152">
        <f>SUM(D11:D41)</f>
        <v>0</v>
      </c>
      <c r="E42" s="153">
        <f t="shared" ref="E42:Q42" si="3">SUM(E11:E41)</f>
        <v>0</v>
      </c>
      <c r="F42" s="153">
        <f t="shared" si="3"/>
        <v>0</v>
      </c>
      <c r="G42" s="153">
        <f t="shared" si="3"/>
        <v>0</v>
      </c>
      <c r="H42" s="153">
        <f t="shared" si="3"/>
        <v>0</v>
      </c>
      <c r="I42" s="153">
        <f t="shared" si="3"/>
        <v>0</v>
      </c>
      <c r="J42" s="153">
        <f t="shared" si="3"/>
        <v>0</v>
      </c>
      <c r="K42" s="153">
        <f t="shared" si="3"/>
        <v>0</v>
      </c>
      <c r="L42" s="153">
        <f t="shared" si="3"/>
        <v>0</v>
      </c>
      <c r="M42" s="154">
        <f t="shared" si="3"/>
        <v>0</v>
      </c>
      <c r="N42" s="14">
        <f t="shared" si="3"/>
        <v>0</v>
      </c>
      <c r="O42" s="14">
        <f t="shared" si="3"/>
        <v>0</v>
      </c>
      <c r="P42" s="14">
        <f t="shared" si="3"/>
        <v>0</v>
      </c>
      <c r="Q42" s="14">
        <f t="shared" si="3"/>
        <v>0</v>
      </c>
      <c r="R42" s="14">
        <f>SUM(R11:R41)</f>
        <v>0</v>
      </c>
    </row>
    <row r="43" spans="1:18">
      <c r="B43" t="s">
        <v>17</v>
      </c>
      <c r="D43" s="13"/>
      <c r="E43" s="13"/>
      <c r="F43" s="13"/>
      <c r="G43" s="13"/>
      <c r="H43" s="13"/>
      <c r="I43" s="13"/>
      <c r="J43" s="13"/>
      <c r="K43" s="13"/>
      <c r="L43" s="13"/>
      <c r="M43" s="13"/>
      <c r="N43" s="13"/>
      <c r="O43" s="13"/>
      <c r="P43" s="13"/>
      <c r="Q43" s="13"/>
      <c r="R43" s="13"/>
    </row>
    <row r="44" spans="1:18" ht="22.5" customHeight="1">
      <c r="B44" t="s">
        <v>31</v>
      </c>
      <c r="D44" s="13"/>
      <c r="E44" s="13"/>
      <c r="F44" s="13"/>
      <c r="G44" s="13"/>
      <c r="H44" s="13"/>
      <c r="I44" s="13"/>
      <c r="J44" s="13"/>
      <c r="K44" s="13"/>
      <c r="L44" s="13"/>
      <c r="M44" s="13"/>
      <c r="N44" s="13"/>
      <c r="O44" s="13"/>
      <c r="P44" s="13"/>
      <c r="Q44" s="13"/>
      <c r="R44" s="13"/>
    </row>
    <row r="45" spans="1:18" ht="9" customHeight="1">
      <c r="D45" s="13"/>
      <c r="E45" s="13"/>
      <c r="F45" s="13"/>
      <c r="G45" s="13"/>
      <c r="H45" s="13"/>
      <c r="I45" s="13"/>
      <c r="J45" s="13"/>
      <c r="K45" s="13"/>
      <c r="L45" s="13"/>
      <c r="M45" s="13"/>
      <c r="N45" s="13"/>
      <c r="O45" s="13"/>
      <c r="P45" s="13"/>
      <c r="Q45" s="13"/>
      <c r="R45" s="13"/>
    </row>
    <row r="46" spans="1:18" ht="19.5">
      <c r="B46" s="105" t="s">
        <v>18</v>
      </c>
      <c r="C46" s="105"/>
      <c r="D46" s="105"/>
      <c r="E46" s="105"/>
      <c r="F46" s="105"/>
      <c r="G46" s="105"/>
      <c r="H46" s="105"/>
      <c r="I46" s="105"/>
      <c r="J46" s="105"/>
      <c r="K46" s="105"/>
      <c r="L46" s="105"/>
      <c r="M46" s="105"/>
      <c r="N46" s="105"/>
      <c r="O46" s="105"/>
      <c r="P46" s="105"/>
      <c r="Q46" s="105"/>
      <c r="R46" s="105"/>
    </row>
    <row r="47" spans="1:18" ht="69" customHeight="1">
      <c r="B47" s="64" t="s">
        <v>26</v>
      </c>
      <c r="C47" s="106"/>
      <c r="D47" s="107" t="s">
        <v>77</v>
      </c>
      <c r="E47" s="108"/>
      <c r="F47" s="108"/>
      <c r="G47" s="108"/>
      <c r="H47" s="108"/>
      <c r="I47" s="108"/>
      <c r="J47" s="108"/>
      <c r="K47" s="108"/>
      <c r="L47" s="108"/>
      <c r="M47" s="108"/>
      <c r="N47" s="108"/>
      <c r="O47" s="108"/>
      <c r="P47" s="108"/>
      <c r="Q47" s="108"/>
      <c r="R47" s="109"/>
    </row>
    <row r="48" spans="1:18" ht="62.25" customHeight="1">
      <c r="B48" s="64" t="s">
        <v>57</v>
      </c>
      <c r="C48" s="65"/>
      <c r="D48" s="110" t="s">
        <v>72</v>
      </c>
      <c r="E48" s="111"/>
      <c r="F48" s="111"/>
      <c r="G48" s="111"/>
      <c r="H48" s="111"/>
      <c r="I48" s="111"/>
      <c r="J48" s="111"/>
      <c r="K48" s="111"/>
      <c r="L48" s="111"/>
      <c r="M48" s="111"/>
      <c r="N48" s="111"/>
      <c r="O48" s="111"/>
      <c r="P48" s="111"/>
      <c r="Q48" s="111"/>
      <c r="R48" s="112"/>
    </row>
    <row r="49" spans="2:18" ht="27.6" customHeight="1">
      <c r="B49" s="94" t="s">
        <v>19</v>
      </c>
      <c r="C49" s="95"/>
      <c r="D49" s="100" t="s">
        <v>74</v>
      </c>
      <c r="E49" s="101"/>
      <c r="F49" s="101"/>
      <c r="G49" s="101"/>
      <c r="H49" s="101"/>
      <c r="I49" s="101"/>
      <c r="J49" s="101"/>
      <c r="K49" s="101"/>
      <c r="L49" s="101"/>
      <c r="M49" s="101"/>
      <c r="N49" s="101"/>
      <c r="O49" s="101"/>
      <c r="P49" s="101"/>
      <c r="Q49" s="101"/>
      <c r="R49" s="102"/>
    </row>
    <row r="50" spans="2:18" ht="28.9" customHeight="1">
      <c r="B50" s="96"/>
      <c r="C50" s="97"/>
      <c r="D50" s="100" t="s">
        <v>76</v>
      </c>
      <c r="E50" s="101"/>
      <c r="F50" s="101"/>
      <c r="G50" s="101"/>
      <c r="H50" s="101"/>
      <c r="I50" s="101"/>
      <c r="J50" s="101"/>
      <c r="K50" s="101"/>
      <c r="L50" s="101"/>
      <c r="M50" s="101"/>
      <c r="N50" s="101"/>
      <c r="O50" s="101"/>
      <c r="P50" s="101"/>
      <c r="Q50" s="101"/>
      <c r="R50" s="102"/>
    </row>
    <row r="51" spans="2:18" ht="33" customHeight="1">
      <c r="B51" s="98"/>
      <c r="C51" s="99"/>
      <c r="D51" s="100" t="s">
        <v>75</v>
      </c>
      <c r="E51" s="101"/>
      <c r="F51" s="101"/>
      <c r="G51" s="101"/>
      <c r="H51" s="101"/>
      <c r="I51" s="101"/>
      <c r="J51" s="101"/>
      <c r="K51" s="101"/>
      <c r="L51" s="101"/>
      <c r="M51" s="101"/>
      <c r="N51" s="101"/>
      <c r="O51" s="101"/>
      <c r="P51" s="101"/>
      <c r="Q51" s="101"/>
      <c r="R51" s="102"/>
    </row>
    <row r="52" spans="2:18" ht="60" customHeight="1">
      <c r="B52" s="86" t="s">
        <v>70</v>
      </c>
      <c r="C52" s="87"/>
      <c r="D52" s="83" t="s">
        <v>73</v>
      </c>
      <c r="E52" s="84"/>
      <c r="F52" s="84"/>
      <c r="G52" s="84"/>
      <c r="H52" s="84"/>
      <c r="I52" s="84"/>
      <c r="J52" s="84"/>
      <c r="K52" s="84"/>
      <c r="L52" s="84"/>
      <c r="M52" s="84"/>
      <c r="N52" s="84"/>
      <c r="O52" s="84"/>
      <c r="P52" s="84"/>
      <c r="Q52" s="84"/>
      <c r="R52" s="85"/>
    </row>
    <row r="53" spans="2:18" ht="36" customHeight="1">
      <c r="B53" s="71" t="s">
        <v>27</v>
      </c>
      <c r="C53" s="72"/>
      <c r="D53" s="73" t="s">
        <v>23</v>
      </c>
      <c r="E53" s="74"/>
      <c r="F53" s="75"/>
      <c r="G53" s="76"/>
      <c r="H53" s="77" t="s">
        <v>24</v>
      </c>
      <c r="I53" s="78"/>
      <c r="J53" s="79"/>
      <c r="K53" s="80"/>
      <c r="L53" s="77" t="s">
        <v>25</v>
      </c>
      <c r="M53" s="78"/>
      <c r="N53" s="66">
        <f>F53+J53</f>
        <v>0</v>
      </c>
      <c r="O53" s="67"/>
      <c r="P53" s="68" t="s">
        <v>30</v>
      </c>
      <c r="Q53" s="69"/>
      <c r="R53" s="55"/>
    </row>
    <row r="54" spans="2:18">
      <c r="B54" s="70" t="s">
        <v>78</v>
      </c>
      <c r="C54" s="70"/>
      <c r="D54" s="70"/>
      <c r="E54" s="70"/>
      <c r="F54" s="70"/>
      <c r="G54" s="70"/>
      <c r="H54" s="70"/>
      <c r="I54" s="70"/>
      <c r="J54" s="70"/>
      <c r="K54" s="70"/>
      <c r="L54" s="70"/>
      <c r="M54" s="70"/>
      <c r="N54" s="70"/>
      <c r="O54" s="70"/>
      <c r="P54" s="70"/>
      <c r="Q54" s="70"/>
      <c r="R54" s="70"/>
    </row>
  </sheetData>
  <mergeCells count="42">
    <mergeCell ref="D7:D8"/>
    <mergeCell ref="D48:R48"/>
    <mergeCell ref="K7:L7"/>
    <mergeCell ref="B2:R2"/>
    <mergeCell ref="L4:R4"/>
    <mergeCell ref="L5:R5"/>
    <mergeCell ref="B6:C6"/>
    <mergeCell ref="D6:H6"/>
    <mergeCell ref="I6:M6"/>
    <mergeCell ref="N6:N8"/>
    <mergeCell ref="O6:O8"/>
    <mergeCell ref="P6:P8"/>
    <mergeCell ref="Q6:Q8"/>
    <mergeCell ref="M7:M8"/>
    <mergeCell ref="R6:R8"/>
    <mergeCell ref="B7:B8"/>
    <mergeCell ref="C7:C8"/>
    <mergeCell ref="D52:R52"/>
    <mergeCell ref="B52:C52"/>
    <mergeCell ref="F7:G7"/>
    <mergeCell ref="H7:H8"/>
    <mergeCell ref="I7:I8"/>
    <mergeCell ref="J7:J8"/>
    <mergeCell ref="E7:E8"/>
    <mergeCell ref="B49:C51"/>
    <mergeCell ref="D49:R49"/>
    <mergeCell ref="D50:R50"/>
    <mergeCell ref="D51:R51"/>
    <mergeCell ref="B42:C42"/>
    <mergeCell ref="B46:R46"/>
    <mergeCell ref="B47:C47"/>
    <mergeCell ref="D47:R47"/>
    <mergeCell ref="B48:C48"/>
    <mergeCell ref="N53:O53"/>
    <mergeCell ref="P53:Q53"/>
    <mergeCell ref="B54:R54"/>
    <mergeCell ref="B53:C53"/>
    <mergeCell ref="D53:E53"/>
    <mergeCell ref="F53:G53"/>
    <mergeCell ref="H53:I53"/>
    <mergeCell ref="J53:K53"/>
    <mergeCell ref="L53:M53"/>
  </mergeCells>
  <phoneticPr fontId="1"/>
  <conditionalFormatting sqref="B11:C41">
    <cfRule type="expression" dxfId="35" priority="7">
      <formula>$A11&lt;&gt;""</formula>
    </cfRule>
    <cfRule type="expression" dxfId="34" priority="8">
      <formula>$C11=1</formula>
    </cfRule>
    <cfRule type="expression" dxfId="33" priority="9">
      <formula>$C11=7</formula>
    </cfRule>
  </conditionalFormatting>
  <dataValidations count="1">
    <dataValidation type="decimal" allowBlank="1" showInputMessage="1" showErrorMessage="1" errorTitle="お手数をおかけします。" error="集計を行うため、０以上の整数の入力をお願いします。" promptTitle="０以上の整数を入力してください。" sqref="D11:M41 O11:R41">
      <formula1>0</formula1>
      <formula2>10000000</formula2>
    </dataValidation>
  </dataValidations>
  <printOptions horizontalCentered="1" verticalCentered="1"/>
  <pageMargins left="0" right="0" top="0" bottom="0" header="0" footer="0"/>
  <pageSetup paperSize="9" scale="76"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5"/>
  <sheetViews>
    <sheetView tabSelected="1" view="pageBreakPreview" topLeftCell="A35" zoomScale="80" zoomScaleNormal="100" zoomScaleSheetLayoutView="80" workbookViewId="0">
      <selection activeCell="U32" sqref="U32"/>
    </sheetView>
  </sheetViews>
  <sheetFormatPr defaultRowHeight="18.75"/>
  <cols>
    <col min="1" max="1" width="3" customWidth="1"/>
    <col min="2" max="3" width="5" customWidth="1"/>
    <col min="4" max="13" width="6.25" customWidth="1"/>
    <col min="14" max="17" width="7.375" customWidth="1"/>
    <col min="19" max="19" width="3.625" customWidth="1"/>
  </cols>
  <sheetData>
    <row r="1" spans="1:18">
      <c r="B1" t="s">
        <v>0</v>
      </c>
    </row>
    <row r="2" spans="1:18" ht="30" customHeight="1">
      <c r="B2" s="113" t="str">
        <f>"令和７年度「小地域における生活支援体制整備事業」　【"&amp;DBCS(MONTH(B6))&amp;"月分】　業務報告（月報）"</f>
        <v>令和７年度「小地域における生活支援体制整備事業」　【１月分】　業務報告（月報）</v>
      </c>
      <c r="C2" s="113"/>
      <c r="D2" s="113"/>
      <c r="E2" s="113"/>
      <c r="F2" s="113"/>
      <c r="G2" s="113"/>
      <c r="H2" s="113"/>
      <c r="I2" s="113"/>
      <c r="J2" s="113"/>
      <c r="K2" s="113"/>
      <c r="L2" s="113"/>
      <c r="M2" s="113"/>
      <c r="N2" s="113"/>
      <c r="O2" s="113"/>
      <c r="P2" s="113"/>
      <c r="Q2" s="113"/>
      <c r="R2" s="113"/>
    </row>
    <row r="3" spans="1:18" ht="3.95" customHeight="1">
      <c r="B3" s="1"/>
      <c r="C3" s="1"/>
      <c r="D3" s="1"/>
      <c r="E3" s="1"/>
      <c r="F3" s="1"/>
      <c r="G3" s="1"/>
      <c r="H3" s="1"/>
      <c r="I3" s="1"/>
      <c r="J3" s="1"/>
      <c r="K3" s="1"/>
      <c r="L3" s="1"/>
      <c r="M3" s="1"/>
      <c r="N3" s="1"/>
      <c r="O3" s="1"/>
      <c r="P3" s="1"/>
      <c r="Q3" s="1"/>
      <c r="R3" s="1"/>
    </row>
    <row r="4" spans="1:18" ht="20.100000000000001" customHeight="1">
      <c r="L4" s="140" t="str">
        <f>'様式1-1月報(4月)'!$L$4:$R$4</f>
        <v>事業所名：</v>
      </c>
      <c r="M4" s="140"/>
      <c r="N4" s="140"/>
      <c r="O4" s="140"/>
      <c r="P4" s="140"/>
      <c r="Q4" s="140"/>
      <c r="R4" s="140"/>
    </row>
    <row r="5" spans="1:18" ht="20.100000000000001" customHeight="1">
      <c r="L5" s="115" t="s">
        <v>2</v>
      </c>
      <c r="M5" s="115"/>
      <c r="N5" s="115"/>
      <c r="O5" s="115"/>
      <c r="P5" s="115"/>
      <c r="Q5" s="115"/>
      <c r="R5" s="115"/>
    </row>
    <row r="6" spans="1:18" ht="18.75" customHeight="1">
      <c r="B6" s="116">
        <f>EDATE('様式1-1月報(4月)'!$B$6,9)</f>
        <v>46023</v>
      </c>
      <c r="C6" s="117"/>
      <c r="D6" s="118" t="s">
        <v>3</v>
      </c>
      <c r="E6" s="119"/>
      <c r="F6" s="119"/>
      <c r="G6" s="119"/>
      <c r="H6" s="120"/>
      <c r="I6" s="118" t="s">
        <v>4</v>
      </c>
      <c r="J6" s="119"/>
      <c r="K6" s="119"/>
      <c r="L6" s="119"/>
      <c r="M6" s="120"/>
      <c r="N6" s="121" t="s">
        <v>5</v>
      </c>
      <c r="O6" s="121" t="s">
        <v>22</v>
      </c>
      <c r="P6" s="121" t="s">
        <v>20</v>
      </c>
      <c r="Q6" s="121" t="s">
        <v>71</v>
      </c>
      <c r="R6" s="121" t="s">
        <v>6</v>
      </c>
    </row>
    <row r="7" spans="1:18" ht="13.5" customHeight="1">
      <c r="B7" s="124" t="s">
        <v>11</v>
      </c>
      <c r="C7" s="81" t="s">
        <v>12</v>
      </c>
      <c r="D7" s="91" t="s">
        <v>7</v>
      </c>
      <c r="E7" s="88" t="s">
        <v>8</v>
      </c>
      <c r="F7" s="88" t="s">
        <v>9</v>
      </c>
      <c r="G7" s="88"/>
      <c r="H7" s="89" t="s">
        <v>10</v>
      </c>
      <c r="I7" s="91" t="s">
        <v>7</v>
      </c>
      <c r="J7" s="88" t="s">
        <v>8</v>
      </c>
      <c r="K7" s="88" t="s">
        <v>9</v>
      </c>
      <c r="L7" s="88"/>
      <c r="M7" s="89" t="s">
        <v>10</v>
      </c>
      <c r="N7" s="122"/>
      <c r="O7" s="122"/>
      <c r="P7" s="122"/>
      <c r="Q7" s="122"/>
      <c r="R7" s="122"/>
    </row>
    <row r="8" spans="1:18" ht="27" customHeight="1">
      <c r="B8" s="125"/>
      <c r="C8" s="82"/>
      <c r="D8" s="92"/>
      <c r="E8" s="93"/>
      <c r="F8" s="59" t="s">
        <v>13</v>
      </c>
      <c r="G8" s="2" t="s">
        <v>14</v>
      </c>
      <c r="H8" s="90"/>
      <c r="I8" s="92"/>
      <c r="J8" s="93"/>
      <c r="K8" s="59" t="s">
        <v>13</v>
      </c>
      <c r="L8" s="2" t="s">
        <v>14</v>
      </c>
      <c r="M8" s="90"/>
      <c r="N8" s="123"/>
      <c r="O8" s="123"/>
      <c r="P8" s="123"/>
      <c r="Q8" s="123"/>
      <c r="R8" s="123"/>
    </row>
    <row r="9" spans="1:18" ht="16.5" customHeight="1">
      <c r="B9" s="44" t="s">
        <v>15</v>
      </c>
      <c r="C9" s="3"/>
      <c r="D9" s="4">
        <v>1</v>
      </c>
      <c r="E9" s="5">
        <v>1</v>
      </c>
      <c r="F9" s="5">
        <v>4</v>
      </c>
      <c r="G9" s="5">
        <v>0</v>
      </c>
      <c r="H9" s="3">
        <v>0</v>
      </c>
      <c r="I9" s="6">
        <v>0</v>
      </c>
      <c r="J9" s="5">
        <v>0</v>
      </c>
      <c r="K9" s="5">
        <v>0</v>
      </c>
      <c r="L9" s="5">
        <v>2</v>
      </c>
      <c r="M9" s="7">
        <v>0</v>
      </c>
      <c r="N9" s="8">
        <f>(D9+E9+F9+G9+H9)+(I9+J9+K9+L9+M9)</f>
        <v>8</v>
      </c>
      <c r="O9" s="8">
        <v>1</v>
      </c>
      <c r="P9" s="56">
        <v>1</v>
      </c>
      <c r="Q9" s="8">
        <v>1</v>
      </c>
      <c r="R9" s="9">
        <v>0</v>
      </c>
    </row>
    <row r="10" spans="1:18" ht="27" hidden="1" customHeight="1">
      <c r="B10" s="62" t="s">
        <v>35</v>
      </c>
      <c r="C10" s="63" t="s">
        <v>58</v>
      </c>
      <c r="D10" s="58" t="s">
        <v>59</v>
      </c>
      <c r="E10" s="52" t="s">
        <v>60</v>
      </c>
      <c r="F10" s="52" t="s">
        <v>61</v>
      </c>
      <c r="G10" s="53" t="s">
        <v>62</v>
      </c>
      <c r="H10" s="61" t="s">
        <v>63</v>
      </c>
      <c r="I10" s="58" t="s">
        <v>64</v>
      </c>
      <c r="J10" s="52" t="s">
        <v>65</v>
      </c>
      <c r="K10" s="52" t="s">
        <v>66</v>
      </c>
      <c r="L10" s="53" t="s">
        <v>67</v>
      </c>
      <c r="M10" s="61" t="s">
        <v>68</v>
      </c>
      <c r="N10" s="60" t="s">
        <v>5</v>
      </c>
      <c r="O10" s="60" t="s">
        <v>22</v>
      </c>
      <c r="P10" s="60" t="s">
        <v>20</v>
      </c>
      <c r="Q10" s="60" t="s">
        <v>21</v>
      </c>
      <c r="R10" s="54" t="s">
        <v>6</v>
      </c>
    </row>
    <row r="11" spans="1:18" ht="16.149999999999999" customHeight="1">
      <c r="A11" s="40">
        <f>IFERROR(VLOOKUP(B11,休日マスタ!$A$3:$A$28,1,FALSE),"")</f>
        <v>46023</v>
      </c>
      <c r="B11" s="45">
        <f>B6</f>
        <v>46023</v>
      </c>
      <c r="C11" s="37">
        <f t="shared" ref="C11:C38" si="0">WEEKDAY(B11,1)</f>
        <v>5</v>
      </c>
      <c r="D11" s="17"/>
      <c r="E11" s="18"/>
      <c r="F11" s="18"/>
      <c r="G11" s="18"/>
      <c r="H11" s="19"/>
      <c r="I11" s="20"/>
      <c r="J11" s="18"/>
      <c r="K11" s="18"/>
      <c r="L11" s="18"/>
      <c r="M11" s="21"/>
      <c r="N11" s="10">
        <f>(D11+E11+F11+G11+H11)+(I11+J11+K11+L11+M11)</f>
        <v>0</v>
      </c>
      <c r="O11" s="27"/>
      <c r="P11" s="27"/>
      <c r="Q11" s="27"/>
      <c r="R11" s="28"/>
    </row>
    <row r="12" spans="1:18" ht="16.149999999999999" customHeight="1">
      <c r="A12" s="40" t="str">
        <f>IFERROR(VLOOKUP(B12,休日マスタ!$A$3:$A$28,1,FALSE),"")</f>
        <v/>
      </c>
      <c r="B12" s="42">
        <f>B11+1</f>
        <v>46024</v>
      </c>
      <c r="C12" s="38">
        <f t="shared" si="0"/>
        <v>6</v>
      </c>
      <c r="D12" s="22"/>
      <c r="E12" s="23"/>
      <c r="F12" s="23"/>
      <c r="G12" s="23"/>
      <c r="H12" s="24"/>
      <c r="I12" s="25"/>
      <c r="J12" s="23"/>
      <c r="K12" s="23"/>
      <c r="L12" s="23"/>
      <c r="M12" s="26"/>
      <c r="N12" s="57">
        <f t="shared" ref="N12:N39" si="1">(D12+E12+F12+G12+H12)+(I12+J12+K12+L12+M12)</f>
        <v>0</v>
      </c>
      <c r="O12" s="27"/>
      <c r="P12" s="27"/>
      <c r="Q12" s="27"/>
      <c r="R12" s="29"/>
    </row>
    <row r="13" spans="1:18" ht="16.149999999999999" customHeight="1">
      <c r="A13" s="40" t="str">
        <f>IFERROR(VLOOKUP(B13,休日マスタ!$A$3:$A$28,1,FALSE),"")</f>
        <v/>
      </c>
      <c r="B13" s="42">
        <f t="shared" ref="B13:B38" si="2">B12+1</f>
        <v>46025</v>
      </c>
      <c r="C13" s="38">
        <f t="shared" si="0"/>
        <v>7</v>
      </c>
      <c r="D13" s="22"/>
      <c r="E13" s="23"/>
      <c r="F13" s="23"/>
      <c r="G13" s="23"/>
      <c r="H13" s="24"/>
      <c r="I13" s="25"/>
      <c r="J13" s="23"/>
      <c r="K13" s="23"/>
      <c r="L13" s="23"/>
      <c r="M13" s="26"/>
      <c r="N13" s="10">
        <f t="shared" si="1"/>
        <v>0</v>
      </c>
      <c r="O13" s="27"/>
      <c r="P13" s="27"/>
      <c r="Q13" s="27"/>
      <c r="R13" s="29"/>
    </row>
    <row r="14" spans="1:18" ht="16.149999999999999" customHeight="1">
      <c r="A14" s="40" t="str">
        <f>IFERROR(VLOOKUP(B14,休日マスタ!$A$3:$A$28,1,FALSE),"")</f>
        <v/>
      </c>
      <c r="B14" s="42">
        <f t="shared" si="2"/>
        <v>46026</v>
      </c>
      <c r="C14" s="38">
        <f t="shared" si="0"/>
        <v>1</v>
      </c>
      <c r="D14" s="22"/>
      <c r="E14" s="23"/>
      <c r="F14" s="23"/>
      <c r="G14" s="23"/>
      <c r="H14" s="24"/>
      <c r="I14" s="25"/>
      <c r="J14" s="23"/>
      <c r="K14" s="23"/>
      <c r="L14" s="23"/>
      <c r="M14" s="26"/>
      <c r="N14" s="10">
        <f t="shared" si="1"/>
        <v>0</v>
      </c>
      <c r="O14" s="27"/>
      <c r="P14" s="27"/>
      <c r="Q14" s="27"/>
      <c r="R14" s="29"/>
    </row>
    <row r="15" spans="1:18" ht="16.149999999999999" customHeight="1">
      <c r="A15" s="40" t="str">
        <f>IFERROR(VLOOKUP(B15,休日マスタ!$A$3:$A$28,1,FALSE),"")</f>
        <v/>
      </c>
      <c r="B15" s="42">
        <f t="shared" si="2"/>
        <v>46027</v>
      </c>
      <c r="C15" s="38">
        <f t="shared" si="0"/>
        <v>2</v>
      </c>
      <c r="D15" s="22"/>
      <c r="E15" s="23"/>
      <c r="F15" s="23"/>
      <c r="G15" s="23"/>
      <c r="H15" s="24"/>
      <c r="I15" s="25"/>
      <c r="J15" s="23"/>
      <c r="K15" s="23"/>
      <c r="L15" s="23"/>
      <c r="M15" s="26"/>
      <c r="N15" s="10">
        <f t="shared" si="1"/>
        <v>0</v>
      </c>
      <c r="O15" s="27"/>
      <c r="P15" s="27"/>
      <c r="Q15" s="27"/>
      <c r="R15" s="29"/>
    </row>
    <row r="16" spans="1:18" ht="16.149999999999999" customHeight="1">
      <c r="A16" s="40" t="str">
        <f>IFERROR(VLOOKUP(B16,休日マスタ!$A$3:$A$28,1,FALSE),"")</f>
        <v/>
      </c>
      <c r="B16" s="42">
        <f t="shared" si="2"/>
        <v>46028</v>
      </c>
      <c r="C16" s="38">
        <f t="shared" si="0"/>
        <v>3</v>
      </c>
      <c r="D16" s="22"/>
      <c r="E16" s="23"/>
      <c r="F16" s="23"/>
      <c r="G16" s="23"/>
      <c r="H16" s="24"/>
      <c r="I16" s="25"/>
      <c r="J16" s="23"/>
      <c r="K16" s="23"/>
      <c r="L16" s="23"/>
      <c r="M16" s="26"/>
      <c r="N16" s="10">
        <f t="shared" si="1"/>
        <v>0</v>
      </c>
      <c r="O16" s="27"/>
      <c r="P16" s="27"/>
      <c r="Q16" s="27"/>
      <c r="R16" s="29"/>
    </row>
    <row r="17" spans="1:18" ht="16.149999999999999" customHeight="1">
      <c r="A17" s="40" t="str">
        <f>IFERROR(VLOOKUP(B17,休日マスタ!$A$3:$A$28,1,FALSE),"")</f>
        <v/>
      </c>
      <c r="B17" s="42">
        <f t="shared" si="2"/>
        <v>46029</v>
      </c>
      <c r="C17" s="38">
        <f t="shared" si="0"/>
        <v>4</v>
      </c>
      <c r="D17" s="22"/>
      <c r="E17" s="23"/>
      <c r="F17" s="23"/>
      <c r="G17" s="23"/>
      <c r="H17" s="24"/>
      <c r="I17" s="25"/>
      <c r="J17" s="23"/>
      <c r="K17" s="23"/>
      <c r="L17" s="23"/>
      <c r="M17" s="26"/>
      <c r="N17" s="10">
        <f t="shared" si="1"/>
        <v>0</v>
      </c>
      <c r="O17" s="27"/>
      <c r="P17" s="27"/>
      <c r="Q17" s="27"/>
      <c r="R17" s="29"/>
    </row>
    <row r="18" spans="1:18" ht="16.149999999999999" customHeight="1">
      <c r="A18" s="40" t="str">
        <f>IFERROR(VLOOKUP(B18,休日マスタ!$A$3:$A$28,1,FALSE),"")</f>
        <v/>
      </c>
      <c r="B18" s="42">
        <f t="shared" si="2"/>
        <v>46030</v>
      </c>
      <c r="C18" s="38">
        <f t="shared" si="0"/>
        <v>5</v>
      </c>
      <c r="D18" s="22"/>
      <c r="E18" s="23"/>
      <c r="F18" s="23"/>
      <c r="G18" s="23"/>
      <c r="H18" s="24"/>
      <c r="I18" s="25"/>
      <c r="J18" s="23"/>
      <c r="K18" s="23"/>
      <c r="L18" s="23"/>
      <c r="M18" s="26"/>
      <c r="N18" s="10">
        <f t="shared" si="1"/>
        <v>0</v>
      </c>
      <c r="O18" s="27"/>
      <c r="P18" s="27"/>
      <c r="Q18" s="27"/>
      <c r="R18" s="29"/>
    </row>
    <row r="19" spans="1:18" ht="16.149999999999999" customHeight="1">
      <c r="A19" s="40" t="str">
        <f>IFERROR(VLOOKUP(B19,休日マスタ!$A$3:$A$28,1,FALSE),"")</f>
        <v/>
      </c>
      <c r="B19" s="42">
        <f t="shared" si="2"/>
        <v>46031</v>
      </c>
      <c r="C19" s="38">
        <f t="shared" si="0"/>
        <v>6</v>
      </c>
      <c r="D19" s="22"/>
      <c r="E19" s="23"/>
      <c r="F19" s="23"/>
      <c r="G19" s="23"/>
      <c r="H19" s="24"/>
      <c r="I19" s="25"/>
      <c r="J19" s="23"/>
      <c r="K19" s="23"/>
      <c r="L19" s="23"/>
      <c r="M19" s="26"/>
      <c r="N19" s="10">
        <f t="shared" si="1"/>
        <v>0</v>
      </c>
      <c r="O19" s="27"/>
      <c r="P19" s="27"/>
      <c r="Q19" s="27"/>
      <c r="R19" s="29"/>
    </row>
    <row r="20" spans="1:18" ht="16.149999999999999" customHeight="1">
      <c r="A20" s="40" t="str">
        <f>IFERROR(VLOOKUP(B20,休日マスタ!$A$3:$A$28,1,FALSE),"")</f>
        <v/>
      </c>
      <c r="B20" s="42">
        <f t="shared" si="2"/>
        <v>46032</v>
      </c>
      <c r="C20" s="38">
        <f t="shared" si="0"/>
        <v>7</v>
      </c>
      <c r="D20" s="22"/>
      <c r="E20" s="23"/>
      <c r="F20" s="23"/>
      <c r="G20" s="23"/>
      <c r="H20" s="24"/>
      <c r="I20" s="25"/>
      <c r="J20" s="23"/>
      <c r="K20" s="23"/>
      <c r="L20" s="23"/>
      <c r="M20" s="26"/>
      <c r="N20" s="10">
        <f t="shared" si="1"/>
        <v>0</v>
      </c>
      <c r="O20" s="27"/>
      <c r="P20" s="27"/>
      <c r="Q20" s="27"/>
      <c r="R20" s="29"/>
    </row>
    <row r="21" spans="1:18" ht="16.149999999999999" customHeight="1">
      <c r="A21" s="40" t="str">
        <f>IFERROR(VLOOKUP(B21,休日マスタ!$A$3:$A$28,1,FALSE),"")</f>
        <v/>
      </c>
      <c r="B21" s="42">
        <f t="shared" si="2"/>
        <v>46033</v>
      </c>
      <c r="C21" s="38">
        <f t="shared" si="0"/>
        <v>1</v>
      </c>
      <c r="D21" s="22"/>
      <c r="E21" s="23"/>
      <c r="F21" s="23"/>
      <c r="G21" s="23"/>
      <c r="H21" s="24"/>
      <c r="I21" s="25"/>
      <c r="J21" s="23"/>
      <c r="K21" s="23"/>
      <c r="L21" s="23"/>
      <c r="M21" s="26"/>
      <c r="N21" s="10">
        <f t="shared" si="1"/>
        <v>0</v>
      </c>
      <c r="O21" s="27"/>
      <c r="P21" s="27"/>
      <c r="Q21" s="27"/>
      <c r="R21" s="29"/>
    </row>
    <row r="22" spans="1:18" ht="16.149999999999999" customHeight="1">
      <c r="A22" s="40">
        <f>IFERROR(VLOOKUP(B22,休日マスタ!$A$3:$A$28,1,FALSE),"")</f>
        <v>46034</v>
      </c>
      <c r="B22" s="42">
        <f t="shared" si="2"/>
        <v>46034</v>
      </c>
      <c r="C22" s="38">
        <f t="shared" si="0"/>
        <v>2</v>
      </c>
      <c r="D22" s="22"/>
      <c r="E22" s="23"/>
      <c r="F22" s="23"/>
      <c r="G22" s="23"/>
      <c r="H22" s="24"/>
      <c r="I22" s="25"/>
      <c r="J22" s="23"/>
      <c r="K22" s="23"/>
      <c r="L22" s="23"/>
      <c r="M22" s="26"/>
      <c r="N22" s="10">
        <f t="shared" si="1"/>
        <v>0</v>
      </c>
      <c r="O22" s="27"/>
      <c r="P22" s="27"/>
      <c r="Q22" s="27"/>
      <c r="R22" s="29"/>
    </row>
    <row r="23" spans="1:18" ht="16.149999999999999" customHeight="1">
      <c r="A23" s="40" t="str">
        <f>IFERROR(VLOOKUP(B23,休日マスタ!$A$3:$A$28,1,FALSE),"")</f>
        <v/>
      </c>
      <c r="B23" s="42">
        <f t="shared" si="2"/>
        <v>46035</v>
      </c>
      <c r="C23" s="38">
        <f t="shared" si="0"/>
        <v>3</v>
      </c>
      <c r="D23" s="22"/>
      <c r="E23" s="23"/>
      <c r="F23" s="23"/>
      <c r="G23" s="23"/>
      <c r="H23" s="24"/>
      <c r="I23" s="25"/>
      <c r="J23" s="23"/>
      <c r="K23" s="23"/>
      <c r="L23" s="23"/>
      <c r="M23" s="26"/>
      <c r="N23" s="10">
        <f t="shared" si="1"/>
        <v>0</v>
      </c>
      <c r="O23" s="27"/>
      <c r="P23" s="27"/>
      <c r="Q23" s="27"/>
      <c r="R23" s="29"/>
    </row>
    <row r="24" spans="1:18" ht="16.149999999999999" customHeight="1">
      <c r="A24" s="40" t="str">
        <f>IFERROR(VLOOKUP(B24,休日マスタ!$A$3:$A$28,1,FALSE),"")</f>
        <v/>
      </c>
      <c r="B24" s="42">
        <f t="shared" si="2"/>
        <v>46036</v>
      </c>
      <c r="C24" s="38">
        <f t="shared" si="0"/>
        <v>4</v>
      </c>
      <c r="D24" s="22"/>
      <c r="E24" s="23"/>
      <c r="F24" s="23"/>
      <c r="G24" s="23"/>
      <c r="H24" s="24"/>
      <c r="I24" s="25"/>
      <c r="J24" s="23"/>
      <c r="K24" s="23"/>
      <c r="L24" s="23"/>
      <c r="M24" s="26"/>
      <c r="N24" s="10">
        <f t="shared" si="1"/>
        <v>0</v>
      </c>
      <c r="O24" s="27"/>
      <c r="P24" s="27"/>
      <c r="Q24" s="27"/>
      <c r="R24" s="29"/>
    </row>
    <row r="25" spans="1:18" ht="16.149999999999999" customHeight="1">
      <c r="A25" s="40" t="str">
        <f>IFERROR(VLOOKUP(B25,休日マスタ!$A$3:$A$28,1,FALSE),"")</f>
        <v/>
      </c>
      <c r="B25" s="42">
        <f t="shared" si="2"/>
        <v>46037</v>
      </c>
      <c r="C25" s="38">
        <f t="shared" si="0"/>
        <v>5</v>
      </c>
      <c r="D25" s="22"/>
      <c r="E25" s="23"/>
      <c r="F25" s="23"/>
      <c r="G25" s="23"/>
      <c r="H25" s="24"/>
      <c r="I25" s="25"/>
      <c r="J25" s="23"/>
      <c r="K25" s="23"/>
      <c r="L25" s="23"/>
      <c r="M25" s="26"/>
      <c r="N25" s="10">
        <f t="shared" si="1"/>
        <v>0</v>
      </c>
      <c r="O25" s="27"/>
      <c r="P25" s="27"/>
      <c r="Q25" s="27"/>
      <c r="R25" s="29"/>
    </row>
    <row r="26" spans="1:18" ht="16.149999999999999" customHeight="1">
      <c r="A26" s="40" t="str">
        <f>IFERROR(VLOOKUP(B26,休日マスタ!$A$3:$A$28,1,FALSE),"")</f>
        <v/>
      </c>
      <c r="B26" s="42">
        <f t="shared" si="2"/>
        <v>46038</v>
      </c>
      <c r="C26" s="38">
        <f t="shared" si="0"/>
        <v>6</v>
      </c>
      <c r="D26" s="22"/>
      <c r="E26" s="23"/>
      <c r="F26" s="23"/>
      <c r="G26" s="23"/>
      <c r="H26" s="24"/>
      <c r="I26" s="25"/>
      <c r="J26" s="23"/>
      <c r="K26" s="23"/>
      <c r="L26" s="23"/>
      <c r="M26" s="26"/>
      <c r="N26" s="10">
        <f t="shared" si="1"/>
        <v>0</v>
      </c>
      <c r="O26" s="27"/>
      <c r="P26" s="27"/>
      <c r="Q26" s="27"/>
      <c r="R26" s="29"/>
    </row>
    <row r="27" spans="1:18" ht="16.149999999999999" customHeight="1">
      <c r="A27" s="40" t="str">
        <f>IFERROR(VLOOKUP(B27,休日マスタ!$A$3:$A$28,1,FALSE),"")</f>
        <v/>
      </c>
      <c r="B27" s="42">
        <f t="shared" si="2"/>
        <v>46039</v>
      </c>
      <c r="C27" s="38">
        <f t="shared" si="0"/>
        <v>7</v>
      </c>
      <c r="D27" s="22"/>
      <c r="E27" s="23"/>
      <c r="F27" s="23"/>
      <c r="G27" s="23"/>
      <c r="H27" s="24"/>
      <c r="I27" s="25"/>
      <c r="J27" s="23"/>
      <c r="K27" s="23"/>
      <c r="L27" s="23"/>
      <c r="M27" s="26"/>
      <c r="N27" s="10">
        <f t="shared" si="1"/>
        <v>0</v>
      </c>
      <c r="O27" s="27"/>
      <c r="P27" s="27"/>
      <c r="Q27" s="27"/>
      <c r="R27" s="29"/>
    </row>
    <row r="28" spans="1:18" ht="16.149999999999999" customHeight="1">
      <c r="A28" s="40" t="str">
        <f>IFERROR(VLOOKUP(B28,休日マスタ!$A$3:$A$28,1,FALSE),"")</f>
        <v/>
      </c>
      <c r="B28" s="42">
        <f t="shared" si="2"/>
        <v>46040</v>
      </c>
      <c r="C28" s="38">
        <f t="shared" si="0"/>
        <v>1</v>
      </c>
      <c r="D28" s="22"/>
      <c r="E28" s="23"/>
      <c r="F28" s="23"/>
      <c r="G28" s="23"/>
      <c r="H28" s="24"/>
      <c r="I28" s="25"/>
      <c r="J28" s="23"/>
      <c r="K28" s="23"/>
      <c r="L28" s="23"/>
      <c r="M28" s="26"/>
      <c r="N28" s="10">
        <f t="shared" si="1"/>
        <v>0</v>
      </c>
      <c r="O28" s="27"/>
      <c r="P28" s="27"/>
      <c r="Q28" s="27"/>
      <c r="R28" s="29"/>
    </row>
    <row r="29" spans="1:18" ht="16.149999999999999" customHeight="1">
      <c r="A29" s="40" t="str">
        <f>IFERROR(VLOOKUP(B29,休日マスタ!$A$3:$A$28,1,FALSE),"")</f>
        <v/>
      </c>
      <c r="B29" s="42">
        <f t="shared" si="2"/>
        <v>46041</v>
      </c>
      <c r="C29" s="38">
        <f t="shared" si="0"/>
        <v>2</v>
      </c>
      <c r="D29" s="22"/>
      <c r="E29" s="23"/>
      <c r="F29" s="23"/>
      <c r="G29" s="23"/>
      <c r="H29" s="24"/>
      <c r="I29" s="25"/>
      <c r="J29" s="23"/>
      <c r="K29" s="23"/>
      <c r="L29" s="23"/>
      <c r="M29" s="26"/>
      <c r="N29" s="10">
        <f t="shared" si="1"/>
        <v>0</v>
      </c>
      <c r="O29" s="27"/>
      <c r="P29" s="27"/>
      <c r="Q29" s="27"/>
      <c r="R29" s="29"/>
    </row>
    <row r="30" spans="1:18" ht="16.149999999999999" customHeight="1">
      <c r="A30" s="40" t="str">
        <f>IFERROR(VLOOKUP(B30,休日マスタ!$A$3:$A$28,1,FALSE),"")</f>
        <v/>
      </c>
      <c r="B30" s="42">
        <f t="shared" si="2"/>
        <v>46042</v>
      </c>
      <c r="C30" s="38">
        <f t="shared" si="0"/>
        <v>3</v>
      </c>
      <c r="D30" s="22"/>
      <c r="E30" s="23"/>
      <c r="F30" s="23"/>
      <c r="G30" s="23"/>
      <c r="H30" s="24"/>
      <c r="I30" s="25"/>
      <c r="J30" s="23"/>
      <c r="K30" s="23"/>
      <c r="L30" s="23"/>
      <c r="M30" s="26"/>
      <c r="N30" s="10">
        <f t="shared" si="1"/>
        <v>0</v>
      </c>
      <c r="O30" s="27"/>
      <c r="P30" s="27"/>
      <c r="Q30" s="27"/>
      <c r="R30" s="29"/>
    </row>
    <row r="31" spans="1:18" ht="16.149999999999999" customHeight="1">
      <c r="A31" s="40" t="str">
        <f>IFERROR(VLOOKUP(B31,休日マスタ!$A$3:$A$28,1,FALSE),"")</f>
        <v/>
      </c>
      <c r="B31" s="42">
        <f t="shared" si="2"/>
        <v>46043</v>
      </c>
      <c r="C31" s="38">
        <f t="shared" si="0"/>
        <v>4</v>
      </c>
      <c r="D31" s="22"/>
      <c r="E31" s="23"/>
      <c r="F31" s="23"/>
      <c r="G31" s="23"/>
      <c r="H31" s="24"/>
      <c r="I31" s="25"/>
      <c r="J31" s="23"/>
      <c r="K31" s="23"/>
      <c r="L31" s="23"/>
      <c r="M31" s="26"/>
      <c r="N31" s="10">
        <f t="shared" si="1"/>
        <v>0</v>
      </c>
      <c r="O31" s="27"/>
      <c r="P31" s="27"/>
      <c r="Q31" s="27"/>
      <c r="R31" s="29"/>
    </row>
    <row r="32" spans="1:18" ht="16.149999999999999" customHeight="1">
      <c r="A32" s="40" t="str">
        <f>IFERROR(VLOOKUP(B32,休日マスタ!$A$3:$A$28,1,FALSE),"")</f>
        <v/>
      </c>
      <c r="B32" s="42">
        <f t="shared" si="2"/>
        <v>46044</v>
      </c>
      <c r="C32" s="38">
        <f t="shared" si="0"/>
        <v>5</v>
      </c>
      <c r="D32" s="22"/>
      <c r="E32" s="23"/>
      <c r="F32" s="23"/>
      <c r="G32" s="23"/>
      <c r="H32" s="24"/>
      <c r="I32" s="25"/>
      <c r="J32" s="23"/>
      <c r="K32" s="23"/>
      <c r="L32" s="23"/>
      <c r="M32" s="26"/>
      <c r="N32" s="10">
        <f t="shared" si="1"/>
        <v>0</v>
      </c>
      <c r="O32" s="27"/>
      <c r="P32" s="27"/>
      <c r="Q32" s="27"/>
      <c r="R32" s="29"/>
    </row>
    <row r="33" spans="1:18" ht="16.149999999999999" customHeight="1">
      <c r="A33" s="40" t="str">
        <f>IFERROR(VLOOKUP(B33,休日マスタ!$A$3:$A$28,1,FALSE),"")</f>
        <v/>
      </c>
      <c r="B33" s="42">
        <f t="shared" si="2"/>
        <v>46045</v>
      </c>
      <c r="C33" s="38">
        <f t="shared" si="0"/>
        <v>6</v>
      </c>
      <c r="D33" s="22"/>
      <c r="E33" s="23"/>
      <c r="F33" s="23"/>
      <c r="G33" s="23"/>
      <c r="H33" s="24"/>
      <c r="I33" s="25"/>
      <c r="J33" s="23"/>
      <c r="K33" s="23"/>
      <c r="L33" s="23"/>
      <c r="M33" s="26"/>
      <c r="N33" s="10">
        <f t="shared" si="1"/>
        <v>0</v>
      </c>
      <c r="O33" s="27"/>
      <c r="P33" s="27"/>
      <c r="Q33" s="27"/>
      <c r="R33" s="29"/>
    </row>
    <row r="34" spans="1:18" ht="16.149999999999999" customHeight="1">
      <c r="A34" s="40" t="str">
        <f>IFERROR(VLOOKUP(B34,休日マスタ!$A$3:$A$28,1,FALSE),"")</f>
        <v/>
      </c>
      <c r="B34" s="42">
        <f t="shared" si="2"/>
        <v>46046</v>
      </c>
      <c r="C34" s="38">
        <f t="shared" si="0"/>
        <v>7</v>
      </c>
      <c r="D34" s="22"/>
      <c r="E34" s="23"/>
      <c r="F34" s="23"/>
      <c r="G34" s="23"/>
      <c r="H34" s="24"/>
      <c r="I34" s="25"/>
      <c r="J34" s="23"/>
      <c r="K34" s="23"/>
      <c r="L34" s="23"/>
      <c r="M34" s="26"/>
      <c r="N34" s="10">
        <f t="shared" si="1"/>
        <v>0</v>
      </c>
      <c r="O34" s="27"/>
      <c r="P34" s="27"/>
      <c r="Q34" s="27"/>
      <c r="R34" s="29"/>
    </row>
    <row r="35" spans="1:18" ht="16.149999999999999" customHeight="1">
      <c r="A35" s="40" t="str">
        <f>IFERROR(VLOOKUP(B35,休日マスタ!$A$3:$A$28,1,FALSE),"")</f>
        <v/>
      </c>
      <c r="B35" s="42">
        <f t="shared" si="2"/>
        <v>46047</v>
      </c>
      <c r="C35" s="38">
        <f t="shared" si="0"/>
        <v>1</v>
      </c>
      <c r="D35" s="22"/>
      <c r="E35" s="23"/>
      <c r="F35" s="23"/>
      <c r="G35" s="23"/>
      <c r="H35" s="24"/>
      <c r="I35" s="25"/>
      <c r="J35" s="23"/>
      <c r="K35" s="23"/>
      <c r="L35" s="23"/>
      <c r="M35" s="26"/>
      <c r="N35" s="10">
        <f t="shared" si="1"/>
        <v>0</v>
      </c>
      <c r="O35" s="27"/>
      <c r="P35" s="27"/>
      <c r="Q35" s="27"/>
      <c r="R35" s="29"/>
    </row>
    <row r="36" spans="1:18" ht="16.149999999999999" customHeight="1">
      <c r="A36" s="40" t="str">
        <f>IFERROR(VLOOKUP(B36,休日マスタ!$A$3:$A$28,1,FALSE),"")</f>
        <v/>
      </c>
      <c r="B36" s="42">
        <f t="shared" si="2"/>
        <v>46048</v>
      </c>
      <c r="C36" s="38">
        <f t="shared" si="0"/>
        <v>2</v>
      </c>
      <c r="D36" s="22"/>
      <c r="E36" s="23"/>
      <c r="F36" s="23"/>
      <c r="G36" s="23"/>
      <c r="H36" s="24"/>
      <c r="I36" s="25"/>
      <c r="J36" s="23"/>
      <c r="K36" s="23"/>
      <c r="L36" s="23"/>
      <c r="M36" s="26"/>
      <c r="N36" s="10">
        <f t="shared" si="1"/>
        <v>0</v>
      </c>
      <c r="O36" s="27"/>
      <c r="P36" s="27"/>
      <c r="Q36" s="27"/>
      <c r="R36" s="29"/>
    </row>
    <row r="37" spans="1:18" ht="16.149999999999999" customHeight="1">
      <c r="A37" s="40" t="str">
        <f>IFERROR(VLOOKUP(B37,休日マスタ!$A$3:$A$28,1,FALSE),"")</f>
        <v/>
      </c>
      <c r="B37" s="42">
        <f t="shared" si="2"/>
        <v>46049</v>
      </c>
      <c r="C37" s="38">
        <f t="shared" si="0"/>
        <v>3</v>
      </c>
      <c r="D37" s="22"/>
      <c r="E37" s="23"/>
      <c r="F37" s="23"/>
      <c r="G37" s="23"/>
      <c r="H37" s="24"/>
      <c r="I37" s="25"/>
      <c r="J37" s="23"/>
      <c r="K37" s="23"/>
      <c r="L37" s="23"/>
      <c r="M37" s="26"/>
      <c r="N37" s="10">
        <f t="shared" si="1"/>
        <v>0</v>
      </c>
      <c r="O37" s="27"/>
      <c r="P37" s="27"/>
      <c r="Q37" s="27"/>
      <c r="R37" s="29"/>
    </row>
    <row r="38" spans="1:18" ht="16.149999999999999" customHeight="1">
      <c r="A38" s="40" t="str">
        <f>IFERROR(VLOOKUP(B38,休日マスタ!$A$3:$A$28,1,FALSE),"")</f>
        <v/>
      </c>
      <c r="B38" s="42">
        <f t="shared" si="2"/>
        <v>46050</v>
      </c>
      <c r="C38" s="38">
        <f t="shared" si="0"/>
        <v>4</v>
      </c>
      <c r="D38" s="22"/>
      <c r="E38" s="23"/>
      <c r="F38" s="23"/>
      <c r="G38" s="23"/>
      <c r="H38" s="24"/>
      <c r="I38" s="25"/>
      <c r="J38" s="23"/>
      <c r="K38" s="23"/>
      <c r="L38" s="23"/>
      <c r="M38" s="26"/>
      <c r="N38" s="10">
        <f t="shared" si="1"/>
        <v>0</v>
      </c>
      <c r="O38" s="27"/>
      <c r="P38" s="27"/>
      <c r="Q38" s="27"/>
      <c r="R38" s="29"/>
    </row>
    <row r="39" spans="1:18" ht="16.149999999999999" customHeight="1">
      <c r="A39" s="40" t="str">
        <f>IFERROR(VLOOKUP(B39,休日マスタ!$A$3:$A$28,1,FALSE),"")</f>
        <v/>
      </c>
      <c r="B39" s="42">
        <f>IFERROR(IF(DAY(B38+1)=1,"",B38+1),"")</f>
        <v>46051</v>
      </c>
      <c r="C39" s="38">
        <f>IF(B39="","",WEEKDAY(B39,1))</f>
        <v>5</v>
      </c>
      <c r="D39" s="22"/>
      <c r="E39" s="23"/>
      <c r="F39" s="23"/>
      <c r="G39" s="23"/>
      <c r="H39" s="24"/>
      <c r="I39" s="25"/>
      <c r="J39" s="23"/>
      <c r="K39" s="23"/>
      <c r="L39" s="23"/>
      <c r="M39" s="26"/>
      <c r="N39" s="10">
        <f t="shared" si="1"/>
        <v>0</v>
      </c>
      <c r="O39" s="27"/>
      <c r="P39" s="27"/>
      <c r="Q39" s="27"/>
      <c r="R39" s="29"/>
    </row>
    <row r="40" spans="1:18" ht="16.149999999999999" customHeight="1">
      <c r="A40" s="40" t="str">
        <f>IFERROR(VLOOKUP(B40,休日マスタ!$A$3:$A$28,1,FALSE),"")</f>
        <v/>
      </c>
      <c r="B40" s="42">
        <f>IFERROR(IF(DAY(B39+1)=1,"",B39+1),"")</f>
        <v>46052</v>
      </c>
      <c r="C40" s="38">
        <f>IF(B40="","",WEEKDAY(B40,1))</f>
        <v>6</v>
      </c>
      <c r="D40" s="22"/>
      <c r="E40" s="23"/>
      <c r="F40" s="23"/>
      <c r="G40" s="23"/>
      <c r="H40" s="24"/>
      <c r="I40" s="25"/>
      <c r="J40" s="23"/>
      <c r="K40" s="23"/>
      <c r="L40" s="23"/>
      <c r="M40" s="26"/>
      <c r="N40" s="10">
        <f>(D40+E40+F40+G40+H40)+(I40+J40+K40+L40+M40)</f>
        <v>0</v>
      </c>
      <c r="O40" s="27"/>
      <c r="P40" s="27"/>
      <c r="Q40" s="27"/>
      <c r="R40" s="29"/>
    </row>
    <row r="41" spans="1:18" ht="16.149999999999999" customHeight="1" thickBot="1">
      <c r="A41" s="40" t="str">
        <f>IFERROR(VLOOKUP(B41,休日マスタ!$A$3:$A$28,1,FALSE),"")</f>
        <v/>
      </c>
      <c r="B41" s="43">
        <f>IFERROR(IF(DAY(B40+1)=1,"",B40+1),"")</f>
        <v>46053</v>
      </c>
      <c r="C41" s="51">
        <f>IF(B41="","",WEEKDAY(B41,1))</f>
        <v>7</v>
      </c>
      <c r="D41" s="32"/>
      <c r="E41" s="33"/>
      <c r="F41" s="33"/>
      <c r="G41" s="33"/>
      <c r="H41" s="34"/>
      <c r="I41" s="35"/>
      <c r="J41" s="33"/>
      <c r="K41" s="33"/>
      <c r="L41" s="33"/>
      <c r="M41" s="36"/>
      <c r="N41" s="11">
        <f>(D41+E41+F41+G41+H41)+(I41+J41+K41+L41+M41)</f>
        <v>0</v>
      </c>
      <c r="O41" s="30"/>
      <c r="P41" s="30"/>
      <c r="Q41" s="30"/>
      <c r="R41" s="31"/>
    </row>
    <row r="42" spans="1:18" ht="16.149999999999999" customHeight="1" thickTop="1">
      <c r="B42" s="103" t="s">
        <v>16</v>
      </c>
      <c r="C42" s="104"/>
      <c r="D42" s="152">
        <f>SUM(D11:D41)</f>
        <v>0</v>
      </c>
      <c r="E42" s="153">
        <f t="shared" ref="E42:Q42" si="3">SUM(E11:E41)</f>
        <v>0</v>
      </c>
      <c r="F42" s="153">
        <f t="shared" si="3"/>
        <v>0</v>
      </c>
      <c r="G42" s="153">
        <f t="shared" si="3"/>
        <v>0</v>
      </c>
      <c r="H42" s="153">
        <f t="shared" si="3"/>
        <v>0</v>
      </c>
      <c r="I42" s="153">
        <f t="shared" si="3"/>
        <v>0</v>
      </c>
      <c r="J42" s="153">
        <f t="shared" si="3"/>
        <v>0</v>
      </c>
      <c r="K42" s="153">
        <f t="shared" si="3"/>
        <v>0</v>
      </c>
      <c r="L42" s="153">
        <f t="shared" si="3"/>
        <v>0</v>
      </c>
      <c r="M42" s="154">
        <f t="shared" si="3"/>
        <v>0</v>
      </c>
      <c r="N42" s="14">
        <f t="shared" si="3"/>
        <v>0</v>
      </c>
      <c r="O42" s="15">
        <f t="shared" si="3"/>
        <v>0</v>
      </c>
      <c r="P42" s="15">
        <f t="shared" si="3"/>
        <v>0</v>
      </c>
      <c r="Q42" s="15">
        <f t="shared" si="3"/>
        <v>0</v>
      </c>
      <c r="R42" s="12">
        <f>SUM(R11:R41)</f>
        <v>0</v>
      </c>
    </row>
    <row r="43" spans="1:18">
      <c r="B43" t="s">
        <v>17</v>
      </c>
      <c r="D43" s="13"/>
      <c r="E43" s="13"/>
      <c r="F43" s="13"/>
      <c r="G43" s="13"/>
      <c r="H43" s="13"/>
      <c r="I43" s="13"/>
      <c r="J43" s="13"/>
      <c r="K43" s="13"/>
      <c r="L43" s="13"/>
      <c r="M43" s="13"/>
      <c r="N43" s="13"/>
      <c r="O43" s="13"/>
      <c r="P43" s="13"/>
      <c r="Q43" s="13"/>
      <c r="R43" s="13"/>
    </row>
    <row r="44" spans="1:18" ht="22.5" customHeight="1">
      <c r="B44" t="s">
        <v>31</v>
      </c>
      <c r="D44" s="13"/>
      <c r="E44" s="13"/>
      <c r="F44" s="13"/>
      <c r="G44" s="13"/>
      <c r="H44" s="13"/>
      <c r="I44" s="13"/>
      <c r="J44" s="13"/>
      <c r="K44" s="13"/>
      <c r="L44" s="13"/>
      <c r="M44" s="13"/>
      <c r="N44" s="13"/>
      <c r="O44" s="13"/>
      <c r="P44" s="13"/>
      <c r="Q44" s="13"/>
      <c r="R44" s="13"/>
    </row>
    <row r="45" spans="1:18" ht="9" customHeight="1">
      <c r="D45" s="13"/>
      <c r="E45" s="13"/>
      <c r="F45" s="13"/>
      <c r="G45" s="13"/>
      <c r="H45" s="13"/>
      <c r="I45" s="13"/>
      <c r="J45" s="13"/>
      <c r="K45" s="13"/>
      <c r="L45" s="13"/>
      <c r="M45" s="13"/>
      <c r="N45" s="13"/>
      <c r="O45" s="13"/>
      <c r="P45" s="13"/>
      <c r="Q45" s="13"/>
      <c r="R45" s="13"/>
    </row>
    <row r="46" spans="1:18" ht="19.5">
      <c r="B46" s="105" t="s">
        <v>18</v>
      </c>
      <c r="C46" s="105"/>
      <c r="D46" s="105"/>
      <c r="E46" s="105"/>
      <c r="F46" s="105"/>
      <c r="G46" s="105"/>
      <c r="H46" s="105"/>
      <c r="I46" s="105"/>
      <c r="J46" s="105"/>
      <c r="K46" s="105"/>
      <c r="L46" s="105"/>
      <c r="M46" s="105"/>
      <c r="N46" s="105"/>
      <c r="O46" s="105"/>
      <c r="P46" s="105"/>
      <c r="Q46" s="105"/>
      <c r="R46" s="105"/>
    </row>
    <row r="47" spans="1:18" ht="69" customHeight="1">
      <c r="B47" s="64" t="s">
        <v>26</v>
      </c>
      <c r="C47" s="106"/>
      <c r="D47" s="144" t="str">
        <f>'様式1-1月報(12月)'!$D$47:$R$47</f>
        <v>　目標設定シートの２（１）で記載したものを記入</v>
      </c>
      <c r="E47" s="145"/>
      <c r="F47" s="145"/>
      <c r="G47" s="145"/>
      <c r="H47" s="145"/>
      <c r="I47" s="145"/>
      <c r="J47" s="145"/>
      <c r="K47" s="145"/>
      <c r="L47" s="145"/>
      <c r="M47" s="145"/>
      <c r="N47" s="145"/>
      <c r="O47" s="145"/>
      <c r="P47" s="145"/>
      <c r="Q47" s="145"/>
      <c r="R47" s="146"/>
    </row>
    <row r="48" spans="1:18" ht="63" customHeight="1">
      <c r="B48" s="64" t="s">
        <v>57</v>
      </c>
      <c r="C48" s="65"/>
      <c r="D48" s="141" t="str">
        <f>'様式1-1月報(12月)'!$D$48:$R$48</f>
        <v>①　目標設定シートの２（２）で記載したものを記入
②
③</v>
      </c>
      <c r="E48" s="142"/>
      <c r="F48" s="142"/>
      <c r="G48" s="142"/>
      <c r="H48" s="142"/>
      <c r="I48" s="142"/>
      <c r="J48" s="142"/>
      <c r="K48" s="142"/>
      <c r="L48" s="142"/>
      <c r="M48" s="142"/>
      <c r="N48" s="142"/>
      <c r="O48" s="142"/>
      <c r="P48" s="142"/>
      <c r="Q48" s="142"/>
      <c r="R48" s="143"/>
    </row>
    <row r="49" spans="2:18" ht="42" customHeight="1">
      <c r="B49" s="147" t="s">
        <v>79</v>
      </c>
      <c r="C49" s="148"/>
      <c r="D49" s="149" t="str">
        <f>'様式1-1月報(12月)'!$D$53:$R$53</f>
        <v>・当月の考察等踏まえた行動計画</v>
      </c>
      <c r="E49" s="150"/>
      <c r="F49" s="150"/>
      <c r="G49" s="150"/>
      <c r="H49" s="150"/>
      <c r="I49" s="150"/>
      <c r="J49" s="150"/>
      <c r="K49" s="150"/>
      <c r="L49" s="150"/>
      <c r="M49" s="150"/>
      <c r="N49" s="150"/>
      <c r="O49" s="150"/>
      <c r="P49" s="150"/>
      <c r="Q49" s="150"/>
      <c r="R49" s="151"/>
    </row>
    <row r="50" spans="2:18" ht="27.6" customHeight="1">
      <c r="B50" s="94" t="s">
        <v>19</v>
      </c>
      <c r="C50" s="95"/>
      <c r="D50" s="100" t="s">
        <v>28</v>
      </c>
      <c r="E50" s="101"/>
      <c r="F50" s="101"/>
      <c r="G50" s="101"/>
      <c r="H50" s="101"/>
      <c r="I50" s="101"/>
      <c r="J50" s="101"/>
      <c r="K50" s="101"/>
      <c r="L50" s="101"/>
      <c r="M50" s="101"/>
      <c r="N50" s="101"/>
      <c r="O50" s="101"/>
      <c r="P50" s="101"/>
      <c r="Q50" s="101"/>
      <c r="R50" s="102"/>
    </row>
    <row r="51" spans="2:18" ht="28.9" customHeight="1">
      <c r="B51" s="96"/>
      <c r="C51" s="97"/>
      <c r="D51" s="100" t="s">
        <v>69</v>
      </c>
      <c r="E51" s="101"/>
      <c r="F51" s="101"/>
      <c r="G51" s="101"/>
      <c r="H51" s="101"/>
      <c r="I51" s="101"/>
      <c r="J51" s="101"/>
      <c r="K51" s="101"/>
      <c r="L51" s="101"/>
      <c r="M51" s="101"/>
      <c r="N51" s="101"/>
      <c r="O51" s="101"/>
      <c r="P51" s="101"/>
      <c r="Q51" s="101"/>
      <c r="R51" s="102"/>
    </row>
    <row r="52" spans="2:18" ht="33" customHeight="1">
      <c r="B52" s="98"/>
      <c r="C52" s="99"/>
      <c r="D52" s="100" t="s">
        <v>29</v>
      </c>
      <c r="E52" s="101"/>
      <c r="F52" s="101"/>
      <c r="G52" s="101"/>
      <c r="H52" s="101"/>
      <c r="I52" s="101"/>
      <c r="J52" s="101"/>
      <c r="K52" s="101"/>
      <c r="L52" s="101"/>
      <c r="M52" s="101"/>
      <c r="N52" s="101"/>
      <c r="O52" s="101"/>
      <c r="P52" s="101"/>
      <c r="Q52" s="101"/>
      <c r="R52" s="102"/>
    </row>
    <row r="53" spans="2:18" ht="63" customHeight="1">
      <c r="B53" s="86" t="s">
        <v>70</v>
      </c>
      <c r="C53" s="87"/>
      <c r="D53" s="126" t="s">
        <v>73</v>
      </c>
      <c r="E53" s="127"/>
      <c r="F53" s="127"/>
      <c r="G53" s="127"/>
      <c r="H53" s="127"/>
      <c r="I53" s="127"/>
      <c r="J53" s="127"/>
      <c r="K53" s="127"/>
      <c r="L53" s="127"/>
      <c r="M53" s="127"/>
      <c r="N53" s="127"/>
      <c r="O53" s="127"/>
      <c r="P53" s="127"/>
      <c r="Q53" s="127"/>
      <c r="R53" s="128"/>
    </row>
    <row r="54" spans="2:18" ht="36" customHeight="1">
      <c r="B54" s="71" t="s">
        <v>27</v>
      </c>
      <c r="C54" s="72"/>
      <c r="D54" s="73" t="s">
        <v>23</v>
      </c>
      <c r="E54" s="74"/>
      <c r="F54" s="75"/>
      <c r="G54" s="76"/>
      <c r="H54" s="77" t="s">
        <v>24</v>
      </c>
      <c r="I54" s="78"/>
      <c r="J54" s="79"/>
      <c r="K54" s="80"/>
      <c r="L54" s="77" t="s">
        <v>25</v>
      </c>
      <c r="M54" s="78"/>
      <c r="N54" s="66">
        <f>F54+J54</f>
        <v>0</v>
      </c>
      <c r="O54" s="67"/>
      <c r="P54" s="68" t="s">
        <v>30</v>
      </c>
      <c r="Q54" s="69"/>
      <c r="R54" s="55"/>
    </row>
    <row r="55" spans="2:18">
      <c r="B55" s="70" t="s">
        <v>78</v>
      </c>
      <c r="C55" s="70"/>
      <c r="D55" s="70"/>
      <c r="E55" s="70"/>
      <c r="F55" s="70"/>
      <c r="G55" s="70"/>
      <c r="H55" s="70"/>
      <c r="I55" s="70"/>
      <c r="J55" s="70"/>
      <c r="K55" s="70"/>
      <c r="L55" s="70"/>
      <c r="M55" s="70"/>
      <c r="N55" s="70"/>
      <c r="O55" s="70"/>
      <c r="P55" s="70"/>
      <c r="Q55" s="70"/>
      <c r="R55" s="70"/>
    </row>
  </sheetData>
  <mergeCells count="44">
    <mergeCell ref="B2:R2"/>
    <mergeCell ref="L4:R4"/>
    <mergeCell ref="L5:R5"/>
    <mergeCell ref="B6:C6"/>
    <mergeCell ref="D6:H6"/>
    <mergeCell ref="I6:M6"/>
    <mergeCell ref="N6:N8"/>
    <mergeCell ref="O6:O8"/>
    <mergeCell ref="P6:P8"/>
    <mergeCell ref="Q6:Q8"/>
    <mergeCell ref="R6:R8"/>
    <mergeCell ref="B7:B8"/>
    <mergeCell ref="C7:C8"/>
    <mergeCell ref="J7:J8"/>
    <mergeCell ref="K7:L7"/>
    <mergeCell ref="M7:M8"/>
    <mergeCell ref="D47:R47"/>
    <mergeCell ref="B49:C49"/>
    <mergeCell ref="D49:R49"/>
    <mergeCell ref="D7:D8"/>
    <mergeCell ref="E7:E8"/>
    <mergeCell ref="F7:G7"/>
    <mergeCell ref="H7:H8"/>
    <mergeCell ref="I7:I8"/>
    <mergeCell ref="B42:C42"/>
    <mergeCell ref="B46:R46"/>
    <mergeCell ref="B47:C47"/>
    <mergeCell ref="B50:C52"/>
    <mergeCell ref="D50:R50"/>
    <mergeCell ref="D51:R51"/>
    <mergeCell ref="D52:R52"/>
    <mergeCell ref="B48:C48"/>
    <mergeCell ref="D48:R48"/>
    <mergeCell ref="B55:R55"/>
    <mergeCell ref="B53:C53"/>
    <mergeCell ref="D53:R53"/>
    <mergeCell ref="B54:C54"/>
    <mergeCell ref="D54:E54"/>
    <mergeCell ref="F54:G54"/>
    <mergeCell ref="H54:I54"/>
    <mergeCell ref="J54:K54"/>
    <mergeCell ref="L54:M54"/>
    <mergeCell ref="N54:O54"/>
    <mergeCell ref="P54:Q54"/>
  </mergeCells>
  <phoneticPr fontId="1"/>
  <conditionalFormatting sqref="B11:C41">
    <cfRule type="expression" dxfId="8" priority="1">
      <formula>$A11&lt;&gt;""</formula>
    </cfRule>
    <cfRule type="expression" dxfId="7" priority="2">
      <formula>$C11=1</formula>
    </cfRule>
    <cfRule type="expression" dxfId="6" priority="3">
      <formula>$C11=7</formula>
    </cfRule>
  </conditionalFormatting>
  <dataValidations count="1">
    <dataValidation type="decimal" allowBlank="1" showInputMessage="1" showErrorMessage="1" errorTitle="お手数をおかけします。" error="集計を行うため、０以上の整数の入力をお願いします。" promptTitle="０以上の整数を入力してください。" sqref="D11:M41 O11:R41">
      <formula1>0</formula1>
      <formula2>10000000</formula2>
    </dataValidation>
  </dataValidations>
  <printOptions horizontalCentered="1" verticalCentered="1"/>
  <pageMargins left="0" right="0" top="0" bottom="0" header="0" footer="0"/>
  <pageSetup paperSize="9" scale="7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5"/>
  <sheetViews>
    <sheetView tabSelected="1" view="pageBreakPreview" topLeftCell="A41" zoomScale="80" zoomScaleNormal="100" zoomScaleSheetLayoutView="80" workbookViewId="0">
      <selection activeCell="U32" sqref="U32"/>
    </sheetView>
  </sheetViews>
  <sheetFormatPr defaultRowHeight="18.75"/>
  <cols>
    <col min="1" max="1" width="3" customWidth="1"/>
    <col min="2" max="3" width="5" customWidth="1"/>
    <col min="4" max="13" width="6.25" customWidth="1"/>
    <col min="14" max="17" width="7.375" customWidth="1"/>
    <col min="19" max="19" width="3.625" customWidth="1"/>
  </cols>
  <sheetData>
    <row r="1" spans="1:18">
      <c r="B1" t="s">
        <v>0</v>
      </c>
    </row>
    <row r="2" spans="1:18" ht="30" customHeight="1">
      <c r="B2" s="113" t="str">
        <f>"令和７年度「小地域における生活支援体制整備事業」　【"&amp;DBCS(MONTH(B6))&amp;"月分】　業務報告（月報）"</f>
        <v>令和７年度「小地域における生活支援体制整備事業」　【２月分】　業務報告（月報）</v>
      </c>
      <c r="C2" s="113"/>
      <c r="D2" s="113"/>
      <c r="E2" s="113"/>
      <c r="F2" s="113"/>
      <c r="G2" s="113"/>
      <c r="H2" s="113"/>
      <c r="I2" s="113"/>
      <c r="J2" s="113"/>
      <c r="K2" s="113"/>
      <c r="L2" s="113"/>
      <c r="M2" s="113"/>
      <c r="N2" s="113"/>
      <c r="O2" s="113"/>
      <c r="P2" s="113"/>
      <c r="Q2" s="113"/>
      <c r="R2" s="113"/>
    </row>
    <row r="3" spans="1:18" ht="3.95" customHeight="1">
      <c r="B3" s="1"/>
      <c r="C3" s="1"/>
      <c r="D3" s="1"/>
      <c r="E3" s="1"/>
      <c r="F3" s="1"/>
      <c r="G3" s="1"/>
      <c r="H3" s="1"/>
      <c r="I3" s="1"/>
      <c r="J3" s="1"/>
      <c r="K3" s="1"/>
      <c r="L3" s="1"/>
      <c r="M3" s="1"/>
      <c r="N3" s="1"/>
      <c r="O3" s="1"/>
      <c r="P3" s="1"/>
      <c r="Q3" s="1"/>
      <c r="R3" s="1"/>
    </row>
    <row r="4" spans="1:18" ht="20.100000000000001" customHeight="1">
      <c r="L4" s="140" t="str">
        <f>'様式1-1月報(4月)'!$L$4:$R$4</f>
        <v>事業所名：</v>
      </c>
      <c r="M4" s="140"/>
      <c r="N4" s="140"/>
      <c r="O4" s="140"/>
      <c r="P4" s="140"/>
      <c r="Q4" s="140"/>
      <c r="R4" s="140"/>
    </row>
    <row r="5" spans="1:18" ht="20.100000000000001" customHeight="1">
      <c r="L5" s="115" t="s">
        <v>2</v>
      </c>
      <c r="M5" s="115"/>
      <c r="N5" s="115"/>
      <c r="O5" s="115"/>
      <c r="P5" s="115"/>
      <c r="Q5" s="115"/>
      <c r="R5" s="115"/>
    </row>
    <row r="6" spans="1:18" ht="18.75" customHeight="1">
      <c r="B6" s="116">
        <f>EDATE('様式1-1月報(4月)'!$B$6,10)</f>
        <v>46054</v>
      </c>
      <c r="C6" s="117"/>
      <c r="D6" s="118" t="s">
        <v>3</v>
      </c>
      <c r="E6" s="119"/>
      <c r="F6" s="119"/>
      <c r="G6" s="119"/>
      <c r="H6" s="120"/>
      <c r="I6" s="118" t="s">
        <v>4</v>
      </c>
      <c r="J6" s="119"/>
      <c r="K6" s="119"/>
      <c r="L6" s="119"/>
      <c r="M6" s="120"/>
      <c r="N6" s="121" t="s">
        <v>5</v>
      </c>
      <c r="O6" s="121" t="s">
        <v>22</v>
      </c>
      <c r="P6" s="121" t="s">
        <v>20</v>
      </c>
      <c r="Q6" s="121" t="s">
        <v>71</v>
      </c>
      <c r="R6" s="121" t="s">
        <v>6</v>
      </c>
    </row>
    <row r="7" spans="1:18" ht="13.5" customHeight="1">
      <c r="B7" s="124" t="s">
        <v>11</v>
      </c>
      <c r="C7" s="81" t="s">
        <v>12</v>
      </c>
      <c r="D7" s="91" t="s">
        <v>7</v>
      </c>
      <c r="E7" s="88" t="s">
        <v>8</v>
      </c>
      <c r="F7" s="88" t="s">
        <v>9</v>
      </c>
      <c r="G7" s="88"/>
      <c r="H7" s="89" t="s">
        <v>10</v>
      </c>
      <c r="I7" s="91" t="s">
        <v>7</v>
      </c>
      <c r="J7" s="88" t="s">
        <v>8</v>
      </c>
      <c r="K7" s="88" t="s">
        <v>9</v>
      </c>
      <c r="L7" s="88"/>
      <c r="M7" s="89" t="s">
        <v>10</v>
      </c>
      <c r="N7" s="122"/>
      <c r="O7" s="122"/>
      <c r="P7" s="122"/>
      <c r="Q7" s="122"/>
      <c r="R7" s="122"/>
    </row>
    <row r="8" spans="1:18" ht="27" customHeight="1">
      <c r="B8" s="125"/>
      <c r="C8" s="82"/>
      <c r="D8" s="92"/>
      <c r="E8" s="93"/>
      <c r="F8" s="59" t="s">
        <v>13</v>
      </c>
      <c r="G8" s="2" t="s">
        <v>14</v>
      </c>
      <c r="H8" s="90"/>
      <c r="I8" s="92"/>
      <c r="J8" s="93"/>
      <c r="K8" s="59" t="s">
        <v>13</v>
      </c>
      <c r="L8" s="2" t="s">
        <v>14</v>
      </c>
      <c r="M8" s="90"/>
      <c r="N8" s="123"/>
      <c r="O8" s="123"/>
      <c r="P8" s="123"/>
      <c r="Q8" s="123"/>
      <c r="R8" s="123"/>
    </row>
    <row r="9" spans="1:18" ht="16.5" customHeight="1">
      <c r="B9" s="44" t="s">
        <v>15</v>
      </c>
      <c r="C9" s="3"/>
      <c r="D9" s="4">
        <v>1</v>
      </c>
      <c r="E9" s="5">
        <v>1</v>
      </c>
      <c r="F9" s="5">
        <v>4</v>
      </c>
      <c r="G9" s="5">
        <v>0</v>
      </c>
      <c r="H9" s="3">
        <v>0</v>
      </c>
      <c r="I9" s="6">
        <v>0</v>
      </c>
      <c r="J9" s="5">
        <v>0</v>
      </c>
      <c r="K9" s="5">
        <v>0</v>
      </c>
      <c r="L9" s="5">
        <v>2</v>
      </c>
      <c r="M9" s="7">
        <v>0</v>
      </c>
      <c r="N9" s="8">
        <f>(D9+E9+F9+G9+H9)+(I9+J9+K9+L9+M9)</f>
        <v>8</v>
      </c>
      <c r="O9" s="8">
        <v>1</v>
      </c>
      <c r="P9" s="56">
        <v>1</v>
      </c>
      <c r="Q9" s="8">
        <v>1</v>
      </c>
      <c r="R9" s="9">
        <v>0</v>
      </c>
    </row>
    <row r="10" spans="1:18" ht="27" hidden="1" customHeight="1">
      <c r="B10" s="62" t="s">
        <v>35</v>
      </c>
      <c r="C10" s="63" t="s">
        <v>58</v>
      </c>
      <c r="D10" s="58" t="s">
        <v>59</v>
      </c>
      <c r="E10" s="52" t="s">
        <v>60</v>
      </c>
      <c r="F10" s="52" t="s">
        <v>61</v>
      </c>
      <c r="G10" s="53" t="s">
        <v>62</v>
      </c>
      <c r="H10" s="61" t="s">
        <v>63</v>
      </c>
      <c r="I10" s="58" t="s">
        <v>64</v>
      </c>
      <c r="J10" s="52" t="s">
        <v>65</v>
      </c>
      <c r="K10" s="52" t="s">
        <v>66</v>
      </c>
      <c r="L10" s="53" t="s">
        <v>67</v>
      </c>
      <c r="M10" s="61" t="s">
        <v>68</v>
      </c>
      <c r="N10" s="60" t="s">
        <v>5</v>
      </c>
      <c r="O10" s="60" t="s">
        <v>22</v>
      </c>
      <c r="P10" s="60" t="s">
        <v>20</v>
      </c>
      <c r="Q10" s="60" t="s">
        <v>21</v>
      </c>
      <c r="R10" s="54" t="s">
        <v>6</v>
      </c>
    </row>
    <row r="11" spans="1:18" ht="16.149999999999999" customHeight="1">
      <c r="A11" s="40" t="str">
        <f>IFERROR(VLOOKUP(B11,休日マスタ!$A$3:$A$28,1,FALSE),"")</f>
        <v/>
      </c>
      <c r="B11" s="45">
        <f>B6</f>
        <v>46054</v>
      </c>
      <c r="C11" s="37">
        <f t="shared" ref="C11:C38" si="0">WEEKDAY(B11,1)</f>
        <v>1</v>
      </c>
      <c r="D11" s="17"/>
      <c r="E11" s="18"/>
      <c r="F11" s="18"/>
      <c r="G11" s="18"/>
      <c r="H11" s="19"/>
      <c r="I11" s="20"/>
      <c r="J11" s="18"/>
      <c r="K11" s="18"/>
      <c r="L11" s="18"/>
      <c r="M11" s="21"/>
      <c r="N11" s="10">
        <f>(D11+E11+F11+G11+H11)+(I11+J11+K11+L11+M11)</f>
        <v>0</v>
      </c>
      <c r="O11" s="27"/>
      <c r="P11" s="27"/>
      <c r="Q11" s="27"/>
      <c r="R11" s="28"/>
    </row>
    <row r="12" spans="1:18" ht="16.149999999999999" customHeight="1">
      <c r="A12" s="40" t="str">
        <f>IFERROR(VLOOKUP(B12,休日マスタ!$A$3:$A$28,1,FALSE),"")</f>
        <v/>
      </c>
      <c r="B12" s="42">
        <f>B11+1</f>
        <v>46055</v>
      </c>
      <c r="C12" s="38">
        <f t="shared" si="0"/>
        <v>2</v>
      </c>
      <c r="D12" s="22"/>
      <c r="E12" s="23"/>
      <c r="F12" s="23"/>
      <c r="G12" s="23"/>
      <c r="H12" s="24"/>
      <c r="I12" s="25"/>
      <c r="J12" s="23"/>
      <c r="K12" s="23"/>
      <c r="L12" s="23"/>
      <c r="M12" s="26"/>
      <c r="N12" s="57">
        <f t="shared" ref="N12:N39" si="1">(D12+E12+F12+G12+H12)+(I12+J12+K12+L12+M12)</f>
        <v>0</v>
      </c>
      <c r="O12" s="27"/>
      <c r="P12" s="27"/>
      <c r="Q12" s="27"/>
      <c r="R12" s="29"/>
    </row>
    <row r="13" spans="1:18" ht="16.149999999999999" customHeight="1">
      <c r="A13" s="40" t="str">
        <f>IFERROR(VLOOKUP(B13,休日マスタ!$A$3:$A$28,1,FALSE),"")</f>
        <v/>
      </c>
      <c r="B13" s="42">
        <f t="shared" ref="B13:B38" si="2">B12+1</f>
        <v>46056</v>
      </c>
      <c r="C13" s="38">
        <f t="shared" si="0"/>
        <v>3</v>
      </c>
      <c r="D13" s="22"/>
      <c r="E13" s="23"/>
      <c r="F13" s="23"/>
      <c r="G13" s="23"/>
      <c r="H13" s="24"/>
      <c r="I13" s="25"/>
      <c r="J13" s="23"/>
      <c r="K13" s="23"/>
      <c r="L13" s="23"/>
      <c r="M13" s="26"/>
      <c r="N13" s="10">
        <f t="shared" si="1"/>
        <v>0</v>
      </c>
      <c r="O13" s="27"/>
      <c r="P13" s="27"/>
      <c r="Q13" s="27"/>
      <c r="R13" s="29"/>
    </row>
    <row r="14" spans="1:18" ht="16.149999999999999" customHeight="1">
      <c r="A14" s="40" t="str">
        <f>IFERROR(VLOOKUP(B14,休日マスタ!$A$3:$A$28,1,FALSE),"")</f>
        <v/>
      </c>
      <c r="B14" s="42">
        <f t="shared" si="2"/>
        <v>46057</v>
      </c>
      <c r="C14" s="38">
        <f t="shared" si="0"/>
        <v>4</v>
      </c>
      <c r="D14" s="22"/>
      <c r="E14" s="23"/>
      <c r="F14" s="23"/>
      <c r="G14" s="23"/>
      <c r="H14" s="24"/>
      <c r="I14" s="25"/>
      <c r="J14" s="23"/>
      <c r="K14" s="23"/>
      <c r="L14" s="23"/>
      <c r="M14" s="26"/>
      <c r="N14" s="10">
        <f t="shared" si="1"/>
        <v>0</v>
      </c>
      <c r="O14" s="27"/>
      <c r="P14" s="27"/>
      <c r="Q14" s="27"/>
      <c r="R14" s="29"/>
    </row>
    <row r="15" spans="1:18" ht="16.149999999999999" customHeight="1">
      <c r="A15" s="40" t="str">
        <f>IFERROR(VLOOKUP(B15,休日マスタ!$A$3:$A$28,1,FALSE),"")</f>
        <v/>
      </c>
      <c r="B15" s="42">
        <f t="shared" si="2"/>
        <v>46058</v>
      </c>
      <c r="C15" s="38">
        <f t="shared" si="0"/>
        <v>5</v>
      </c>
      <c r="D15" s="22"/>
      <c r="E15" s="23"/>
      <c r="F15" s="23"/>
      <c r="G15" s="23"/>
      <c r="H15" s="24"/>
      <c r="I15" s="25"/>
      <c r="J15" s="23"/>
      <c r="K15" s="23"/>
      <c r="L15" s="23"/>
      <c r="M15" s="26"/>
      <c r="N15" s="10">
        <f t="shared" si="1"/>
        <v>0</v>
      </c>
      <c r="O15" s="27"/>
      <c r="P15" s="27"/>
      <c r="Q15" s="27"/>
      <c r="R15" s="29"/>
    </row>
    <row r="16" spans="1:18" ht="16.149999999999999" customHeight="1">
      <c r="A16" s="40" t="str">
        <f>IFERROR(VLOOKUP(B16,休日マスタ!$A$3:$A$28,1,FALSE),"")</f>
        <v/>
      </c>
      <c r="B16" s="42">
        <f t="shared" si="2"/>
        <v>46059</v>
      </c>
      <c r="C16" s="38">
        <f t="shared" si="0"/>
        <v>6</v>
      </c>
      <c r="D16" s="22"/>
      <c r="E16" s="23"/>
      <c r="F16" s="23"/>
      <c r="G16" s="23"/>
      <c r="H16" s="24"/>
      <c r="I16" s="25"/>
      <c r="J16" s="23"/>
      <c r="K16" s="23"/>
      <c r="L16" s="23"/>
      <c r="M16" s="26"/>
      <c r="N16" s="10">
        <f t="shared" si="1"/>
        <v>0</v>
      </c>
      <c r="O16" s="27"/>
      <c r="P16" s="27"/>
      <c r="Q16" s="27"/>
      <c r="R16" s="29"/>
    </row>
    <row r="17" spans="1:18" ht="16.149999999999999" customHeight="1">
      <c r="A17" s="40" t="str">
        <f>IFERROR(VLOOKUP(B17,休日マスタ!$A$3:$A$28,1,FALSE),"")</f>
        <v/>
      </c>
      <c r="B17" s="42">
        <f t="shared" si="2"/>
        <v>46060</v>
      </c>
      <c r="C17" s="38">
        <f t="shared" si="0"/>
        <v>7</v>
      </c>
      <c r="D17" s="22"/>
      <c r="E17" s="23"/>
      <c r="F17" s="23"/>
      <c r="G17" s="23"/>
      <c r="H17" s="24"/>
      <c r="I17" s="25"/>
      <c r="J17" s="23"/>
      <c r="K17" s="23"/>
      <c r="L17" s="23"/>
      <c r="M17" s="26"/>
      <c r="N17" s="10">
        <f t="shared" si="1"/>
        <v>0</v>
      </c>
      <c r="O17" s="27"/>
      <c r="P17" s="27"/>
      <c r="Q17" s="27"/>
      <c r="R17" s="29"/>
    </row>
    <row r="18" spans="1:18" ht="16.149999999999999" customHeight="1">
      <c r="A18" s="40" t="str">
        <f>IFERROR(VLOOKUP(B18,休日マスタ!$A$3:$A$28,1,FALSE),"")</f>
        <v/>
      </c>
      <c r="B18" s="42">
        <f t="shared" si="2"/>
        <v>46061</v>
      </c>
      <c r="C18" s="38">
        <f t="shared" si="0"/>
        <v>1</v>
      </c>
      <c r="D18" s="22"/>
      <c r="E18" s="23"/>
      <c r="F18" s="23"/>
      <c r="G18" s="23"/>
      <c r="H18" s="24"/>
      <c r="I18" s="25"/>
      <c r="J18" s="23"/>
      <c r="K18" s="23"/>
      <c r="L18" s="23"/>
      <c r="M18" s="26"/>
      <c r="N18" s="10">
        <f t="shared" si="1"/>
        <v>0</v>
      </c>
      <c r="O18" s="27"/>
      <c r="P18" s="27"/>
      <c r="Q18" s="27"/>
      <c r="R18" s="29"/>
    </row>
    <row r="19" spans="1:18" ht="16.149999999999999" customHeight="1">
      <c r="A19" s="40" t="str">
        <f>IFERROR(VLOOKUP(B19,休日マスタ!$A$3:$A$28,1,FALSE),"")</f>
        <v/>
      </c>
      <c r="B19" s="42">
        <f t="shared" si="2"/>
        <v>46062</v>
      </c>
      <c r="C19" s="38">
        <f t="shared" si="0"/>
        <v>2</v>
      </c>
      <c r="D19" s="22"/>
      <c r="E19" s="23"/>
      <c r="F19" s="23"/>
      <c r="G19" s="23"/>
      <c r="H19" s="24"/>
      <c r="I19" s="25"/>
      <c r="J19" s="23"/>
      <c r="K19" s="23"/>
      <c r="L19" s="23"/>
      <c r="M19" s="26"/>
      <c r="N19" s="10">
        <f t="shared" si="1"/>
        <v>0</v>
      </c>
      <c r="O19" s="27"/>
      <c r="P19" s="27"/>
      <c r="Q19" s="27"/>
      <c r="R19" s="29"/>
    </row>
    <row r="20" spans="1:18" ht="16.149999999999999" customHeight="1">
      <c r="A20" s="40" t="str">
        <f>IFERROR(VLOOKUP(B20,休日マスタ!$A$3:$A$28,1,FALSE),"")</f>
        <v/>
      </c>
      <c r="B20" s="42">
        <f t="shared" si="2"/>
        <v>46063</v>
      </c>
      <c r="C20" s="38">
        <f t="shared" si="0"/>
        <v>3</v>
      </c>
      <c r="D20" s="22"/>
      <c r="E20" s="23"/>
      <c r="F20" s="23"/>
      <c r="G20" s="23"/>
      <c r="H20" s="24"/>
      <c r="I20" s="25"/>
      <c r="J20" s="23"/>
      <c r="K20" s="23"/>
      <c r="L20" s="23"/>
      <c r="M20" s="26"/>
      <c r="N20" s="10">
        <f t="shared" si="1"/>
        <v>0</v>
      </c>
      <c r="O20" s="27"/>
      <c r="P20" s="27"/>
      <c r="Q20" s="27"/>
      <c r="R20" s="29"/>
    </row>
    <row r="21" spans="1:18" ht="16.149999999999999" customHeight="1">
      <c r="A21" s="40">
        <f>IFERROR(VLOOKUP(B21,休日マスタ!$A$3:$A$28,1,FALSE),"")</f>
        <v>46064</v>
      </c>
      <c r="B21" s="42">
        <f t="shared" si="2"/>
        <v>46064</v>
      </c>
      <c r="C21" s="38">
        <f t="shared" si="0"/>
        <v>4</v>
      </c>
      <c r="D21" s="22"/>
      <c r="E21" s="23"/>
      <c r="F21" s="23"/>
      <c r="G21" s="23"/>
      <c r="H21" s="24"/>
      <c r="I21" s="25"/>
      <c r="J21" s="23"/>
      <c r="K21" s="23"/>
      <c r="L21" s="23"/>
      <c r="M21" s="26"/>
      <c r="N21" s="10">
        <f t="shared" si="1"/>
        <v>0</v>
      </c>
      <c r="O21" s="27"/>
      <c r="P21" s="27"/>
      <c r="Q21" s="27"/>
      <c r="R21" s="29"/>
    </row>
    <row r="22" spans="1:18" ht="16.149999999999999" customHeight="1">
      <c r="A22" s="40" t="str">
        <f>IFERROR(VLOOKUP(B22,休日マスタ!$A$3:$A$28,1,FALSE),"")</f>
        <v/>
      </c>
      <c r="B22" s="42">
        <f t="shared" si="2"/>
        <v>46065</v>
      </c>
      <c r="C22" s="38">
        <f t="shared" si="0"/>
        <v>5</v>
      </c>
      <c r="D22" s="22"/>
      <c r="E22" s="23"/>
      <c r="F22" s="23"/>
      <c r="G22" s="23"/>
      <c r="H22" s="24"/>
      <c r="I22" s="25"/>
      <c r="J22" s="23"/>
      <c r="K22" s="23"/>
      <c r="L22" s="23"/>
      <c r="M22" s="26"/>
      <c r="N22" s="10">
        <f t="shared" si="1"/>
        <v>0</v>
      </c>
      <c r="O22" s="27"/>
      <c r="P22" s="27"/>
      <c r="Q22" s="27"/>
      <c r="R22" s="29"/>
    </row>
    <row r="23" spans="1:18" ht="16.149999999999999" customHeight="1">
      <c r="A23" s="40" t="str">
        <f>IFERROR(VLOOKUP(B23,休日マスタ!$A$3:$A$28,1,FALSE),"")</f>
        <v/>
      </c>
      <c r="B23" s="42">
        <f t="shared" si="2"/>
        <v>46066</v>
      </c>
      <c r="C23" s="38">
        <f t="shared" si="0"/>
        <v>6</v>
      </c>
      <c r="D23" s="22"/>
      <c r="E23" s="23"/>
      <c r="F23" s="23"/>
      <c r="G23" s="23"/>
      <c r="H23" s="24"/>
      <c r="I23" s="25"/>
      <c r="J23" s="23"/>
      <c r="K23" s="23"/>
      <c r="L23" s="23"/>
      <c r="M23" s="26"/>
      <c r="N23" s="10">
        <f t="shared" si="1"/>
        <v>0</v>
      </c>
      <c r="O23" s="27"/>
      <c r="P23" s="27"/>
      <c r="Q23" s="27"/>
      <c r="R23" s="29"/>
    </row>
    <row r="24" spans="1:18" ht="16.149999999999999" customHeight="1">
      <c r="A24" s="40" t="str">
        <f>IFERROR(VLOOKUP(B24,休日マスタ!$A$3:$A$28,1,FALSE),"")</f>
        <v/>
      </c>
      <c r="B24" s="42">
        <f t="shared" si="2"/>
        <v>46067</v>
      </c>
      <c r="C24" s="38">
        <f t="shared" si="0"/>
        <v>7</v>
      </c>
      <c r="D24" s="22"/>
      <c r="E24" s="23"/>
      <c r="F24" s="23"/>
      <c r="G24" s="23"/>
      <c r="H24" s="24"/>
      <c r="I24" s="25"/>
      <c r="J24" s="23"/>
      <c r="K24" s="23"/>
      <c r="L24" s="23"/>
      <c r="M24" s="26"/>
      <c r="N24" s="10">
        <f t="shared" si="1"/>
        <v>0</v>
      </c>
      <c r="O24" s="27"/>
      <c r="P24" s="27"/>
      <c r="Q24" s="27"/>
      <c r="R24" s="29"/>
    </row>
    <row r="25" spans="1:18" ht="16.149999999999999" customHeight="1">
      <c r="A25" s="40" t="str">
        <f>IFERROR(VLOOKUP(B25,休日マスタ!$A$3:$A$28,1,FALSE),"")</f>
        <v/>
      </c>
      <c r="B25" s="42">
        <f t="shared" si="2"/>
        <v>46068</v>
      </c>
      <c r="C25" s="38">
        <f t="shared" si="0"/>
        <v>1</v>
      </c>
      <c r="D25" s="22"/>
      <c r="E25" s="23"/>
      <c r="F25" s="23"/>
      <c r="G25" s="23"/>
      <c r="H25" s="24"/>
      <c r="I25" s="25"/>
      <c r="J25" s="23"/>
      <c r="K25" s="23"/>
      <c r="L25" s="23"/>
      <c r="M25" s="26"/>
      <c r="N25" s="10">
        <f t="shared" si="1"/>
        <v>0</v>
      </c>
      <c r="O25" s="27"/>
      <c r="P25" s="27"/>
      <c r="Q25" s="27"/>
      <c r="R25" s="29"/>
    </row>
    <row r="26" spans="1:18" ht="16.149999999999999" customHeight="1">
      <c r="A26" s="40" t="str">
        <f>IFERROR(VLOOKUP(B26,休日マスタ!$A$3:$A$28,1,FALSE),"")</f>
        <v/>
      </c>
      <c r="B26" s="42">
        <f t="shared" si="2"/>
        <v>46069</v>
      </c>
      <c r="C26" s="38">
        <f t="shared" si="0"/>
        <v>2</v>
      </c>
      <c r="D26" s="22"/>
      <c r="E26" s="23"/>
      <c r="F26" s="23"/>
      <c r="G26" s="23"/>
      <c r="H26" s="24"/>
      <c r="I26" s="25"/>
      <c r="J26" s="23"/>
      <c r="K26" s="23"/>
      <c r="L26" s="23"/>
      <c r="M26" s="26"/>
      <c r="N26" s="10">
        <f t="shared" si="1"/>
        <v>0</v>
      </c>
      <c r="O26" s="27"/>
      <c r="P26" s="27"/>
      <c r="Q26" s="27"/>
      <c r="R26" s="29"/>
    </row>
    <row r="27" spans="1:18" ht="16.149999999999999" customHeight="1">
      <c r="A27" s="40" t="str">
        <f>IFERROR(VLOOKUP(B27,休日マスタ!$A$3:$A$28,1,FALSE),"")</f>
        <v/>
      </c>
      <c r="B27" s="42">
        <f t="shared" si="2"/>
        <v>46070</v>
      </c>
      <c r="C27" s="38">
        <f t="shared" si="0"/>
        <v>3</v>
      </c>
      <c r="D27" s="22"/>
      <c r="E27" s="23"/>
      <c r="F27" s="23"/>
      <c r="G27" s="23"/>
      <c r="H27" s="24"/>
      <c r="I27" s="25"/>
      <c r="J27" s="23"/>
      <c r="K27" s="23"/>
      <c r="L27" s="23"/>
      <c r="M27" s="26"/>
      <c r="N27" s="10">
        <f t="shared" si="1"/>
        <v>0</v>
      </c>
      <c r="O27" s="27"/>
      <c r="P27" s="27"/>
      <c r="Q27" s="27"/>
      <c r="R27" s="29"/>
    </row>
    <row r="28" spans="1:18" ht="16.149999999999999" customHeight="1">
      <c r="A28" s="40" t="str">
        <f>IFERROR(VLOOKUP(B28,休日マスタ!$A$3:$A$28,1,FALSE),"")</f>
        <v/>
      </c>
      <c r="B28" s="42">
        <f t="shared" si="2"/>
        <v>46071</v>
      </c>
      <c r="C28" s="38">
        <f t="shared" si="0"/>
        <v>4</v>
      </c>
      <c r="D28" s="22"/>
      <c r="E28" s="23"/>
      <c r="F28" s="23"/>
      <c r="G28" s="23"/>
      <c r="H28" s="24"/>
      <c r="I28" s="25"/>
      <c r="J28" s="23"/>
      <c r="K28" s="23"/>
      <c r="L28" s="23"/>
      <c r="M28" s="26"/>
      <c r="N28" s="10">
        <f t="shared" si="1"/>
        <v>0</v>
      </c>
      <c r="O28" s="27"/>
      <c r="P28" s="27"/>
      <c r="Q28" s="27"/>
      <c r="R28" s="29"/>
    </row>
    <row r="29" spans="1:18" ht="16.149999999999999" customHeight="1">
      <c r="A29" s="40" t="str">
        <f>IFERROR(VLOOKUP(B29,休日マスタ!$A$3:$A$28,1,FALSE),"")</f>
        <v/>
      </c>
      <c r="B29" s="42">
        <f t="shared" si="2"/>
        <v>46072</v>
      </c>
      <c r="C29" s="38">
        <f t="shared" si="0"/>
        <v>5</v>
      </c>
      <c r="D29" s="22"/>
      <c r="E29" s="23"/>
      <c r="F29" s="23"/>
      <c r="G29" s="23"/>
      <c r="H29" s="24"/>
      <c r="I29" s="25"/>
      <c r="J29" s="23"/>
      <c r="K29" s="23"/>
      <c r="L29" s="23"/>
      <c r="M29" s="26"/>
      <c r="N29" s="10">
        <f t="shared" si="1"/>
        <v>0</v>
      </c>
      <c r="O29" s="27"/>
      <c r="P29" s="27"/>
      <c r="Q29" s="27"/>
      <c r="R29" s="29"/>
    </row>
    <row r="30" spans="1:18" ht="16.149999999999999" customHeight="1">
      <c r="A30" s="40" t="str">
        <f>IFERROR(VLOOKUP(B30,休日マスタ!$A$3:$A$28,1,FALSE),"")</f>
        <v/>
      </c>
      <c r="B30" s="42">
        <f t="shared" si="2"/>
        <v>46073</v>
      </c>
      <c r="C30" s="38">
        <f t="shared" si="0"/>
        <v>6</v>
      </c>
      <c r="D30" s="22"/>
      <c r="E30" s="23"/>
      <c r="F30" s="23"/>
      <c r="G30" s="23"/>
      <c r="H30" s="24"/>
      <c r="I30" s="25"/>
      <c r="J30" s="23"/>
      <c r="K30" s="23"/>
      <c r="L30" s="23"/>
      <c r="M30" s="26"/>
      <c r="N30" s="10">
        <f t="shared" si="1"/>
        <v>0</v>
      </c>
      <c r="O30" s="27"/>
      <c r="P30" s="27"/>
      <c r="Q30" s="27"/>
      <c r="R30" s="29"/>
    </row>
    <row r="31" spans="1:18" ht="16.149999999999999" customHeight="1">
      <c r="A31" s="40" t="str">
        <f>IFERROR(VLOOKUP(B31,休日マスタ!$A$3:$A$28,1,FALSE),"")</f>
        <v/>
      </c>
      <c r="B31" s="42">
        <f t="shared" si="2"/>
        <v>46074</v>
      </c>
      <c r="C31" s="38">
        <f t="shared" si="0"/>
        <v>7</v>
      </c>
      <c r="D31" s="22"/>
      <c r="E31" s="23"/>
      <c r="F31" s="23"/>
      <c r="G31" s="23"/>
      <c r="H31" s="24"/>
      <c r="I31" s="25"/>
      <c r="J31" s="23"/>
      <c r="K31" s="23"/>
      <c r="L31" s="23"/>
      <c r="M31" s="26"/>
      <c r="N31" s="10">
        <f t="shared" si="1"/>
        <v>0</v>
      </c>
      <c r="O31" s="27"/>
      <c r="P31" s="27"/>
      <c r="Q31" s="27"/>
      <c r="R31" s="29"/>
    </row>
    <row r="32" spans="1:18" ht="16.149999999999999" customHeight="1">
      <c r="A32" s="40" t="str">
        <f>IFERROR(VLOOKUP(B32,休日マスタ!$A$3:$A$28,1,FALSE),"")</f>
        <v/>
      </c>
      <c r="B32" s="42">
        <f t="shared" si="2"/>
        <v>46075</v>
      </c>
      <c r="C32" s="38">
        <f t="shared" si="0"/>
        <v>1</v>
      </c>
      <c r="D32" s="22"/>
      <c r="E32" s="23"/>
      <c r="F32" s="23"/>
      <c r="G32" s="23"/>
      <c r="H32" s="24"/>
      <c r="I32" s="25"/>
      <c r="J32" s="23"/>
      <c r="K32" s="23"/>
      <c r="L32" s="23"/>
      <c r="M32" s="26"/>
      <c r="N32" s="10">
        <f t="shared" si="1"/>
        <v>0</v>
      </c>
      <c r="O32" s="27"/>
      <c r="P32" s="27"/>
      <c r="Q32" s="27"/>
      <c r="R32" s="29"/>
    </row>
    <row r="33" spans="1:18" ht="16.149999999999999" customHeight="1">
      <c r="A33" s="40">
        <f>IFERROR(VLOOKUP(B33,休日マスタ!$A$3:$A$28,1,FALSE),"")</f>
        <v>46076</v>
      </c>
      <c r="B33" s="42">
        <f t="shared" si="2"/>
        <v>46076</v>
      </c>
      <c r="C33" s="38">
        <f t="shared" si="0"/>
        <v>2</v>
      </c>
      <c r="D33" s="22"/>
      <c r="E33" s="23"/>
      <c r="F33" s="23"/>
      <c r="G33" s="23"/>
      <c r="H33" s="24"/>
      <c r="I33" s="25"/>
      <c r="J33" s="23"/>
      <c r="K33" s="23"/>
      <c r="L33" s="23"/>
      <c r="M33" s="26"/>
      <c r="N33" s="10">
        <f t="shared" si="1"/>
        <v>0</v>
      </c>
      <c r="O33" s="27"/>
      <c r="P33" s="27"/>
      <c r="Q33" s="27"/>
      <c r="R33" s="29"/>
    </row>
    <row r="34" spans="1:18" ht="16.149999999999999" customHeight="1">
      <c r="A34" s="40" t="str">
        <f>IFERROR(VLOOKUP(B34,休日マスタ!$A$3:$A$28,1,FALSE),"")</f>
        <v/>
      </c>
      <c r="B34" s="42">
        <f t="shared" si="2"/>
        <v>46077</v>
      </c>
      <c r="C34" s="38">
        <f t="shared" si="0"/>
        <v>3</v>
      </c>
      <c r="D34" s="22"/>
      <c r="E34" s="23"/>
      <c r="F34" s="23"/>
      <c r="G34" s="23"/>
      <c r="H34" s="24"/>
      <c r="I34" s="25"/>
      <c r="J34" s="23"/>
      <c r="K34" s="23"/>
      <c r="L34" s="23"/>
      <c r="M34" s="26"/>
      <c r="N34" s="10">
        <f t="shared" si="1"/>
        <v>0</v>
      </c>
      <c r="O34" s="27"/>
      <c r="P34" s="27"/>
      <c r="Q34" s="27"/>
      <c r="R34" s="29"/>
    </row>
    <row r="35" spans="1:18" ht="16.149999999999999" customHeight="1">
      <c r="A35" s="40" t="str">
        <f>IFERROR(VLOOKUP(B35,休日マスタ!$A$3:$A$28,1,FALSE),"")</f>
        <v/>
      </c>
      <c r="B35" s="42">
        <f t="shared" si="2"/>
        <v>46078</v>
      </c>
      <c r="C35" s="38">
        <f t="shared" si="0"/>
        <v>4</v>
      </c>
      <c r="D35" s="22"/>
      <c r="E35" s="23"/>
      <c r="F35" s="23"/>
      <c r="G35" s="23"/>
      <c r="H35" s="24"/>
      <c r="I35" s="25"/>
      <c r="J35" s="23"/>
      <c r="K35" s="23"/>
      <c r="L35" s="23"/>
      <c r="M35" s="26"/>
      <c r="N35" s="10">
        <f t="shared" si="1"/>
        <v>0</v>
      </c>
      <c r="O35" s="27"/>
      <c r="P35" s="27"/>
      <c r="Q35" s="27"/>
      <c r="R35" s="29"/>
    </row>
    <row r="36" spans="1:18" ht="16.149999999999999" customHeight="1">
      <c r="A36" s="40" t="str">
        <f>IFERROR(VLOOKUP(B36,休日マスタ!$A$3:$A$28,1,FALSE),"")</f>
        <v/>
      </c>
      <c r="B36" s="42">
        <f t="shared" si="2"/>
        <v>46079</v>
      </c>
      <c r="C36" s="38">
        <f t="shared" si="0"/>
        <v>5</v>
      </c>
      <c r="D36" s="22"/>
      <c r="E36" s="23"/>
      <c r="F36" s="23"/>
      <c r="G36" s="23"/>
      <c r="H36" s="24"/>
      <c r="I36" s="25"/>
      <c r="J36" s="23"/>
      <c r="K36" s="23"/>
      <c r="L36" s="23"/>
      <c r="M36" s="26"/>
      <c r="N36" s="10">
        <f t="shared" si="1"/>
        <v>0</v>
      </c>
      <c r="O36" s="27"/>
      <c r="P36" s="27"/>
      <c r="Q36" s="27"/>
      <c r="R36" s="29"/>
    </row>
    <row r="37" spans="1:18" ht="16.149999999999999" customHeight="1">
      <c r="A37" s="40" t="str">
        <f>IFERROR(VLOOKUP(B37,休日マスタ!$A$3:$A$28,1,FALSE),"")</f>
        <v/>
      </c>
      <c r="B37" s="42">
        <f t="shared" si="2"/>
        <v>46080</v>
      </c>
      <c r="C37" s="38">
        <f t="shared" si="0"/>
        <v>6</v>
      </c>
      <c r="D37" s="22"/>
      <c r="E37" s="23"/>
      <c r="F37" s="23"/>
      <c r="G37" s="23"/>
      <c r="H37" s="24"/>
      <c r="I37" s="25"/>
      <c r="J37" s="23"/>
      <c r="K37" s="23"/>
      <c r="L37" s="23"/>
      <c r="M37" s="26"/>
      <c r="N37" s="10">
        <f t="shared" si="1"/>
        <v>0</v>
      </c>
      <c r="O37" s="27"/>
      <c r="P37" s="27"/>
      <c r="Q37" s="27"/>
      <c r="R37" s="29"/>
    </row>
    <row r="38" spans="1:18" ht="16.149999999999999" customHeight="1">
      <c r="A38" s="40" t="str">
        <f>IFERROR(VLOOKUP(B38,休日マスタ!$A$3:$A$28,1,FALSE),"")</f>
        <v/>
      </c>
      <c r="B38" s="42">
        <f t="shared" si="2"/>
        <v>46081</v>
      </c>
      <c r="C38" s="38">
        <f t="shared" si="0"/>
        <v>7</v>
      </c>
      <c r="D38" s="22"/>
      <c r="E38" s="23"/>
      <c r="F38" s="23"/>
      <c r="G38" s="23"/>
      <c r="H38" s="24"/>
      <c r="I38" s="25"/>
      <c r="J38" s="23"/>
      <c r="K38" s="23"/>
      <c r="L38" s="23"/>
      <c r="M38" s="26"/>
      <c r="N38" s="10">
        <f t="shared" si="1"/>
        <v>0</v>
      </c>
      <c r="O38" s="27"/>
      <c r="P38" s="27"/>
      <c r="Q38" s="27"/>
      <c r="R38" s="29"/>
    </row>
    <row r="39" spans="1:18" ht="16.149999999999999" customHeight="1">
      <c r="A39" s="40" t="str">
        <f>IFERROR(VLOOKUP(B39,休日マスタ!$A$3:$A$28,1,FALSE),"")</f>
        <v/>
      </c>
      <c r="B39" s="42" t="str">
        <f>IFERROR(IF(DAY(B38+1)=1,"",B38+1),"")</f>
        <v/>
      </c>
      <c r="C39" s="38" t="str">
        <f>IF(B39="","",WEEKDAY(B39,1))</f>
        <v/>
      </c>
      <c r="D39" s="22"/>
      <c r="E39" s="23"/>
      <c r="F39" s="23"/>
      <c r="G39" s="23"/>
      <c r="H39" s="24"/>
      <c r="I39" s="25"/>
      <c r="J39" s="23"/>
      <c r="K39" s="23"/>
      <c r="L39" s="23"/>
      <c r="M39" s="26"/>
      <c r="N39" s="10">
        <f t="shared" si="1"/>
        <v>0</v>
      </c>
      <c r="O39" s="27"/>
      <c r="P39" s="27"/>
      <c r="Q39" s="27"/>
      <c r="R39" s="29"/>
    </row>
    <row r="40" spans="1:18" ht="16.149999999999999" customHeight="1">
      <c r="A40" s="40" t="str">
        <f>IFERROR(VLOOKUP(B40,休日マスタ!$A$3:$A$28,1,FALSE),"")</f>
        <v/>
      </c>
      <c r="B40" s="42" t="str">
        <f>IFERROR(IF(DAY(B39+1)=1,"",B39+1),"")</f>
        <v/>
      </c>
      <c r="C40" s="38" t="str">
        <f>IF(B40="","",WEEKDAY(B40,1))</f>
        <v/>
      </c>
      <c r="D40" s="22"/>
      <c r="E40" s="23"/>
      <c r="F40" s="23"/>
      <c r="G40" s="23"/>
      <c r="H40" s="24"/>
      <c r="I40" s="25"/>
      <c r="J40" s="23"/>
      <c r="K40" s="23"/>
      <c r="L40" s="23"/>
      <c r="M40" s="26"/>
      <c r="N40" s="10">
        <f>(D40+E40+F40+G40+H40)+(I40+J40+K40+L40+M40)</f>
        <v>0</v>
      </c>
      <c r="O40" s="27"/>
      <c r="P40" s="27"/>
      <c r="Q40" s="27"/>
      <c r="R40" s="29"/>
    </row>
    <row r="41" spans="1:18" ht="16.149999999999999" customHeight="1" thickBot="1">
      <c r="A41" s="40" t="str">
        <f>IFERROR(VLOOKUP(B41,休日マスタ!$A$3:$A$28,1,FALSE),"")</f>
        <v/>
      </c>
      <c r="B41" s="43" t="str">
        <f>IFERROR(IF(DAY(B40+1)=1,"",B40+1),"")</f>
        <v/>
      </c>
      <c r="C41" s="51" t="str">
        <f>IF(B41="","",WEEKDAY(B41,1))</f>
        <v/>
      </c>
      <c r="D41" s="32"/>
      <c r="E41" s="33"/>
      <c r="F41" s="33"/>
      <c r="G41" s="33"/>
      <c r="H41" s="34"/>
      <c r="I41" s="35"/>
      <c r="J41" s="33"/>
      <c r="K41" s="33"/>
      <c r="L41" s="33"/>
      <c r="M41" s="36"/>
      <c r="N41" s="11">
        <f>(D41+E41+F41+G41+H41)+(I41+J41+K41+L41+M41)</f>
        <v>0</v>
      </c>
      <c r="O41" s="30"/>
      <c r="P41" s="30"/>
      <c r="Q41" s="30"/>
      <c r="R41" s="31"/>
    </row>
    <row r="42" spans="1:18" ht="16.149999999999999" customHeight="1" thickTop="1">
      <c r="B42" s="103" t="s">
        <v>16</v>
      </c>
      <c r="C42" s="104"/>
      <c r="D42" s="152">
        <f>SUM(D11:D41)</f>
        <v>0</v>
      </c>
      <c r="E42" s="153">
        <f t="shared" ref="E42:Q42" si="3">SUM(E11:E41)</f>
        <v>0</v>
      </c>
      <c r="F42" s="153">
        <f t="shared" si="3"/>
        <v>0</v>
      </c>
      <c r="G42" s="153">
        <f t="shared" si="3"/>
        <v>0</v>
      </c>
      <c r="H42" s="153">
        <f t="shared" si="3"/>
        <v>0</v>
      </c>
      <c r="I42" s="153">
        <f t="shared" si="3"/>
        <v>0</v>
      </c>
      <c r="J42" s="153">
        <f t="shared" si="3"/>
        <v>0</v>
      </c>
      <c r="K42" s="153">
        <f t="shared" si="3"/>
        <v>0</v>
      </c>
      <c r="L42" s="153">
        <f t="shared" si="3"/>
        <v>0</v>
      </c>
      <c r="M42" s="154">
        <f t="shared" si="3"/>
        <v>0</v>
      </c>
      <c r="N42" s="14">
        <f t="shared" si="3"/>
        <v>0</v>
      </c>
      <c r="O42" s="15">
        <f t="shared" si="3"/>
        <v>0</v>
      </c>
      <c r="P42" s="15">
        <f t="shared" si="3"/>
        <v>0</v>
      </c>
      <c r="Q42" s="15">
        <f t="shared" si="3"/>
        <v>0</v>
      </c>
      <c r="R42" s="12">
        <f>SUM(R11:R41)</f>
        <v>0</v>
      </c>
    </row>
    <row r="43" spans="1:18">
      <c r="B43" t="s">
        <v>17</v>
      </c>
      <c r="D43" s="13"/>
      <c r="E43" s="13"/>
      <c r="F43" s="13"/>
      <c r="G43" s="13"/>
      <c r="H43" s="13"/>
      <c r="I43" s="13"/>
      <c r="J43" s="13"/>
      <c r="K43" s="13"/>
      <c r="L43" s="13"/>
      <c r="M43" s="13"/>
      <c r="N43" s="13"/>
      <c r="O43" s="13"/>
      <c r="P43" s="13"/>
      <c r="Q43" s="13"/>
      <c r="R43" s="13"/>
    </row>
    <row r="44" spans="1:18" ht="22.5" customHeight="1">
      <c r="B44" t="s">
        <v>31</v>
      </c>
      <c r="D44" s="13"/>
      <c r="E44" s="13"/>
      <c r="F44" s="13"/>
      <c r="G44" s="13"/>
      <c r="H44" s="13"/>
      <c r="I44" s="13"/>
      <c r="J44" s="13"/>
      <c r="K44" s="13"/>
      <c r="L44" s="13"/>
      <c r="M44" s="13"/>
      <c r="N44" s="13"/>
      <c r="O44" s="13"/>
      <c r="P44" s="13"/>
      <c r="Q44" s="13"/>
      <c r="R44" s="13"/>
    </row>
    <row r="45" spans="1:18" ht="9" customHeight="1">
      <c r="D45" s="13"/>
      <c r="E45" s="13"/>
      <c r="F45" s="13"/>
      <c r="G45" s="13"/>
      <c r="H45" s="13"/>
      <c r="I45" s="13"/>
      <c r="J45" s="13"/>
      <c r="K45" s="13"/>
      <c r="L45" s="13"/>
      <c r="M45" s="13"/>
      <c r="N45" s="13"/>
      <c r="O45" s="13"/>
      <c r="P45" s="13"/>
      <c r="Q45" s="13"/>
      <c r="R45" s="13"/>
    </row>
    <row r="46" spans="1:18" ht="19.5">
      <c r="B46" s="105" t="s">
        <v>18</v>
      </c>
      <c r="C46" s="105"/>
      <c r="D46" s="105"/>
      <c r="E46" s="105"/>
      <c r="F46" s="105"/>
      <c r="G46" s="105"/>
      <c r="H46" s="105"/>
      <c r="I46" s="105"/>
      <c r="J46" s="105"/>
      <c r="K46" s="105"/>
      <c r="L46" s="105"/>
      <c r="M46" s="105"/>
      <c r="N46" s="105"/>
      <c r="O46" s="105"/>
      <c r="P46" s="105"/>
      <c r="Q46" s="105"/>
      <c r="R46" s="105"/>
    </row>
    <row r="47" spans="1:18" ht="69" customHeight="1">
      <c r="B47" s="64" t="s">
        <v>26</v>
      </c>
      <c r="C47" s="106"/>
      <c r="D47" s="144" t="str">
        <f>'様式1-1月報(1月)'!$D$47:$R$47</f>
        <v>　目標設定シートの２（１）で記載したものを記入</v>
      </c>
      <c r="E47" s="145"/>
      <c r="F47" s="145"/>
      <c r="G47" s="145"/>
      <c r="H47" s="145"/>
      <c r="I47" s="145"/>
      <c r="J47" s="145"/>
      <c r="K47" s="145"/>
      <c r="L47" s="145"/>
      <c r="M47" s="145"/>
      <c r="N47" s="145"/>
      <c r="O47" s="145"/>
      <c r="P47" s="145"/>
      <c r="Q47" s="145"/>
      <c r="R47" s="146"/>
    </row>
    <row r="48" spans="1:18" ht="63" customHeight="1">
      <c r="B48" s="64" t="s">
        <v>57</v>
      </c>
      <c r="C48" s="65"/>
      <c r="D48" s="141" t="str">
        <f>'様式1-1月報(1月)'!$D$48:$R$48</f>
        <v>①　目標設定シートの２（２）で記載したものを記入
②
③</v>
      </c>
      <c r="E48" s="142"/>
      <c r="F48" s="142"/>
      <c r="G48" s="142"/>
      <c r="H48" s="142"/>
      <c r="I48" s="142"/>
      <c r="J48" s="142"/>
      <c r="K48" s="142"/>
      <c r="L48" s="142"/>
      <c r="M48" s="142"/>
      <c r="N48" s="142"/>
      <c r="O48" s="142"/>
      <c r="P48" s="142"/>
      <c r="Q48" s="142"/>
      <c r="R48" s="143"/>
    </row>
    <row r="49" spans="2:18" ht="42" customHeight="1">
      <c r="B49" s="147" t="s">
        <v>79</v>
      </c>
      <c r="C49" s="148"/>
      <c r="D49" s="149" t="str">
        <f>'様式1-1月報(1月)'!$D$53:$R$53</f>
        <v>・当月の考察等踏まえた行動計画</v>
      </c>
      <c r="E49" s="150"/>
      <c r="F49" s="150"/>
      <c r="G49" s="150"/>
      <c r="H49" s="150"/>
      <c r="I49" s="150"/>
      <c r="J49" s="150"/>
      <c r="K49" s="150"/>
      <c r="L49" s="150"/>
      <c r="M49" s="150"/>
      <c r="N49" s="150"/>
      <c r="O49" s="150"/>
      <c r="P49" s="150"/>
      <c r="Q49" s="150"/>
      <c r="R49" s="151"/>
    </row>
    <row r="50" spans="2:18" ht="27.6" customHeight="1">
      <c r="B50" s="94" t="s">
        <v>19</v>
      </c>
      <c r="C50" s="95"/>
      <c r="D50" s="100" t="s">
        <v>28</v>
      </c>
      <c r="E50" s="101"/>
      <c r="F50" s="101"/>
      <c r="G50" s="101"/>
      <c r="H50" s="101"/>
      <c r="I50" s="101"/>
      <c r="J50" s="101"/>
      <c r="K50" s="101"/>
      <c r="L50" s="101"/>
      <c r="M50" s="101"/>
      <c r="N50" s="101"/>
      <c r="O50" s="101"/>
      <c r="P50" s="101"/>
      <c r="Q50" s="101"/>
      <c r="R50" s="102"/>
    </row>
    <row r="51" spans="2:18" ht="28.9" customHeight="1">
      <c r="B51" s="96"/>
      <c r="C51" s="97"/>
      <c r="D51" s="100" t="s">
        <v>69</v>
      </c>
      <c r="E51" s="101"/>
      <c r="F51" s="101"/>
      <c r="G51" s="101"/>
      <c r="H51" s="101"/>
      <c r="I51" s="101"/>
      <c r="J51" s="101"/>
      <c r="K51" s="101"/>
      <c r="L51" s="101"/>
      <c r="M51" s="101"/>
      <c r="N51" s="101"/>
      <c r="O51" s="101"/>
      <c r="P51" s="101"/>
      <c r="Q51" s="101"/>
      <c r="R51" s="102"/>
    </row>
    <row r="52" spans="2:18" ht="33" customHeight="1">
      <c r="B52" s="98"/>
      <c r="C52" s="99"/>
      <c r="D52" s="100" t="s">
        <v>29</v>
      </c>
      <c r="E52" s="101"/>
      <c r="F52" s="101"/>
      <c r="G52" s="101"/>
      <c r="H52" s="101"/>
      <c r="I52" s="101"/>
      <c r="J52" s="101"/>
      <c r="K52" s="101"/>
      <c r="L52" s="101"/>
      <c r="M52" s="101"/>
      <c r="N52" s="101"/>
      <c r="O52" s="101"/>
      <c r="P52" s="101"/>
      <c r="Q52" s="101"/>
      <c r="R52" s="102"/>
    </row>
    <row r="53" spans="2:18" ht="63" customHeight="1">
      <c r="B53" s="86" t="s">
        <v>70</v>
      </c>
      <c r="C53" s="87"/>
      <c r="D53" s="126" t="s">
        <v>73</v>
      </c>
      <c r="E53" s="127"/>
      <c r="F53" s="127"/>
      <c r="G53" s="127"/>
      <c r="H53" s="127"/>
      <c r="I53" s="127"/>
      <c r="J53" s="127"/>
      <c r="K53" s="127"/>
      <c r="L53" s="127"/>
      <c r="M53" s="127"/>
      <c r="N53" s="127"/>
      <c r="O53" s="127"/>
      <c r="P53" s="127"/>
      <c r="Q53" s="127"/>
      <c r="R53" s="128"/>
    </row>
    <row r="54" spans="2:18" ht="36" customHeight="1">
      <c r="B54" s="71" t="s">
        <v>27</v>
      </c>
      <c r="C54" s="72"/>
      <c r="D54" s="73" t="s">
        <v>23</v>
      </c>
      <c r="E54" s="74"/>
      <c r="F54" s="75"/>
      <c r="G54" s="76"/>
      <c r="H54" s="77" t="s">
        <v>24</v>
      </c>
      <c r="I54" s="78"/>
      <c r="J54" s="79"/>
      <c r="K54" s="80"/>
      <c r="L54" s="77" t="s">
        <v>25</v>
      </c>
      <c r="M54" s="78"/>
      <c r="N54" s="66">
        <f>F54+J54</f>
        <v>0</v>
      </c>
      <c r="O54" s="67"/>
      <c r="P54" s="68" t="s">
        <v>30</v>
      </c>
      <c r="Q54" s="69"/>
      <c r="R54" s="55"/>
    </row>
    <row r="55" spans="2:18">
      <c r="B55" s="70" t="s">
        <v>78</v>
      </c>
      <c r="C55" s="70"/>
      <c r="D55" s="70"/>
      <c r="E55" s="70"/>
      <c r="F55" s="70"/>
      <c r="G55" s="70"/>
      <c r="H55" s="70"/>
      <c r="I55" s="70"/>
      <c r="J55" s="70"/>
      <c r="K55" s="70"/>
      <c r="L55" s="70"/>
      <c r="M55" s="70"/>
      <c r="N55" s="70"/>
      <c r="O55" s="70"/>
      <c r="P55" s="70"/>
      <c r="Q55" s="70"/>
      <c r="R55" s="70"/>
    </row>
  </sheetData>
  <mergeCells count="44">
    <mergeCell ref="B2:R2"/>
    <mergeCell ref="L4:R4"/>
    <mergeCell ref="L5:R5"/>
    <mergeCell ref="B6:C6"/>
    <mergeCell ref="D6:H6"/>
    <mergeCell ref="I6:M6"/>
    <mergeCell ref="N6:N8"/>
    <mergeCell ref="O6:O8"/>
    <mergeCell ref="P6:P8"/>
    <mergeCell ref="Q6:Q8"/>
    <mergeCell ref="R6:R8"/>
    <mergeCell ref="B7:B8"/>
    <mergeCell ref="C7:C8"/>
    <mergeCell ref="J7:J8"/>
    <mergeCell ref="K7:L7"/>
    <mergeCell ref="M7:M8"/>
    <mergeCell ref="D47:R47"/>
    <mergeCell ref="B49:C49"/>
    <mergeCell ref="D49:R49"/>
    <mergeCell ref="D7:D8"/>
    <mergeCell ref="E7:E8"/>
    <mergeCell ref="F7:G7"/>
    <mergeCell ref="H7:H8"/>
    <mergeCell ref="I7:I8"/>
    <mergeCell ref="B42:C42"/>
    <mergeCell ref="B46:R46"/>
    <mergeCell ref="B47:C47"/>
    <mergeCell ref="B50:C52"/>
    <mergeCell ref="D50:R50"/>
    <mergeCell ref="D51:R51"/>
    <mergeCell ref="D52:R52"/>
    <mergeCell ref="B48:C48"/>
    <mergeCell ref="D48:R48"/>
    <mergeCell ref="B55:R55"/>
    <mergeCell ref="B53:C53"/>
    <mergeCell ref="D53:R53"/>
    <mergeCell ref="B54:C54"/>
    <mergeCell ref="D54:E54"/>
    <mergeCell ref="F54:G54"/>
    <mergeCell ref="H54:I54"/>
    <mergeCell ref="J54:K54"/>
    <mergeCell ref="L54:M54"/>
    <mergeCell ref="N54:O54"/>
    <mergeCell ref="P54:Q54"/>
  </mergeCells>
  <phoneticPr fontId="1"/>
  <conditionalFormatting sqref="B11:C41">
    <cfRule type="expression" dxfId="5" priority="1">
      <formula>$A11&lt;&gt;""</formula>
    </cfRule>
    <cfRule type="expression" dxfId="4" priority="2">
      <formula>$C11=1</formula>
    </cfRule>
    <cfRule type="expression" dxfId="3" priority="3">
      <formula>$C11=7</formula>
    </cfRule>
  </conditionalFormatting>
  <dataValidations count="1">
    <dataValidation type="decimal" allowBlank="1" showInputMessage="1" showErrorMessage="1" errorTitle="お手数をおかけします。" error="集計を行うため、０以上の整数の入力をお願いします。" promptTitle="０以上の整数を入力してください。" sqref="D11:M41 O11:R41">
      <formula1>0</formula1>
      <formula2>10000000</formula2>
    </dataValidation>
  </dataValidations>
  <printOptions horizontalCentered="1" verticalCentered="1"/>
  <pageMargins left="0" right="0" top="0" bottom="0" header="0" footer="0"/>
  <pageSetup paperSize="9" scale="7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4"/>
  <sheetViews>
    <sheetView tabSelected="1" view="pageBreakPreview" topLeftCell="A14" zoomScale="80" zoomScaleNormal="100" zoomScaleSheetLayoutView="80" workbookViewId="0">
      <selection activeCell="U32" sqref="U32"/>
    </sheetView>
  </sheetViews>
  <sheetFormatPr defaultRowHeight="18.75"/>
  <cols>
    <col min="1" max="1" width="3" customWidth="1"/>
    <col min="2" max="3" width="5" customWidth="1"/>
    <col min="4" max="13" width="6.25" customWidth="1"/>
    <col min="14" max="17" width="7.375" customWidth="1"/>
    <col min="19" max="19" width="3.625" customWidth="1"/>
  </cols>
  <sheetData>
    <row r="1" spans="1:18">
      <c r="B1" t="s">
        <v>0</v>
      </c>
    </row>
    <row r="2" spans="1:18" ht="30" customHeight="1">
      <c r="B2" s="113" t="str">
        <f>"令和７年度「小地域における生活支援体制整備事業」　【"&amp;DBCS(MONTH(B6))&amp;"月分】　業務報告（月報）"</f>
        <v>令和７年度「小地域における生活支援体制整備事業」　【３月分】　業務報告（月報）</v>
      </c>
      <c r="C2" s="113"/>
      <c r="D2" s="113"/>
      <c r="E2" s="113"/>
      <c r="F2" s="113"/>
      <c r="G2" s="113"/>
      <c r="H2" s="113"/>
      <c r="I2" s="113"/>
      <c r="J2" s="113"/>
      <c r="K2" s="113"/>
      <c r="L2" s="113"/>
      <c r="M2" s="113"/>
      <c r="N2" s="113"/>
      <c r="O2" s="113"/>
      <c r="P2" s="113"/>
      <c r="Q2" s="113"/>
      <c r="R2" s="113"/>
    </row>
    <row r="3" spans="1:18" ht="3.95" customHeight="1">
      <c r="B3" s="1"/>
      <c r="C3" s="1"/>
      <c r="D3" s="1"/>
      <c r="E3" s="1"/>
      <c r="F3" s="1"/>
      <c r="G3" s="1"/>
      <c r="H3" s="1"/>
      <c r="I3" s="1"/>
      <c r="J3" s="1"/>
      <c r="K3" s="1"/>
      <c r="L3" s="1"/>
      <c r="M3" s="1"/>
      <c r="N3" s="1"/>
      <c r="O3" s="1"/>
      <c r="P3" s="1"/>
      <c r="Q3" s="1"/>
      <c r="R3" s="1"/>
    </row>
    <row r="4" spans="1:18" ht="20.100000000000001" customHeight="1">
      <c r="L4" s="140" t="str">
        <f>'様式1-1月報(4月)'!$L$4:$R$4</f>
        <v>事業所名：</v>
      </c>
      <c r="M4" s="140"/>
      <c r="N4" s="140"/>
      <c r="O4" s="140"/>
      <c r="P4" s="140"/>
      <c r="Q4" s="140"/>
      <c r="R4" s="140"/>
    </row>
    <row r="5" spans="1:18" ht="20.100000000000001" customHeight="1">
      <c r="L5" s="115" t="s">
        <v>2</v>
      </c>
      <c r="M5" s="115"/>
      <c r="N5" s="115"/>
      <c r="O5" s="115"/>
      <c r="P5" s="115"/>
      <c r="Q5" s="115"/>
      <c r="R5" s="115"/>
    </row>
    <row r="6" spans="1:18" ht="18.75" customHeight="1">
      <c r="B6" s="116">
        <f>EDATE('様式1-1月報(4月)'!$B$6,11)</f>
        <v>46082</v>
      </c>
      <c r="C6" s="117"/>
      <c r="D6" s="118" t="s">
        <v>3</v>
      </c>
      <c r="E6" s="119"/>
      <c r="F6" s="119"/>
      <c r="G6" s="119"/>
      <c r="H6" s="120"/>
      <c r="I6" s="118" t="s">
        <v>4</v>
      </c>
      <c r="J6" s="119"/>
      <c r="K6" s="119"/>
      <c r="L6" s="119"/>
      <c r="M6" s="120"/>
      <c r="N6" s="121" t="s">
        <v>5</v>
      </c>
      <c r="O6" s="121" t="s">
        <v>22</v>
      </c>
      <c r="P6" s="121" t="s">
        <v>20</v>
      </c>
      <c r="Q6" s="121" t="s">
        <v>71</v>
      </c>
      <c r="R6" s="121" t="s">
        <v>6</v>
      </c>
    </row>
    <row r="7" spans="1:18" ht="13.5" customHeight="1">
      <c r="B7" s="124" t="s">
        <v>11</v>
      </c>
      <c r="C7" s="81" t="s">
        <v>12</v>
      </c>
      <c r="D7" s="91" t="s">
        <v>7</v>
      </c>
      <c r="E7" s="88" t="s">
        <v>8</v>
      </c>
      <c r="F7" s="88" t="s">
        <v>9</v>
      </c>
      <c r="G7" s="88"/>
      <c r="H7" s="89" t="s">
        <v>10</v>
      </c>
      <c r="I7" s="91" t="s">
        <v>7</v>
      </c>
      <c r="J7" s="88" t="s">
        <v>8</v>
      </c>
      <c r="K7" s="88" t="s">
        <v>9</v>
      </c>
      <c r="L7" s="88"/>
      <c r="M7" s="89" t="s">
        <v>10</v>
      </c>
      <c r="N7" s="122"/>
      <c r="O7" s="122"/>
      <c r="P7" s="122"/>
      <c r="Q7" s="122"/>
      <c r="R7" s="122"/>
    </row>
    <row r="8" spans="1:18" ht="27" customHeight="1">
      <c r="B8" s="125"/>
      <c r="C8" s="82"/>
      <c r="D8" s="92"/>
      <c r="E8" s="93"/>
      <c r="F8" s="59" t="s">
        <v>13</v>
      </c>
      <c r="G8" s="2" t="s">
        <v>14</v>
      </c>
      <c r="H8" s="90"/>
      <c r="I8" s="92"/>
      <c r="J8" s="93"/>
      <c r="K8" s="59" t="s">
        <v>13</v>
      </c>
      <c r="L8" s="2" t="s">
        <v>14</v>
      </c>
      <c r="M8" s="90"/>
      <c r="N8" s="123"/>
      <c r="O8" s="123"/>
      <c r="P8" s="123"/>
      <c r="Q8" s="123"/>
      <c r="R8" s="123"/>
    </row>
    <row r="9" spans="1:18" ht="16.5" customHeight="1">
      <c r="B9" s="44" t="s">
        <v>15</v>
      </c>
      <c r="C9" s="3"/>
      <c r="D9" s="4">
        <v>1</v>
      </c>
      <c r="E9" s="5">
        <v>1</v>
      </c>
      <c r="F9" s="5">
        <v>4</v>
      </c>
      <c r="G9" s="5">
        <v>0</v>
      </c>
      <c r="H9" s="3">
        <v>0</v>
      </c>
      <c r="I9" s="6">
        <v>0</v>
      </c>
      <c r="J9" s="5">
        <v>0</v>
      </c>
      <c r="K9" s="5">
        <v>0</v>
      </c>
      <c r="L9" s="5">
        <v>2</v>
      </c>
      <c r="M9" s="7">
        <v>0</v>
      </c>
      <c r="N9" s="8">
        <f>(D9+E9+F9+G9+H9)+(I9+J9+K9+L9+M9)</f>
        <v>8</v>
      </c>
      <c r="O9" s="8">
        <v>1</v>
      </c>
      <c r="P9" s="56">
        <v>1</v>
      </c>
      <c r="Q9" s="8">
        <v>1</v>
      </c>
      <c r="R9" s="9">
        <v>0</v>
      </c>
    </row>
    <row r="10" spans="1:18" ht="27" hidden="1" customHeight="1">
      <c r="B10" s="62" t="s">
        <v>35</v>
      </c>
      <c r="C10" s="63" t="s">
        <v>58</v>
      </c>
      <c r="D10" s="58" t="s">
        <v>59</v>
      </c>
      <c r="E10" s="52" t="s">
        <v>60</v>
      </c>
      <c r="F10" s="52" t="s">
        <v>61</v>
      </c>
      <c r="G10" s="53" t="s">
        <v>62</v>
      </c>
      <c r="H10" s="61" t="s">
        <v>63</v>
      </c>
      <c r="I10" s="58" t="s">
        <v>64</v>
      </c>
      <c r="J10" s="52" t="s">
        <v>65</v>
      </c>
      <c r="K10" s="52" t="s">
        <v>66</v>
      </c>
      <c r="L10" s="53" t="s">
        <v>67</v>
      </c>
      <c r="M10" s="61" t="s">
        <v>68</v>
      </c>
      <c r="N10" s="60" t="s">
        <v>5</v>
      </c>
      <c r="O10" s="60" t="s">
        <v>22</v>
      </c>
      <c r="P10" s="60" t="s">
        <v>20</v>
      </c>
      <c r="Q10" s="60" t="s">
        <v>21</v>
      </c>
      <c r="R10" s="54" t="s">
        <v>6</v>
      </c>
    </row>
    <row r="11" spans="1:18" ht="16.149999999999999" customHeight="1">
      <c r="A11" s="40" t="str">
        <f>IFERROR(VLOOKUP(B11,休日マスタ!$A$3:$A$28,1,FALSE),"")</f>
        <v/>
      </c>
      <c r="B11" s="45">
        <f>B6</f>
        <v>46082</v>
      </c>
      <c r="C11" s="37">
        <f t="shared" ref="C11:C38" si="0">WEEKDAY(B11,1)</f>
        <v>1</v>
      </c>
      <c r="D11" s="17"/>
      <c r="E11" s="18"/>
      <c r="F11" s="18"/>
      <c r="G11" s="18"/>
      <c r="H11" s="19"/>
      <c r="I11" s="20"/>
      <c r="J11" s="18"/>
      <c r="K11" s="18"/>
      <c r="L11" s="18"/>
      <c r="M11" s="21"/>
      <c r="N11" s="10">
        <f>(D11+E11+F11+G11+H11)+(I11+J11+K11+L11+M11)</f>
        <v>0</v>
      </c>
      <c r="O11" s="27"/>
      <c r="P11" s="27"/>
      <c r="Q11" s="27"/>
      <c r="R11" s="28"/>
    </row>
    <row r="12" spans="1:18" ht="16.149999999999999" customHeight="1">
      <c r="A12" s="40" t="str">
        <f>IFERROR(VLOOKUP(B12,休日マスタ!$A$3:$A$28,1,FALSE),"")</f>
        <v/>
      </c>
      <c r="B12" s="42">
        <f>B11+1</f>
        <v>46083</v>
      </c>
      <c r="C12" s="38">
        <f t="shared" si="0"/>
        <v>2</v>
      </c>
      <c r="D12" s="22"/>
      <c r="E12" s="23"/>
      <c r="F12" s="23"/>
      <c r="G12" s="23"/>
      <c r="H12" s="24"/>
      <c r="I12" s="25"/>
      <c r="J12" s="23"/>
      <c r="K12" s="23"/>
      <c r="L12" s="23"/>
      <c r="M12" s="26"/>
      <c r="N12" s="57">
        <f t="shared" ref="N12:N39" si="1">(D12+E12+F12+G12+H12)+(I12+J12+K12+L12+M12)</f>
        <v>0</v>
      </c>
      <c r="O12" s="27"/>
      <c r="P12" s="27"/>
      <c r="Q12" s="27"/>
      <c r="R12" s="29"/>
    </row>
    <row r="13" spans="1:18" ht="16.149999999999999" customHeight="1">
      <c r="A13" s="40" t="str">
        <f>IFERROR(VLOOKUP(B13,休日マスタ!$A$3:$A$28,1,FALSE),"")</f>
        <v/>
      </c>
      <c r="B13" s="42">
        <f t="shared" ref="B13:B38" si="2">B12+1</f>
        <v>46084</v>
      </c>
      <c r="C13" s="38">
        <f t="shared" si="0"/>
        <v>3</v>
      </c>
      <c r="D13" s="22"/>
      <c r="E13" s="23"/>
      <c r="F13" s="23"/>
      <c r="G13" s="23"/>
      <c r="H13" s="24"/>
      <c r="I13" s="25"/>
      <c r="J13" s="23"/>
      <c r="K13" s="23"/>
      <c r="L13" s="23"/>
      <c r="M13" s="26"/>
      <c r="N13" s="10">
        <f t="shared" si="1"/>
        <v>0</v>
      </c>
      <c r="O13" s="27"/>
      <c r="P13" s="27"/>
      <c r="Q13" s="27"/>
      <c r="R13" s="29"/>
    </row>
    <row r="14" spans="1:18" ht="16.149999999999999" customHeight="1">
      <c r="A14" s="40" t="str">
        <f>IFERROR(VLOOKUP(B14,休日マスタ!$A$3:$A$28,1,FALSE),"")</f>
        <v/>
      </c>
      <c r="B14" s="42">
        <f t="shared" si="2"/>
        <v>46085</v>
      </c>
      <c r="C14" s="38">
        <f t="shared" si="0"/>
        <v>4</v>
      </c>
      <c r="D14" s="22"/>
      <c r="E14" s="23"/>
      <c r="F14" s="23"/>
      <c r="G14" s="23"/>
      <c r="H14" s="24"/>
      <c r="I14" s="25"/>
      <c r="J14" s="23"/>
      <c r="K14" s="23"/>
      <c r="L14" s="23"/>
      <c r="M14" s="26"/>
      <c r="N14" s="10">
        <f t="shared" si="1"/>
        <v>0</v>
      </c>
      <c r="O14" s="27"/>
      <c r="P14" s="27"/>
      <c r="Q14" s="27"/>
      <c r="R14" s="29"/>
    </row>
    <row r="15" spans="1:18" ht="16.149999999999999" customHeight="1">
      <c r="A15" s="40" t="str">
        <f>IFERROR(VLOOKUP(B15,休日マスタ!$A$3:$A$28,1,FALSE),"")</f>
        <v/>
      </c>
      <c r="B15" s="42">
        <f t="shared" si="2"/>
        <v>46086</v>
      </c>
      <c r="C15" s="38">
        <f t="shared" si="0"/>
        <v>5</v>
      </c>
      <c r="D15" s="22"/>
      <c r="E15" s="23"/>
      <c r="F15" s="23"/>
      <c r="G15" s="23"/>
      <c r="H15" s="24"/>
      <c r="I15" s="25"/>
      <c r="J15" s="23"/>
      <c r="K15" s="23"/>
      <c r="L15" s="23"/>
      <c r="M15" s="26"/>
      <c r="N15" s="10">
        <f t="shared" si="1"/>
        <v>0</v>
      </c>
      <c r="O15" s="27"/>
      <c r="P15" s="27"/>
      <c r="Q15" s="27"/>
      <c r="R15" s="29"/>
    </row>
    <row r="16" spans="1:18" ht="16.149999999999999" customHeight="1">
      <c r="A16" s="40" t="str">
        <f>IFERROR(VLOOKUP(B16,休日マスタ!$A$3:$A$28,1,FALSE),"")</f>
        <v/>
      </c>
      <c r="B16" s="42">
        <f t="shared" si="2"/>
        <v>46087</v>
      </c>
      <c r="C16" s="38">
        <f t="shared" si="0"/>
        <v>6</v>
      </c>
      <c r="D16" s="22"/>
      <c r="E16" s="23"/>
      <c r="F16" s="23"/>
      <c r="G16" s="23"/>
      <c r="H16" s="24"/>
      <c r="I16" s="25"/>
      <c r="J16" s="23"/>
      <c r="K16" s="23"/>
      <c r="L16" s="23"/>
      <c r="M16" s="26"/>
      <c r="N16" s="10">
        <f t="shared" si="1"/>
        <v>0</v>
      </c>
      <c r="O16" s="27"/>
      <c r="P16" s="27"/>
      <c r="Q16" s="27"/>
      <c r="R16" s="29"/>
    </row>
    <row r="17" spans="1:18" ht="16.149999999999999" customHeight="1">
      <c r="A17" s="40" t="str">
        <f>IFERROR(VLOOKUP(B17,休日マスタ!$A$3:$A$28,1,FALSE),"")</f>
        <v/>
      </c>
      <c r="B17" s="42">
        <f t="shared" si="2"/>
        <v>46088</v>
      </c>
      <c r="C17" s="38">
        <f t="shared" si="0"/>
        <v>7</v>
      </c>
      <c r="D17" s="22"/>
      <c r="E17" s="23"/>
      <c r="F17" s="23"/>
      <c r="G17" s="23"/>
      <c r="H17" s="24"/>
      <c r="I17" s="25"/>
      <c r="J17" s="23"/>
      <c r="K17" s="23"/>
      <c r="L17" s="23"/>
      <c r="M17" s="26"/>
      <c r="N17" s="10">
        <f t="shared" si="1"/>
        <v>0</v>
      </c>
      <c r="O17" s="27"/>
      <c r="P17" s="27"/>
      <c r="Q17" s="27"/>
      <c r="R17" s="29"/>
    </row>
    <row r="18" spans="1:18" ht="16.149999999999999" customHeight="1">
      <c r="A18" s="40" t="str">
        <f>IFERROR(VLOOKUP(B18,休日マスタ!$A$3:$A$28,1,FALSE),"")</f>
        <v/>
      </c>
      <c r="B18" s="42">
        <f t="shared" si="2"/>
        <v>46089</v>
      </c>
      <c r="C18" s="38">
        <f t="shared" si="0"/>
        <v>1</v>
      </c>
      <c r="D18" s="22"/>
      <c r="E18" s="23"/>
      <c r="F18" s="23"/>
      <c r="G18" s="23"/>
      <c r="H18" s="24"/>
      <c r="I18" s="25"/>
      <c r="J18" s="23"/>
      <c r="K18" s="23"/>
      <c r="L18" s="23"/>
      <c r="M18" s="26"/>
      <c r="N18" s="10">
        <f t="shared" si="1"/>
        <v>0</v>
      </c>
      <c r="O18" s="27"/>
      <c r="P18" s="27"/>
      <c r="Q18" s="27"/>
      <c r="R18" s="29"/>
    </row>
    <row r="19" spans="1:18" ht="16.149999999999999" customHeight="1">
      <c r="A19" s="40" t="str">
        <f>IFERROR(VLOOKUP(B19,休日マスタ!$A$3:$A$28,1,FALSE),"")</f>
        <v/>
      </c>
      <c r="B19" s="42">
        <f t="shared" si="2"/>
        <v>46090</v>
      </c>
      <c r="C19" s="38">
        <f t="shared" si="0"/>
        <v>2</v>
      </c>
      <c r="D19" s="22"/>
      <c r="E19" s="23"/>
      <c r="F19" s="23"/>
      <c r="G19" s="23"/>
      <c r="H19" s="24"/>
      <c r="I19" s="25"/>
      <c r="J19" s="23"/>
      <c r="K19" s="23"/>
      <c r="L19" s="23"/>
      <c r="M19" s="26"/>
      <c r="N19" s="10">
        <f t="shared" si="1"/>
        <v>0</v>
      </c>
      <c r="O19" s="27"/>
      <c r="P19" s="27"/>
      <c r="Q19" s="27"/>
      <c r="R19" s="29"/>
    </row>
    <row r="20" spans="1:18" ht="16.149999999999999" customHeight="1">
      <c r="A20" s="40" t="str">
        <f>IFERROR(VLOOKUP(B20,休日マスタ!$A$3:$A$28,1,FALSE),"")</f>
        <v/>
      </c>
      <c r="B20" s="42">
        <f t="shared" si="2"/>
        <v>46091</v>
      </c>
      <c r="C20" s="38">
        <f t="shared" si="0"/>
        <v>3</v>
      </c>
      <c r="D20" s="22"/>
      <c r="E20" s="23"/>
      <c r="F20" s="23"/>
      <c r="G20" s="23"/>
      <c r="H20" s="24"/>
      <c r="I20" s="25"/>
      <c r="J20" s="23"/>
      <c r="K20" s="23"/>
      <c r="L20" s="23"/>
      <c r="M20" s="26"/>
      <c r="N20" s="10">
        <f t="shared" si="1"/>
        <v>0</v>
      </c>
      <c r="O20" s="27"/>
      <c r="P20" s="27"/>
      <c r="Q20" s="27"/>
      <c r="R20" s="29"/>
    </row>
    <row r="21" spans="1:18" ht="16.149999999999999" customHeight="1">
      <c r="A21" s="40" t="str">
        <f>IFERROR(VLOOKUP(B21,休日マスタ!$A$3:$A$28,1,FALSE),"")</f>
        <v/>
      </c>
      <c r="B21" s="42">
        <f t="shared" si="2"/>
        <v>46092</v>
      </c>
      <c r="C21" s="38">
        <f t="shared" si="0"/>
        <v>4</v>
      </c>
      <c r="D21" s="22"/>
      <c r="E21" s="23"/>
      <c r="F21" s="23"/>
      <c r="G21" s="23"/>
      <c r="H21" s="24"/>
      <c r="I21" s="25"/>
      <c r="J21" s="23"/>
      <c r="K21" s="23"/>
      <c r="L21" s="23"/>
      <c r="M21" s="26"/>
      <c r="N21" s="10">
        <f t="shared" si="1"/>
        <v>0</v>
      </c>
      <c r="O21" s="27"/>
      <c r="P21" s="27"/>
      <c r="Q21" s="27"/>
      <c r="R21" s="29"/>
    </row>
    <row r="22" spans="1:18" ht="16.149999999999999" customHeight="1">
      <c r="A22" s="40" t="str">
        <f>IFERROR(VLOOKUP(B22,休日マスタ!$A$3:$A$28,1,FALSE),"")</f>
        <v/>
      </c>
      <c r="B22" s="42">
        <f t="shared" si="2"/>
        <v>46093</v>
      </c>
      <c r="C22" s="38">
        <f t="shared" si="0"/>
        <v>5</v>
      </c>
      <c r="D22" s="22"/>
      <c r="E22" s="23"/>
      <c r="F22" s="23"/>
      <c r="G22" s="23"/>
      <c r="H22" s="24"/>
      <c r="I22" s="25"/>
      <c r="J22" s="23"/>
      <c r="K22" s="23"/>
      <c r="L22" s="23"/>
      <c r="M22" s="26"/>
      <c r="N22" s="10">
        <f t="shared" si="1"/>
        <v>0</v>
      </c>
      <c r="O22" s="27"/>
      <c r="P22" s="27"/>
      <c r="Q22" s="27"/>
      <c r="R22" s="29"/>
    </row>
    <row r="23" spans="1:18" ht="16.149999999999999" customHeight="1">
      <c r="A23" s="40" t="str">
        <f>IFERROR(VLOOKUP(B23,休日マスタ!$A$3:$A$28,1,FALSE),"")</f>
        <v/>
      </c>
      <c r="B23" s="42">
        <f t="shared" si="2"/>
        <v>46094</v>
      </c>
      <c r="C23" s="38">
        <f t="shared" si="0"/>
        <v>6</v>
      </c>
      <c r="D23" s="22"/>
      <c r="E23" s="23"/>
      <c r="F23" s="23"/>
      <c r="G23" s="23"/>
      <c r="H23" s="24"/>
      <c r="I23" s="25"/>
      <c r="J23" s="23"/>
      <c r="K23" s="23"/>
      <c r="L23" s="23"/>
      <c r="M23" s="26"/>
      <c r="N23" s="10">
        <f t="shared" si="1"/>
        <v>0</v>
      </c>
      <c r="O23" s="27"/>
      <c r="P23" s="27"/>
      <c r="Q23" s="27"/>
      <c r="R23" s="29"/>
    </row>
    <row r="24" spans="1:18" ht="16.149999999999999" customHeight="1">
      <c r="A24" s="40" t="str">
        <f>IFERROR(VLOOKUP(B24,休日マスタ!$A$3:$A$28,1,FALSE),"")</f>
        <v/>
      </c>
      <c r="B24" s="42">
        <f t="shared" si="2"/>
        <v>46095</v>
      </c>
      <c r="C24" s="38">
        <f t="shared" si="0"/>
        <v>7</v>
      </c>
      <c r="D24" s="22"/>
      <c r="E24" s="23"/>
      <c r="F24" s="23"/>
      <c r="G24" s="23"/>
      <c r="H24" s="24"/>
      <c r="I24" s="25"/>
      <c r="J24" s="23"/>
      <c r="K24" s="23"/>
      <c r="L24" s="23"/>
      <c r="M24" s="26"/>
      <c r="N24" s="10">
        <f t="shared" si="1"/>
        <v>0</v>
      </c>
      <c r="O24" s="27"/>
      <c r="P24" s="27"/>
      <c r="Q24" s="27"/>
      <c r="R24" s="29"/>
    </row>
    <row r="25" spans="1:18" ht="16.149999999999999" customHeight="1">
      <c r="A25" s="40" t="str">
        <f>IFERROR(VLOOKUP(B25,休日マスタ!$A$3:$A$28,1,FALSE),"")</f>
        <v/>
      </c>
      <c r="B25" s="42">
        <f t="shared" si="2"/>
        <v>46096</v>
      </c>
      <c r="C25" s="38">
        <f t="shared" si="0"/>
        <v>1</v>
      </c>
      <c r="D25" s="22"/>
      <c r="E25" s="23"/>
      <c r="F25" s="23"/>
      <c r="G25" s="23"/>
      <c r="H25" s="24"/>
      <c r="I25" s="25"/>
      <c r="J25" s="23"/>
      <c r="K25" s="23"/>
      <c r="L25" s="23"/>
      <c r="M25" s="26"/>
      <c r="N25" s="10">
        <f t="shared" si="1"/>
        <v>0</v>
      </c>
      <c r="O25" s="27"/>
      <c r="P25" s="27"/>
      <c r="Q25" s="27"/>
      <c r="R25" s="29"/>
    </row>
    <row r="26" spans="1:18" ht="16.149999999999999" customHeight="1">
      <c r="A26" s="40" t="str">
        <f>IFERROR(VLOOKUP(B26,休日マスタ!$A$3:$A$28,1,FALSE),"")</f>
        <v/>
      </c>
      <c r="B26" s="42">
        <f t="shared" si="2"/>
        <v>46097</v>
      </c>
      <c r="C26" s="38">
        <f t="shared" si="0"/>
        <v>2</v>
      </c>
      <c r="D26" s="22"/>
      <c r="E26" s="23"/>
      <c r="F26" s="23"/>
      <c r="G26" s="23"/>
      <c r="H26" s="24"/>
      <c r="I26" s="25"/>
      <c r="J26" s="23"/>
      <c r="K26" s="23"/>
      <c r="L26" s="23"/>
      <c r="M26" s="26"/>
      <c r="N26" s="10">
        <f t="shared" si="1"/>
        <v>0</v>
      </c>
      <c r="O26" s="27"/>
      <c r="P26" s="27"/>
      <c r="Q26" s="27"/>
      <c r="R26" s="29"/>
    </row>
    <row r="27" spans="1:18" ht="16.149999999999999" customHeight="1">
      <c r="A27" s="40" t="str">
        <f>IFERROR(VLOOKUP(B27,休日マスタ!$A$3:$A$28,1,FALSE),"")</f>
        <v/>
      </c>
      <c r="B27" s="42">
        <f t="shared" si="2"/>
        <v>46098</v>
      </c>
      <c r="C27" s="38">
        <f t="shared" si="0"/>
        <v>3</v>
      </c>
      <c r="D27" s="22"/>
      <c r="E27" s="23"/>
      <c r="F27" s="23"/>
      <c r="G27" s="23"/>
      <c r="H27" s="24"/>
      <c r="I27" s="25"/>
      <c r="J27" s="23"/>
      <c r="K27" s="23"/>
      <c r="L27" s="23"/>
      <c r="M27" s="26"/>
      <c r="N27" s="10">
        <f t="shared" si="1"/>
        <v>0</v>
      </c>
      <c r="O27" s="27"/>
      <c r="P27" s="27"/>
      <c r="Q27" s="27"/>
      <c r="R27" s="29"/>
    </row>
    <row r="28" spans="1:18" ht="16.149999999999999" customHeight="1">
      <c r="A28" s="40" t="str">
        <f>IFERROR(VLOOKUP(B28,休日マスタ!$A$3:$A$28,1,FALSE),"")</f>
        <v/>
      </c>
      <c r="B28" s="42">
        <f t="shared" si="2"/>
        <v>46099</v>
      </c>
      <c r="C28" s="38">
        <f t="shared" si="0"/>
        <v>4</v>
      </c>
      <c r="D28" s="22"/>
      <c r="E28" s="23"/>
      <c r="F28" s="23"/>
      <c r="G28" s="23"/>
      <c r="H28" s="24"/>
      <c r="I28" s="25"/>
      <c r="J28" s="23"/>
      <c r="K28" s="23"/>
      <c r="L28" s="23"/>
      <c r="M28" s="26"/>
      <c r="N28" s="10">
        <f t="shared" si="1"/>
        <v>0</v>
      </c>
      <c r="O28" s="27"/>
      <c r="P28" s="27"/>
      <c r="Q28" s="27"/>
      <c r="R28" s="29"/>
    </row>
    <row r="29" spans="1:18" ht="16.149999999999999" customHeight="1">
      <c r="A29" s="40" t="str">
        <f>IFERROR(VLOOKUP(B29,休日マスタ!$A$3:$A$28,1,FALSE),"")</f>
        <v/>
      </c>
      <c r="B29" s="42">
        <f t="shared" si="2"/>
        <v>46100</v>
      </c>
      <c r="C29" s="38">
        <f t="shared" si="0"/>
        <v>5</v>
      </c>
      <c r="D29" s="22"/>
      <c r="E29" s="23"/>
      <c r="F29" s="23"/>
      <c r="G29" s="23"/>
      <c r="H29" s="24"/>
      <c r="I29" s="25"/>
      <c r="J29" s="23"/>
      <c r="K29" s="23"/>
      <c r="L29" s="23"/>
      <c r="M29" s="26"/>
      <c r="N29" s="10">
        <f t="shared" si="1"/>
        <v>0</v>
      </c>
      <c r="O29" s="27"/>
      <c r="P29" s="27"/>
      <c r="Q29" s="27"/>
      <c r="R29" s="29"/>
    </row>
    <row r="30" spans="1:18" ht="16.149999999999999" customHeight="1">
      <c r="A30" s="40">
        <f>IFERROR(VLOOKUP(B30,休日マスタ!$A$3:$A$28,1,FALSE),"")</f>
        <v>46101</v>
      </c>
      <c r="B30" s="42">
        <f t="shared" si="2"/>
        <v>46101</v>
      </c>
      <c r="C30" s="38">
        <f t="shared" si="0"/>
        <v>6</v>
      </c>
      <c r="D30" s="22"/>
      <c r="E30" s="23"/>
      <c r="F30" s="23"/>
      <c r="G30" s="23"/>
      <c r="H30" s="24"/>
      <c r="I30" s="25"/>
      <c r="J30" s="23"/>
      <c r="K30" s="23"/>
      <c r="L30" s="23"/>
      <c r="M30" s="26"/>
      <c r="N30" s="10">
        <f t="shared" si="1"/>
        <v>0</v>
      </c>
      <c r="O30" s="27"/>
      <c r="P30" s="27"/>
      <c r="Q30" s="27"/>
      <c r="R30" s="29"/>
    </row>
    <row r="31" spans="1:18" ht="16.149999999999999" customHeight="1">
      <c r="A31" s="40" t="str">
        <f>IFERROR(VLOOKUP(B31,休日マスタ!$A$3:$A$28,1,FALSE),"")</f>
        <v/>
      </c>
      <c r="B31" s="42">
        <f t="shared" si="2"/>
        <v>46102</v>
      </c>
      <c r="C31" s="38">
        <f t="shared" si="0"/>
        <v>7</v>
      </c>
      <c r="D31" s="22"/>
      <c r="E31" s="23"/>
      <c r="F31" s="23"/>
      <c r="G31" s="23"/>
      <c r="H31" s="24"/>
      <c r="I31" s="25"/>
      <c r="J31" s="23"/>
      <c r="K31" s="23"/>
      <c r="L31" s="23"/>
      <c r="M31" s="26"/>
      <c r="N31" s="10">
        <f t="shared" si="1"/>
        <v>0</v>
      </c>
      <c r="O31" s="27"/>
      <c r="P31" s="27"/>
      <c r="Q31" s="27"/>
      <c r="R31" s="29"/>
    </row>
    <row r="32" spans="1:18" ht="16.149999999999999" customHeight="1">
      <c r="A32" s="40" t="str">
        <f>IFERROR(VLOOKUP(B32,休日マスタ!$A$3:$A$28,1,FALSE),"")</f>
        <v/>
      </c>
      <c r="B32" s="42">
        <f t="shared" si="2"/>
        <v>46103</v>
      </c>
      <c r="C32" s="38">
        <f t="shared" si="0"/>
        <v>1</v>
      </c>
      <c r="D32" s="22"/>
      <c r="E32" s="23"/>
      <c r="F32" s="23"/>
      <c r="G32" s="23"/>
      <c r="H32" s="24"/>
      <c r="I32" s="25"/>
      <c r="J32" s="23"/>
      <c r="K32" s="23"/>
      <c r="L32" s="23"/>
      <c r="M32" s="26"/>
      <c r="N32" s="10">
        <f t="shared" si="1"/>
        <v>0</v>
      </c>
      <c r="O32" s="27"/>
      <c r="P32" s="27"/>
      <c r="Q32" s="27"/>
      <c r="R32" s="29"/>
    </row>
    <row r="33" spans="1:18" ht="16.149999999999999" customHeight="1">
      <c r="A33" s="40" t="str">
        <f>IFERROR(VLOOKUP(B33,休日マスタ!$A$3:$A$28,1,FALSE),"")</f>
        <v/>
      </c>
      <c r="B33" s="42">
        <f t="shared" si="2"/>
        <v>46104</v>
      </c>
      <c r="C33" s="38">
        <f t="shared" si="0"/>
        <v>2</v>
      </c>
      <c r="D33" s="22"/>
      <c r="E33" s="23"/>
      <c r="F33" s="23"/>
      <c r="G33" s="23"/>
      <c r="H33" s="24"/>
      <c r="I33" s="25"/>
      <c r="J33" s="23"/>
      <c r="K33" s="23"/>
      <c r="L33" s="23"/>
      <c r="M33" s="26"/>
      <c r="N33" s="10">
        <f t="shared" si="1"/>
        <v>0</v>
      </c>
      <c r="O33" s="27"/>
      <c r="P33" s="27"/>
      <c r="Q33" s="27"/>
      <c r="R33" s="29"/>
    </row>
    <row r="34" spans="1:18" ht="16.149999999999999" customHeight="1">
      <c r="A34" s="40" t="str">
        <f>IFERROR(VLOOKUP(B34,休日マスタ!$A$3:$A$28,1,FALSE),"")</f>
        <v/>
      </c>
      <c r="B34" s="42">
        <f t="shared" si="2"/>
        <v>46105</v>
      </c>
      <c r="C34" s="38">
        <f t="shared" si="0"/>
        <v>3</v>
      </c>
      <c r="D34" s="22"/>
      <c r="E34" s="23"/>
      <c r="F34" s="23"/>
      <c r="G34" s="23"/>
      <c r="H34" s="24"/>
      <c r="I34" s="25"/>
      <c r="J34" s="23"/>
      <c r="K34" s="23"/>
      <c r="L34" s="23"/>
      <c r="M34" s="26"/>
      <c r="N34" s="10">
        <f t="shared" si="1"/>
        <v>0</v>
      </c>
      <c r="O34" s="27"/>
      <c r="P34" s="27"/>
      <c r="Q34" s="27"/>
      <c r="R34" s="29"/>
    </row>
    <row r="35" spans="1:18" ht="16.149999999999999" customHeight="1">
      <c r="A35" s="40" t="str">
        <f>IFERROR(VLOOKUP(B35,休日マスタ!$A$3:$A$28,1,FALSE),"")</f>
        <v/>
      </c>
      <c r="B35" s="42">
        <f t="shared" si="2"/>
        <v>46106</v>
      </c>
      <c r="C35" s="38">
        <f t="shared" si="0"/>
        <v>4</v>
      </c>
      <c r="D35" s="22"/>
      <c r="E35" s="23"/>
      <c r="F35" s="23"/>
      <c r="G35" s="23"/>
      <c r="H35" s="24"/>
      <c r="I35" s="25"/>
      <c r="J35" s="23"/>
      <c r="K35" s="23"/>
      <c r="L35" s="23"/>
      <c r="M35" s="26"/>
      <c r="N35" s="10">
        <f t="shared" si="1"/>
        <v>0</v>
      </c>
      <c r="O35" s="27"/>
      <c r="P35" s="27"/>
      <c r="Q35" s="27"/>
      <c r="R35" s="29"/>
    </row>
    <row r="36" spans="1:18" ht="16.149999999999999" customHeight="1">
      <c r="A36" s="40" t="str">
        <f>IFERROR(VLOOKUP(B36,休日マスタ!$A$3:$A$28,1,FALSE),"")</f>
        <v/>
      </c>
      <c r="B36" s="42">
        <f t="shared" si="2"/>
        <v>46107</v>
      </c>
      <c r="C36" s="38">
        <f t="shared" si="0"/>
        <v>5</v>
      </c>
      <c r="D36" s="22"/>
      <c r="E36" s="23"/>
      <c r="F36" s="23"/>
      <c r="G36" s="23"/>
      <c r="H36" s="24"/>
      <c r="I36" s="25"/>
      <c r="J36" s="23"/>
      <c r="K36" s="23"/>
      <c r="L36" s="23"/>
      <c r="M36" s="26"/>
      <c r="N36" s="10">
        <f t="shared" si="1"/>
        <v>0</v>
      </c>
      <c r="O36" s="27"/>
      <c r="P36" s="27"/>
      <c r="Q36" s="27"/>
      <c r="R36" s="29"/>
    </row>
    <row r="37" spans="1:18" ht="16.149999999999999" customHeight="1">
      <c r="A37" s="40" t="str">
        <f>IFERROR(VLOOKUP(B37,休日マスタ!$A$3:$A$28,1,FALSE),"")</f>
        <v/>
      </c>
      <c r="B37" s="42">
        <f t="shared" si="2"/>
        <v>46108</v>
      </c>
      <c r="C37" s="38">
        <f t="shared" si="0"/>
        <v>6</v>
      </c>
      <c r="D37" s="22"/>
      <c r="E37" s="23"/>
      <c r="F37" s="23"/>
      <c r="G37" s="23"/>
      <c r="H37" s="24"/>
      <c r="I37" s="25"/>
      <c r="J37" s="23"/>
      <c r="K37" s="23"/>
      <c r="L37" s="23"/>
      <c r="M37" s="26"/>
      <c r="N37" s="10">
        <f t="shared" si="1"/>
        <v>0</v>
      </c>
      <c r="O37" s="27"/>
      <c r="P37" s="27"/>
      <c r="Q37" s="27"/>
      <c r="R37" s="29"/>
    </row>
    <row r="38" spans="1:18" ht="16.149999999999999" customHeight="1">
      <c r="A38" s="40" t="str">
        <f>IFERROR(VLOOKUP(B38,休日マスタ!$A$3:$A$28,1,FALSE),"")</f>
        <v/>
      </c>
      <c r="B38" s="42">
        <f t="shared" si="2"/>
        <v>46109</v>
      </c>
      <c r="C38" s="38">
        <f t="shared" si="0"/>
        <v>7</v>
      </c>
      <c r="D38" s="22"/>
      <c r="E38" s="23"/>
      <c r="F38" s="23"/>
      <c r="G38" s="23"/>
      <c r="H38" s="24"/>
      <c r="I38" s="25"/>
      <c r="J38" s="23"/>
      <c r="K38" s="23"/>
      <c r="L38" s="23"/>
      <c r="M38" s="26"/>
      <c r="N38" s="10">
        <f t="shared" si="1"/>
        <v>0</v>
      </c>
      <c r="O38" s="27"/>
      <c r="P38" s="27"/>
      <c r="Q38" s="27"/>
      <c r="R38" s="29"/>
    </row>
    <row r="39" spans="1:18" ht="16.149999999999999" customHeight="1">
      <c r="A39" s="40" t="str">
        <f>IFERROR(VLOOKUP(B39,休日マスタ!$A$3:$A$28,1,FALSE),"")</f>
        <v/>
      </c>
      <c r="B39" s="42">
        <f>IFERROR(IF(DAY(B38+1)=1,"",B38+1),"")</f>
        <v>46110</v>
      </c>
      <c r="C39" s="38">
        <f>IF(B39="","",WEEKDAY(B39,1))</f>
        <v>1</v>
      </c>
      <c r="D39" s="22"/>
      <c r="E39" s="23"/>
      <c r="F39" s="23"/>
      <c r="G39" s="23"/>
      <c r="H39" s="24"/>
      <c r="I39" s="25"/>
      <c r="J39" s="23"/>
      <c r="K39" s="23"/>
      <c r="L39" s="23"/>
      <c r="M39" s="26"/>
      <c r="N39" s="10">
        <f t="shared" si="1"/>
        <v>0</v>
      </c>
      <c r="O39" s="27"/>
      <c r="P39" s="27"/>
      <c r="Q39" s="27"/>
      <c r="R39" s="29"/>
    </row>
    <row r="40" spans="1:18" ht="16.149999999999999" customHeight="1">
      <c r="A40" s="40" t="str">
        <f>IFERROR(VLOOKUP(B40,休日マスタ!$A$3:$A$28,1,FALSE),"")</f>
        <v/>
      </c>
      <c r="B40" s="42">
        <f>IFERROR(IF(DAY(B39+1)=1,"",B39+1),"")</f>
        <v>46111</v>
      </c>
      <c r="C40" s="38">
        <f>IF(B40="","",WEEKDAY(B40,1))</f>
        <v>2</v>
      </c>
      <c r="D40" s="22"/>
      <c r="E40" s="23"/>
      <c r="F40" s="23"/>
      <c r="G40" s="23"/>
      <c r="H40" s="24"/>
      <c r="I40" s="25"/>
      <c r="J40" s="23"/>
      <c r="K40" s="23"/>
      <c r="L40" s="23"/>
      <c r="M40" s="26"/>
      <c r="N40" s="10">
        <f>(D40+E40+F40+G40+H40)+(I40+J40+K40+L40+M40)</f>
        <v>0</v>
      </c>
      <c r="O40" s="27"/>
      <c r="P40" s="27"/>
      <c r="Q40" s="27"/>
      <c r="R40" s="29"/>
    </row>
    <row r="41" spans="1:18" ht="16.149999999999999" customHeight="1" thickBot="1">
      <c r="A41" s="40" t="str">
        <f>IFERROR(VLOOKUP(B41,休日マスタ!$A$3:$A$28,1,FALSE),"")</f>
        <v/>
      </c>
      <c r="B41" s="43">
        <f>IFERROR(IF(DAY(B40+1)=1,"",B40+1),"")</f>
        <v>46112</v>
      </c>
      <c r="C41" s="51">
        <f>IF(B41="","",WEEKDAY(B41,1))</f>
        <v>3</v>
      </c>
      <c r="D41" s="32"/>
      <c r="E41" s="33"/>
      <c r="F41" s="33"/>
      <c r="G41" s="33"/>
      <c r="H41" s="34"/>
      <c r="I41" s="35"/>
      <c r="J41" s="33"/>
      <c r="K41" s="33"/>
      <c r="L41" s="33"/>
      <c r="M41" s="36"/>
      <c r="N41" s="11">
        <f>(D41+E41+F41+G41+H41)+(I41+J41+K41+L41+M41)</f>
        <v>0</v>
      </c>
      <c r="O41" s="30"/>
      <c r="P41" s="30"/>
      <c r="Q41" s="30"/>
      <c r="R41" s="31"/>
    </row>
    <row r="42" spans="1:18" ht="16.149999999999999" customHeight="1" thickTop="1">
      <c r="B42" s="103" t="s">
        <v>16</v>
      </c>
      <c r="C42" s="104"/>
      <c r="D42" s="152">
        <f>SUM(D11:D41)</f>
        <v>0</v>
      </c>
      <c r="E42" s="153">
        <f t="shared" ref="E42:Q42" si="3">SUM(E11:E41)</f>
        <v>0</v>
      </c>
      <c r="F42" s="153">
        <f t="shared" si="3"/>
        <v>0</v>
      </c>
      <c r="G42" s="153">
        <f t="shared" si="3"/>
        <v>0</v>
      </c>
      <c r="H42" s="153">
        <f t="shared" si="3"/>
        <v>0</v>
      </c>
      <c r="I42" s="153">
        <f t="shared" si="3"/>
        <v>0</v>
      </c>
      <c r="J42" s="153">
        <f t="shared" si="3"/>
        <v>0</v>
      </c>
      <c r="K42" s="153">
        <f t="shared" si="3"/>
        <v>0</v>
      </c>
      <c r="L42" s="153">
        <f t="shared" si="3"/>
        <v>0</v>
      </c>
      <c r="M42" s="154">
        <f t="shared" si="3"/>
        <v>0</v>
      </c>
      <c r="N42" s="14">
        <f t="shared" si="3"/>
        <v>0</v>
      </c>
      <c r="O42" s="15">
        <f t="shared" si="3"/>
        <v>0</v>
      </c>
      <c r="P42" s="15">
        <f t="shared" si="3"/>
        <v>0</v>
      </c>
      <c r="Q42" s="15">
        <f t="shared" si="3"/>
        <v>0</v>
      </c>
      <c r="R42" s="12">
        <f>SUM(R11:R41)</f>
        <v>0</v>
      </c>
    </row>
    <row r="43" spans="1:18">
      <c r="B43" t="s">
        <v>17</v>
      </c>
      <c r="D43" s="13"/>
      <c r="E43" s="13"/>
      <c r="F43" s="13"/>
      <c r="G43" s="13"/>
      <c r="H43" s="13"/>
      <c r="I43" s="13"/>
      <c r="J43" s="13"/>
      <c r="K43" s="13"/>
      <c r="L43" s="13"/>
      <c r="M43" s="13"/>
      <c r="N43" s="13"/>
      <c r="O43" s="13"/>
      <c r="P43" s="13"/>
      <c r="Q43" s="13"/>
      <c r="R43" s="13"/>
    </row>
    <row r="44" spans="1:18" ht="22.5" customHeight="1">
      <c r="B44" t="s">
        <v>31</v>
      </c>
      <c r="D44" s="13"/>
      <c r="E44" s="13"/>
      <c r="F44" s="13"/>
      <c r="G44" s="13"/>
      <c r="H44" s="13"/>
      <c r="I44" s="13"/>
      <c r="J44" s="13"/>
      <c r="K44" s="13"/>
      <c r="L44" s="13"/>
      <c r="M44" s="13"/>
      <c r="N44" s="13"/>
      <c r="O44" s="13"/>
      <c r="P44" s="13"/>
      <c r="Q44" s="13"/>
      <c r="R44" s="13"/>
    </row>
    <row r="45" spans="1:18" ht="9" customHeight="1">
      <c r="D45" s="13"/>
      <c r="E45" s="13"/>
      <c r="F45" s="13"/>
      <c r="G45" s="13"/>
      <c r="H45" s="13"/>
      <c r="I45" s="13"/>
      <c r="J45" s="13"/>
      <c r="K45" s="13"/>
      <c r="L45" s="13"/>
      <c r="M45" s="13"/>
      <c r="N45" s="13"/>
      <c r="O45" s="13"/>
      <c r="P45" s="13"/>
      <c r="Q45" s="13"/>
      <c r="R45" s="13"/>
    </row>
    <row r="46" spans="1:18" ht="19.5">
      <c r="B46" s="105" t="s">
        <v>18</v>
      </c>
      <c r="C46" s="105"/>
      <c r="D46" s="105"/>
      <c r="E46" s="105"/>
      <c r="F46" s="105"/>
      <c r="G46" s="105"/>
      <c r="H46" s="105"/>
      <c r="I46" s="105"/>
      <c r="J46" s="105"/>
      <c r="K46" s="105"/>
      <c r="L46" s="105"/>
      <c r="M46" s="105"/>
      <c r="N46" s="105"/>
      <c r="O46" s="105"/>
      <c r="P46" s="105"/>
      <c r="Q46" s="105"/>
      <c r="R46" s="105"/>
    </row>
    <row r="47" spans="1:18" ht="69" customHeight="1">
      <c r="B47" s="64" t="s">
        <v>26</v>
      </c>
      <c r="C47" s="106"/>
      <c r="D47" s="144" t="str">
        <f>'様式1-1月報(2月)'!$D$47:$R$47</f>
        <v>　目標設定シートの２（１）で記載したものを記入</v>
      </c>
      <c r="E47" s="145"/>
      <c r="F47" s="145"/>
      <c r="G47" s="145"/>
      <c r="H47" s="145"/>
      <c r="I47" s="145"/>
      <c r="J47" s="145"/>
      <c r="K47" s="145"/>
      <c r="L47" s="145"/>
      <c r="M47" s="145"/>
      <c r="N47" s="145"/>
      <c r="O47" s="145"/>
      <c r="P47" s="145"/>
      <c r="Q47" s="145"/>
      <c r="R47" s="146"/>
    </row>
    <row r="48" spans="1:18" ht="63" customHeight="1">
      <c r="B48" s="64" t="s">
        <v>57</v>
      </c>
      <c r="C48" s="65"/>
      <c r="D48" s="141" t="str">
        <f>'様式1-1月報(2月)'!$D$48:$R$48</f>
        <v>①　目標設定シートの２（２）で記載したものを記入
②
③</v>
      </c>
      <c r="E48" s="142"/>
      <c r="F48" s="142"/>
      <c r="G48" s="142"/>
      <c r="H48" s="142"/>
      <c r="I48" s="142"/>
      <c r="J48" s="142"/>
      <c r="K48" s="142"/>
      <c r="L48" s="142"/>
      <c r="M48" s="142"/>
      <c r="N48" s="142"/>
      <c r="O48" s="142"/>
      <c r="P48" s="142"/>
      <c r="Q48" s="142"/>
      <c r="R48" s="143"/>
    </row>
    <row r="49" spans="2:18" ht="42" customHeight="1">
      <c r="B49" s="147" t="s">
        <v>79</v>
      </c>
      <c r="C49" s="148"/>
      <c r="D49" s="149" t="str">
        <f>'様式1-1月報(2月)'!$D$53:$R$53</f>
        <v>・当月の考察等踏まえた行動計画</v>
      </c>
      <c r="E49" s="150"/>
      <c r="F49" s="150"/>
      <c r="G49" s="150"/>
      <c r="H49" s="150"/>
      <c r="I49" s="150"/>
      <c r="J49" s="150"/>
      <c r="K49" s="150"/>
      <c r="L49" s="150"/>
      <c r="M49" s="150"/>
      <c r="N49" s="150"/>
      <c r="O49" s="150"/>
      <c r="P49" s="150"/>
      <c r="Q49" s="150"/>
      <c r="R49" s="151"/>
    </row>
    <row r="50" spans="2:18" ht="27.6" customHeight="1">
      <c r="B50" s="94" t="s">
        <v>19</v>
      </c>
      <c r="C50" s="95"/>
      <c r="D50" s="100" t="s">
        <v>28</v>
      </c>
      <c r="E50" s="101"/>
      <c r="F50" s="101"/>
      <c r="G50" s="101"/>
      <c r="H50" s="101"/>
      <c r="I50" s="101"/>
      <c r="J50" s="101"/>
      <c r="K50" s="101"/>
      <c r="L50" s="101"/>
      <c r="M50" s="101"/>
      <c r="N50" s="101"/>
      <c r="O50" s="101"/>
      <c r="P50" s="101"/>
      <c r="Q50" s="101"/>
      <c r="R50" s="102"/>
    </row>
    <row r="51" spans="2:18" ht="28.9" customHeight="1">
      <c r="B51" s="96"/>
      <c r="C51" s="97"/>
      <c r="D51" s="100" t="s">
        <v>69</v>
      </c>
      <c r="E51" s="101"/>
      <c r="F51" s="101"/>
      <c r="G51" s="101"/>
      <c r="H51" s="101"/>
      <c r="I51" s="101"/>
      <c r="J51" s="101"/>
      <c r="K51" s="101"/>
      <c r="L51" s="101"/>
      <c r="M51" s="101"/>
      <c r="N51" s="101"/>
      <c r="O51" s="101"/>
      <c r="P51" s="101"/>
      <c r="Q51" s="101"/>
      <c r="R51" s="102"/>
    </row>
    <row r="52" spans="2:18" ht="33" customHeight="1">
      <c r="B52" s="98"/>
      <c r="C52" s="99"/>
      <c r="D52" s="100" t="s">
        <v>29</v>
      </c>
      <c r="E52" s="101"/>
      <c r="F52" s="101"/>
      <c r="G52" s="101"/>
      <c r="H52" s="101"/>
      <c r="I52" s="101"/>
      <c r="J52" s="101"/>
      <c r="K52" s="101"/>
      <c r="L52" s="101"/>
      <c r="M52" s="101"/>
      <c r="N52" s="101"/>
      <c r="O52" s="101"/>
      <c r="P52" s="101"/>
      <c r="Q52" s="101"/>
      <c r="R52" s="102"/>
    </row>
    <row r="53" spans="2:18" ht="36" customHeight="1">
      <c r="B53" s="71" t="s">
        <v>27</v>
      </c>
      <c r="C53" s="72"/>
      <c r="D53" s="73" t="s">
        <v>23</v>
      </c>
      <c r="E53" s="74"/>
      <c r="F53" s="75"/>
      <c r="G53" s="76"/>
      <c r="H53" s="77" t="s">
        <v>24</v>
      </c>
      <c r="I53" s="78"/>
      <c r="J53" s="79"/>
      <c r="K53" s="80"/>
      <c r="L53" s="77" t="s">
        <v>25</v>
      </c>
      <c r="M53" s="78"/>
      <c r="N53" s="66">
        <f>F53+J53</f>
        <v>0</v>
      </c>
      <c r="O53" s="67"/>
      <c r="P53" s="68" t="s">
        <v>30</v>
      </c>
      <c r="Q53" s="69"/>
      <c r="R53" s="55"/>
    </row>
    <row r="54" spans="2:18">
      <c r="B54" s="70" t="s">
        <v>78</v>
      </c>
      <c r="C54" s="70"/>
      <c r="D54" s="70"/>
      <c r="E54" s="70"/>
      <c r="F54" s="70"/>
      <c r="G54" s="70"/>
      <c r="H54" s="70"/>
      <c r="I54" s="70"/>
      <c r="J54" s="70"/>
      <c r="K54" s="70"/>
      <c r="L54" s="70"/>
      <c r="M54" s="70"/>
      <c r="N54" s="70"/>
      <c r="O54" s="70"/>
      <c r="P54" s="70"/>
      <c r="Q54" s="70"/>
      <c r="R54" s="70"/>
    </row>
  </sheetData>
  <mergeCells count="42">
    <mergeCell ref="B2:R2"/>
    <mergeCell ref="L4:R4"/>
    <mergeCell ref="L5:R5"/>
    <mergeCell ref="B6:C6"/>
    <mergeCell ref="D6:H6"/>
    <mergeCell ref="I6:M6"/>
    <mergeCell ref="N6:N8"/>
    <mergeCell ref="O6:O8"/>
    <mergeCell ref="P6:P8"/>
    <mergeCell ref="Q6:Q8"/>
    <mergeCell ref="R6:R8"/>
    <mergeCell ref="B7:B8"/>
    <mergeCell ref="C7:C8"/>
    <mergeCell ref="J7:J8"/>
    <mergeCell ref="K7:L7"/>
    <mergeCell ref="M7:M8"/>
    <mergeCell ref="D47:R47"/>
    <mergeCell ref="B49:C49"/>
    <mergeCell ref="D49:R49"/>
    <mergeCell ref="D7:D8"/>
    <mergeCell ref="E7:E8"/>
    <mergeCell ref="F7:G7"/>
    <mergeCell ref="H7:H8"/>
    <mergeCell ref="I7:I8"/>
    <mergeCell ref="B42:C42"/>
    <mergeCell ref="B46:R46"/>
    <mergeCell ref="B47:C47"/>
    <mergeCell ref="B50:C52"/>
    <mergeCell ref="D50:R50"/>
    <mergeCell ref="D51:R51"/>
    <mergeCell ref="D52:R52"/>
    <mergeCell ref="B48:C48"/>
    <mergeCell ref="D48:R48"/>
    <mergeCell ref="B54:R54"/>
    <mergeCell ref="B53:C53"/>
    <mergeCell ref="D53:E53"/>
    <mergeCell ref="F53:G53"/>
    <mergeCell ref="H53:I53"/>
    <mergeCell ref="J53:K53"/>
    <mergeCell ref="L53:M53"/>
    <mergeCell ref="N53:O53"/>
    <mergeCell ref="P53:Q53"/>
  </mergeCells>
  <phoneticPr fontId="1"/>
  <conditionalFormatting sqref="B11:C41">
    <cfRule type="expression" dxfId="2" priority="1">
      <formula>$A11&lt;&gt;""</formula>
    </cfRule>
    <cfRule type="expression" dxfId="1" priority="2">
      <formula>$C11=1</formula>
    </cfRule>
    <cfRule type="expression" dxfId="0" priority="3">
      <formula>$C11=7</formula>
    </cfRule>
  </conditionalFormatting>
  <dataValidations count="1">
    <dataValidation type="decimal" allowBlank="1" showInputMessage="1" showErrorMessage="1" errorTitle="お手数をおかけします。" error="集計を行うため、０以上の整数の入力をお願いします。" promptTitle="０以上の整数を入力してください。" sqref="D11:M41 O11:R41">
      <formula1>0</formula1>
      <formula2>10000000</formula2>
    </dataValidation>
  </dataValidations>
  <printOptions horizontalCentered="1" verticalCentered="1"/>
  <pageMargins left="0" right="0" top="0" bottom="0" header="0" footer="0"/>
  <pageSetup paperSize="9" scale="77"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64"/>
  <sheetViews>
    <sheetView workbookViewId="0">
      <selection activeCell="A22" sqref="A22:XFD22"/>
    </sheetView>
  </sheetViews>
  <sheetFormatPr defaultRowHeight="18.75"/>
  <cols>
    <col min="1" max="1" width="13.25" customWidth="1"/>
    <col min="3" max="3" width="14.25" customWidth="1"/>
  </cols>
  <sheetData>
    <row r="2" spans="1:4">
      <c r="A2" s="39"/>
    </row>
    <row r="3" spans="1:4">
      <c r="A3" s="39">
        <v>45658</v>
      </c>
      <c r="B3" t="s">
        <v>41</v>
      </c>
      <c r="C3" t="s">
        <v>33</v>
      </c>
    </row>
    <row r="4" spans="1:4">
      <c r="A4" s="39">
        <v>45670</v>
      </c>
      <c r="B4" t="s">
        <v>32</v>
      </c>
      <c r="C4" t="s">
        <v>34</v>
      </c>
    </row>
    <row r="5" spans="1:4">
      <c r="A5" s="39">
        <v>45699</v>
      </c>
      <c r="B5" t="s">
        <v>55</v>
      </c>
      <c r="C5" t="s">
        <v>36</v>
      </c>
    </row>
    <row r="6" spans="1:4">
      <c r="A6" s="39">
        <v>45711</v>
      </c>
      <c r="B6" t="s">
        <v>35</v>
      </c>
      <c r="C6" t="s">
        <v>40</v>
      </c>
    </row>
    <row r="7" spans="1:4">
      <c r="A7" s="39">
        <v>45712</v>
      </c>
      <c r="B7" t="s">
        <v>32</v>
      </c>
      <c r="C7" t="s">
        <v>37</v>
      </c>
      <c r="D7" t="s">
        <v>38</v>
      </c>
    </row>
    <row r="8" spans="1:4">
      <c r="A8" s="39">
        <v>45736</v>
      </c>
      <c r="B8" t="s">
        <v>56</v>
      </c>
      <c r="C8" t="s">
        <v>42</v>
      </c>
    </row>
    <row r="9" spans="1:4">
      <c r="A9" s="39">
        <v>45776</v>
      </c>
      <c r="B9" t="s">
        <v>55</v>
      </c>
      <c r="C9" t="s">
        <v>43</v>
      </c>
    </row>
    <row r="10" spans="1:4">
      <c r="A10" s="39">
        <v>45780</v>
      </c>
      <c r="B10" t="s">
        <v>45</v>
      </c>
      <c r="C10" t="s">
        <v>44</v>
      </c>
    </row>
    <row r="11" spans="1:4">
      <c r="A11" s="39">
        <v>45781</v>
      </c>
      <c r="B11" t="s">
        <v>35</v>
      </c>
      <c r="C11" t="s">
        <v>46</v>
      </c>
    </row>
    <row r="12" spans="1:4">
      <c r="A12" s="39">
        <v>45782</v>
      </c>
      <c r="B12" t="s">
        <v>32</v>
      </c>
      <c r="C12" t="s">
        <v>47</v>
      </c>
    </row>
    <row r="13" spans="1:4">
      <c r="A13" s="39">
        <v>45783</v>
      </c>
      <c r="B13" t="s">
        <v>55</v>
      </c>
      <c r="C13" t="s">
        <v>37</v>
      </c>
      <c r="D13" t="s">
        <v>38</v>
      </c>
    </row>
    <row r="14" spans="1:4">
      <c r="A14" s="39">
        <v>45859</v>
      </c>
      <c r="B14" t="s">
        <v>32</v>
      </c>
      <c r="C14" t="s">
        <v>48</v>
      </c>
    </row>
    <row r="15" spans="1:4">
      <c r="A15" s="39">
        <v>45880</v>
      </c>
      <c r="B15" t="s">
        <v>32</v>
      </c>
      <c r="C15" t="s">
        <v>49</v>
      </c>
    </row>
    <row r="16" spans="1:4">
      <c r="A16" s="39">
        <v>45915</v>
      </c>
      <c r="B16" t="s">
        <v>32</v>
      </c>
      <c r="C16" t="s">
        <v>50</v>
      </c>
    </row>
    <row r="17" spans="1:4">
      <c r="A17" s="39">
        <v>45923</v>
      </c>
      <c r="B17" t="s">
        <v>55</v>
      </c>
      <c r="C17" t="s">
        <v>51</v>
      </c>
    </row>
    <row r="18" spans="1:4">
      <c r="A18" s="39">
        <v>45943</v>
      </c>
      <c r="B18" t="s">
        <v>32</v>
      </c>
      <c r="C18" t="s">
        <v>52</v>
      </c>
    </row>
    <row r="19" spans="1:4">
      <c r="A19" s="39">
        <v>45964</v>
      </c>
      <c r="B19" t="s">
        <v>32</v>
      </c>
      <c r="C19" t="s">
        <v>53</v>
      </c>
    </row>
    <row r="20" spans="1:4">
      <c r="A20" s="39">
        <v>45984</v>
      </c>
      <c r="B20" t="s">
        <v>35</v>
      </c>
      <c r="C20" t="s">
        <v>54</v>
      </c>
    </row>
    <row r="21" spans="1:4">
      <c r="A21" s="39">
        <v>45985</v>
      </c>
      <c r="B21" t="s">
        <v>32</v>
      </c>
      <c r="C21" t="s">
        <v>37</v>
      </c>
      <c r="D21" t="s">
        <v>38</v>
      </c>
    </row>
    <row r="22" spans="1:4">
      <c r="A22" s="39">
        <v>46023</v>
      </c>
      <c r="B22" t="s">
        <v>56</v>
      </c>
      <c r="C22" t="s">
        <v>33</v>
      </c>
    </row>
    <row r="23" spans="1:4">
      <c r="A23" s="39">
        <v>46034</v>
      </c>
      <c r="B23" t="s">
        <v>32</v>
      </c>
      <c r="C23" t="s">
        <v>34</v>
      </c>
    </row>
    <row r="24" spans="1:4">
      <c r="A24" s="39">
        <v>46064</v>
      </c>
      <c r="B24" t="s">
        <v>41</v>
      </c>
      <c r="C24" t="s">
        <v>36</v>
      </c>
    </row>
    <row r="25" spans="1:4">
      <c r="A25" s="39">
        <v>46076</v>
      </c>
      <c r="B25" t="s">
        <v>32</v>
      </c>
      <c r="C25" t="s">
        <v>40</v>
      </c>
    </row>
    <row r="26" spans="1:4">
      <c r="A26" s="39">
        <v>46101</v>
      </c>
      <c r="B26" t="s">
        <v>39</v>
      </c>
      <c r="C26" t="s">
        <v>42</v>
      </c>
    </row>
    <row r="27" spans="1:4">
      <c r="A27" s="39"/>
    </row>
    <row r="28" spans="1:4">
      <c r="A28" s="39"/>
    </row>
    <row r="29" spans="1:4">
      <c r="A29" s="39"/>
    </row>
    <row r="30" spans="1:4">
      <c r="A30" s="39"/>
    </row>
    <row r="31" spans="1:4">
      <c r="A31" s="39"/>
    </row>
    <row r="32" spans="1:4">
      <c r="A32" s="39"/>
    </row>
    <row r="33" spans="1:1">
      <c r="A33" s="39"/>
    </row>
    <row r="34" spans="1:1">
      <c r="A34" s="39"/>
    </row>
    <row r="35" spans="1:1">
      <c r="A35" s="39"/>
    </row>
    <row r="36" spans="1:1">
      <c r="A36" s="39"/>
    </row>
    <row r="37" spans="1:1">
      <c r="A37" s="39"/>
    </row>
    <row r="38" spans="1:1">
      <c r="A38" s="39"/>
    </row>
    <row r="39" spans="1:1">
      <c r="A39" s="39"/>
    </row>
    <row r="40" spans="1:1">
      <c r="A40" s="39"/>
    </row>
    <row r="41" spans="1:1">
      <c r="A41" s="39"/>
    </row>
    <row r="42" spans="1:1">
      <c r="A42" s="39"/>
    </row>
    <row r="43" spans="1:1">
      <c r="A43" s="39"/>
    </row>
    <row r="44" spans="1:1">
      <c r="A44" s="39"/>
    </row>
    <row r="45" spans="1:1">
      <c r="A45" s="39"/>
    </row>
    <row r="46" spans="1:1">
      <c r="A46" s="39"/>
    </row>
    <row r="47" spans="1:1">
      <c r="A47" s="39"/>
    </row>
    <row r="48" spans="1:1">
      <c r="A48" s="39"/>
    </row>
    <row r="49" spans="1:1">
      <c r="A49" s="39"/>
    </row>
    <row r="50" spans="1:1">
      <c r="A50" s="39"/>
    </row>
    <row r="51" spans="1:1">
      <c r="A51" s="39"/>
    </row>
    <row r="52" spans="1:1">
      <c r="A52" s="39"/>
    </row>
    <row r="53" spans="1:1">
      <c r="A53" s="39"/>
    </row>
    <row r="54" spans="1:1">
      <c r="A54" s="39"/>
    </row>
    <row r="55" spans="1:1">
      <c r="A55" s="39"/>
    </row>
    <row r="56" spans="1:1">
      <c r="A56" s="39"/>
    </row>
    <row r="57" spans="1:1">
      <c r="A57" s="39"/>
    </row>
    <row r="58" spans="1:1">
      <c r="A58" s="39"/>
    </row>
    <row r="59" spans="1:1">
      <c r="A59" s="39"/>
    </row>
    <row r="60" spans="1:1">
      <c r="A60" s="39"/>
    </row>
    <row r="61" spans="1:1">
      <c r="A61" s="39"/>
    </row>
    <row r="62" spans="1:1">
      <c r="A62" s="39"/>
    </row>
    <row r="63" spans="1:1">
      <c r="A63" s="39"/>
    </row>
    <row r="64" spans="1:1">
      <c r="A64" s="39"/>
    </row>
    <row r="65" spans="1:1">
      <c r="A65" s="39"/>
    </row>
    <row r="66" spans="1:1">
      <c r="A66" s="39"/>
    </row>
    <row r="67" spans="1:1">
      <c r="A67" s="39"/>
    </row>
    <row r="68" spans="1:1">
      <c r="A68" s="39"/>
    </row>
    <row r="69" spans="1:1">
      <c r="A69" s="39"/>
    </row>
    <row r="70" spans="1:1">
      <c r="A70" s="39"/>
    </row>
    <row r="71" spans="1:1">
      <c r="A71" s="39"/>
    </row>
    <row r="72" spans="1:1">
      <c r="A72" s="39"/>
    </row>
    <row r="73" spans="1:1">
      <c r="A73" s="39"/>
    </row>
    <row r="74" spans="1:1">
      <c r="A74" s="39"/>
    </row>
    <row r="75" spans="1:1">
      <c r="A75" s="39"/>
    </row>
    <row r="76" spans="1:1">
      <c r="A76" s="39"/>
    </row>
    <row r="77" spans="1:1">
      <c r="A77" s="39"/>
    </row>
    <row r="78" spans="1:1">
      <c r="A78" s="39"/>
    </row>
    <row r="79" spans="1:1">
      <c r="A79" s="39"/>
    </row>
    <row r="80" spans="1:1">
      <c r="A80" s="39"/>
    </row>
    <row r="81" spans="1:1">
      <c r="A81" s="39"/>
    </row>
    <row r="82" spans="1:1">
      <c r="A82" s="39"/>
    </row>
    <row r="83" spans="1:1">
      <c r="A83" s="39"/>
    </row>
    <row r="84" spans="1:1">
      <c r="A84" s="39"/>
    </row>
    <row r="85" spans="1:1">
      <c r="A85" s="39"/>
    </row>
    <row r="86" spans="1:1">
      <c r="A86" s="39"/>
    </row>
    <row r="87" spans="1:1">
      <c r="A87" s="39"/>
    </row>
    <row r="88" spans="1:1">
      <c r="A88" s="39"/>
    </row>
    <row r="89" spans="1:1">
      <c r="A89" s="39"/>
    </row>
    <row r="90" spans="1:1">
      <c r="A90" s="39"/>
    </row>
    <row r="91" spans="1:1">
      <c r="A91" s="39"/>
    </row>
    <row r="92" spans="1:1">
      <c r="A92" s="39"/>
    </row>
    <row r="93" spans="1:1">
      <c r="A93" s="39"/>
    </row>
    <row r="94" spans="1:1">
      <c r="A94" s="39"/>
    </row>
    <row r="95" spans="1:1">
      <c r="A95" s="39"/>
    </row>
    <row r="96" spans="1:1">
      <c r="A96" s="39"/>
    </row>
    <row r="97" spans="1:1">
      <c r="A97" s="39"/>
    </row>
    <row r="98" spans="1:1">
      <c r="A98" s="39"/>
    </row>
    <row r="99" spans="1:1">
      <c r="A99" s="39"/>
    </row>
    <row r="100" spans="1:1">
      <c r="A100" s="39"/>
    </row>
    <row r="101" spans="1:1">
      <c r="A101" s="39"/>
    </row>
    <row r="102" spans="1:1">
      <c r="A102" s="39"/>
    </row>
    <row r="103" spans="1:1">
      <c r="A103" s="39"/>
    </row>
    <row r="104" spans="1:1">
      <c r="A104" s="39"/>
    </row>
    <row r="105" spans="1:1">
      <c r="A105" s="39"/>
    </row>
    <row r="106" spans="1:1">
      <c r="A106" s="39"/>
    </row>
    <row r="107" spans="1:1">
      <c r="A107" s="39"/>
    </row>
    <row r="108" spans="1:1">
      <c r="A108" s="39"/>
    </row>
    <row r="109" spans="1:1">
      <c r="A109" s="39"/>
    </row>
    <row r="110" spans="1:1">
      <c r="A110" s="39"/>
    </row>
    <row r="111" spans="1:1">
      <c r="A111" s="39"/>
    </row>
    <row r="112" spans="1:1">
      <c r="A112" s="39"/>
    </row>
    <row r="113" spans="1:1">
      <c r="A113" s="39"/>
    </row>
    <row r="114" spans="1:1">
      <c r="A114" s="39"/>
    </row>
    <row r="115" spans="1:1">
      <c r="A115" s="39"/>
    </row>
    <row r="116" spans="1:1">
      <c r="A116" s="39"/>
    </row>
    <row r="117" spans="1:1">
      <c r="A117" s="39"/>
    </row>
    <row r="118" spans="1:1">
      <c r="A118" s="39"/>
    </row>
    <row r="119" spans="1:1">
      <c r="A119" s="39"/>
    </row>
    <row r="120" spans="1:1">
      <c r="A120" s="39"/>
    </row>
    <row r="121" spans="1:1">
      <c r="A121" s="39"/>
    </row>
    <row r="122" spans="1:1">
      <c r="A122" s="39"/>
    </row>
    <row r="123" spans="1:1">
      <c r="A123" s="39"/>
    </row>
    <row r="124" spans="1:1">
      <c r="A124" s="39"/>
    </row>
    <row r="125" spans="1:1">
      <c r="A125" s="39"/>
    </row>
    <row r="126" spans="1:1">
      <c r="A126" s="39"/>
    </row>
    <row r="127" spans="1:1">
      <c r="A127" s="39"/>
    </row>
    <row r="128" spans="1:1">
      <c r="A128" s="39"/>
    </row>
    <row r="129" spans="1:1">
      <c r="A129" s="39"/>
    </row>
    <row r="130" spans="1:1">
      <c r="A130" s="39"/>
    </row>
    <row r="131" spans="1:1">
      <c r="A131" s="39"/>
    </row>
    <row r="132" spans="1:1">
      <c r="A132" s="39"/>
    </row>
    <row r="133" spans="1:1">
      <c r="A133" s="39"/>
    </row>
    <row r="134" spans="1:1">
      <c r="A134" s="39"/>
    </row>
    <row r="135" spans="1:1">
      <c r="A135" s="39"/>
    </row>
    <row r="136" spans="1:1">
      <c r="A136" s="39"/>
    </row>
    <row r="137" spans="1:1">
      <c r="A137" s="39"/>
    </row>
    <row r="138" spans="1:1">
      <c r="A138" s="39"/>
    </row>
    <row r="139" spans="1:1">
      <c r="A139" s="39"/>
    </row>
    <row r="140" spans="1:1">
      <c r="A140" s="39"/>
    </row>
    <row r="141" spans="1:1">
      <c r="A141" s="39"/>
    </row>
    <row r="142" spans="1:1">
      <c r="A142" s="39"/>
    </row>
    <row r="143" spans="1:1">
      <c r="A143" s="39"/>
    </row>
    <row r="144" spans="1:1">
      <c r="A144" s="39"/>
    </row>
    <row r="145" spans="1:1">
      <c r="A145" s="39"/>
    </row>
    <row r="146" spans="1:1">
      <c r="A146" s="39"/>
    </row>
    <row r="147" spans="1:1">
      <c r="A147" s="39"/>
    </row>
    <row r="148" spans="1:1">
      <c r="A148" s="39"/>
    </row>
    <row r="149" spans="1:1">
      <c r="A149" s="39"/>
    </row>
    <row r="150" spans="1:1">
      <c r="A150" s="39"/>
    </row>
    <row r="151" spans="1:1">
      <c r="A151" s="39"/>
    </row>
    <row r="152" spans="1:1">
      <c r="A152" s="39"/>
    </row>
    <row r="153" spans="1:1">
      <c r="A153" s="39"/>
    </row>
    <row r="154" spans="1:1">
      <c r="A154" s="39"/>
    </row>
    <row r="155" spans="1:1">
      <c r="A155" s="39"/>
    </row>
    <row r="156" spans="1:1">
      <c r="A156" s="39"/>
    </row>
    <row r="157" spans="1:1">
      <c r="A157" s="39"/>
    </row>
    <row r="158" spans="1:1">
      <c r="A158" s="39"/>
    </row>
    <row r="159" spans="1:1">
      <c r="A159" s="39"/>
    </row>
    <row r="160" spans="1:1">
      <c r="A160" s="39"/>
    </row>
    <row r="161" spans="1:1">
      <c r="A161" s="39"/>
    </row>
    <row r="162" spans="1:1">
      <c r="A162" s="39"/>
    </row>
    <row r="163" spans="1:1">
      <c r="A163" s="39"/>
    </row>
    <row r="164" spans="1:1">
      <c r="A164" s="39"/>
    </row>
    <row r="165" spans="1:1">
      <c r="A165" s="39"/>
    </row>
    <row r="166" spans="1:1">
      <c r="A166" s="39"/>
    </row>
    <row r="167" spans="1:1">
      <c r="A167" s="39"/>
    </row>
    <row r="168" spans="1:1">
      <c r="A168" s="39"/>
    </row>
    <row r="169" spans="1:1">
      <c r="A169" s="39"/>
    </row>
    <row r="170" spans="1:1">
      <c r="A170" s="39"/>
    </row>
    <row r="171" spans="1:1">
      <c r="A171" s="39"/>
    </row>
    <row r="172" spans="1:1">
      <c r="A172" s="39"/>
    </row>
    <row r="173" spans="1:1">
      <c r="A173" s="39"/>
    </row>
    <row r="174" spans="1:1">
      <c r="A174" s="39"/>
    </row>
    <row r="175" spans="1:1">
      <c r="A175" s="39"/>
    </row>
    <row r="176" spans="1:1">
      <c r="A176" s="39"/>
    </row>
    <row r="177" spans="1:1">
      <c r="A177" s="39"/>
    </row>
    <row r="178" spans="1:1">
      <c r="A178" s="39"/>
    </row>
    <row r="179" spans="1:1">
      <c r="A179" s="39"/>
    </row>
    <row r="180" spans="1:1">
      <c r="A180" s="39"/>
    </row>
    <row r="181" spans="1:1">
      <c r="A181" s="39"/>
    </row>
    <row r="182" spans="1:1">
      <c r="A182" s="39"/>
    </row>
    <row r="183" spans="1:1">
      <c r="A183" s="39"/>
    </row>
    <row r="184" spans="1:1">
      <c r="A184" s="39"/>
    </row>
    <row r="185" spans="1:1">
      <c r="A185" s="39"/>
    </row>
    <row r="186" spans="1:1">
      <c r="A186" s="39"/>
    </row>
    <row r="187" spans="1:1">
      <c r="A187" s="39"/>
    </row>
    <row r="188" spans="1:1">
      <c r="A188" s="39"/>
    </row>
    <row r="189" spans="1:1">
      <c r="A189" s="39"/>
    </row>
    <row r="190" spans="1:1">
      <c r="A190" s="39"/>
    </row>
    <row r="191" spans="1:1">
      <c r="A191" s="39"/>
    </row>
    <row r="192" spans="1:1">
      <c r="A192" s="39"/>
    </row>
    <row r="193" spans="1:1">
      <c r="A193" s="39"/>
    </row>
    <row r="194" spans="1:1">
      <c r="A194" s="39"/>
    </row>
    <row r="195" spans="1:1">
      <c r="A195" s="39"/>
    </row>
    <row r="196" spans="1:1">
      <c r="A196" s="39"/>
    </row>
    <row r="197" spans="1:1">
      <c r="A197" s="39"/>
    </row>
    <row r="198" spans="1:1">
      <c r="A198" s="39"/>
    </row>
    <row r="199" spans="1:1">
      <c r="A199" s="39"/>
    </row>
    <row r="200" spans="1:1">
      <c r="A200" s="39"/>
    </row>
    <row r="201" spans="1:1">
      <c r="A201" s="39"/>
    </row>
    <row r="202" spans="1:1">
      <c r="A202" s="39"/>
    </row>
    <row r="203" spans="1:1">
      <c r="A203" s="39"/>
    </row>
    <row r="204" spans="1:1">
      <c r="A204" s="39"/>
    </row>
    <row r="205" spans="1:1">
      <c r="A205" s="39"/>
    </row>
    <row r="206" spans="1:1">
      <c r="A206" s="39"/>
    </row>
    <row r="207" spans="1:1">
      <c r="A207" s="39"/>
    </row>
    <row r="208" spans="1:1">
      <c r="A208" s="39"/>
    </row>
    <row r="209" spans="1:1">
      <c r="A209" s="39"/>
    </row>
    <row r="210" spans="1:1">
      <c r="A210" s="39"/>
    </row>
    <row r="211" spans="1:1">
      <c r="A211" s="39"/>
    </row>
    <row r="212" spans="1:1">
      <c r="A212" s="39"/>
    </row>
    <row r="213" spans="1:1">
      <c r="A213" s="39"/>
    </row>
    <row r="214" spans="1:1">
      <c r="A214" s="39"/>
    </row>
    <row r="215" spans="1:1">
      <c r="A215" s="39"/>
    </row>
    <row r="216" spans="1:1">
      <c r="A216" s="39"/>
    </row>
    <row r="217" spans="1:1">
      <c r="A217" s="39"/>
    </row>
    <row r="218" spans="1:1">
      <c r="A218" s="39"/>
    </row>
    <row r="219" spans="1:1">
      <c r="A219" s="39"/>
    </row>
    <row r="220" spans="1:1">
      <c r="A220" s="39"/>
    </row>
    <row r="221" spans="1:1">
      <c r="A221" s="39"/>
    </row>
    <row r="222" spans="1:1">
      <c r="A222" s="39"/>
    </row>
    <row r="223" spans="1:1">
      <c r="A223" s="39"/>
    </row>
    <row r="224" spans="1:1">
      <c r="A224" s="39"/>
    </row>
    <row r="225" spans="1:1">
      <c r="A225" s="39"/>
    </row>
    <row r="226" spans="1:1">
      <c r="A226" s="39"/>
    </row>
    <row r="227" spans="1:1">
      <c r="A227" s="39"/>
    </row>
    <row r="228" spans="1:1">
      <c r="A228" s="39"/>
    </row>
    <row r="229" spans="1:1">
      <c r="A229" s="39"/>
    </row>
    <row r="230" spans="1:1">
      <c r="A230" s="39"/>
    </row>
    <row r="231" spans="1:1">
      <c r="A231" s="39"/>
    </row>
    <row r="232" spans="1:1">
      <c r="A232" s="39"/>
    </row>
    <row r="233" spans="1:1">
      <c r="A233" s="39"/>
    </row>
    <row r="234" spans="1:1">
      <c r="A234" s="39"/>
    </row>
    <row r="235" spans="1:1">
      <c r="A235" s="39"/>
    </row>
    <row r="236" spans="1:1">
      <c r="A236" s="39"/>
    </row>
    <row r="237" spans="1:1">
      <c r="A237" s="39"/>
    </row>
    <row r="238" spans="1:1">
      <c r="A238" s="39"/>
    </row>
    <row r="239" spans="1:1">
      <c r="A239" s="39"/>
    </row>
    <row r="240" spans="1:1">
      <c r="A240" s="39"/>
    </row>
    <row r="241" spans="1:1">
      <c r="A241" s="39"/>
    </row>
    <row r="242" spans="1:1">
      <c r="A242" s="39"/>
    </row>
    <row r="243" spans="1:1">
      <c r="A243" s="39"/>
    </row>
    <row r="244" spans="1:1">
      <c r="A244" s="39"/>
    </row>
    <row r="245" spans="1:1">
      <c r="A245" s="39"/>
    </row>
    <row r="246" spans="1:1">
      <c r="A246" s="39"/>
    </row>
    <row r="247" spans="1:1">
      <c r="A247" s="39"/>
    </row>
    <row r="248" spans="1:1">
      <c r="A248" s="39"/>
    </row>
    <row r="249" spans="1:1">
      <c r="A249" s="39"/>
    </row>
    <row r="250" spans="1:1">
      <c r="A250" s="39"/>
    </row>
    <row r="251" spans="1:1">
      <c r="A251" s="39"/>
    </row>
    <row r="252" spans="1:1">
      <c r="A252" s="39"/>
    </row>
    <row r="253" spans="1:1">
      <c r="A253" s="39"/>
    </row>
    <row r="254" spans="1:1">
      <c r="A254" s="39"/>
    </row>
    <row r="255" spans="1:1">
      <c r="A255" s="39"/>
    </row>
    <row r="256" spans="1:1">
      <c r="A256" s="39"/>
    </row>
    <row r="257" spans="1:1">
      <c r="A257" s="39"/>
    </row>
    <row r="258" spans="1:1">
      <c r="A258" s="39"/>
    </row>
    <row r="259" spans="1:1">
      <c r="A259" s="39"/>
    </row>
    <row r="260" spans="1:1">
      <c r="A260" s="39"/>
    </row>
    <row r="261" spans="1:1">
      <c r="A261" s="39"/>
    </row>
    <row r="262" spans="1:1">
      <c r="A262" s="39"/>
    </row>
    <row r="263" spans="1:1">
      <c r="A263" s="39"/>
    </row>
    <row r="264" spans="1:1">
      <c r="A264" s="39"/>
    </row>
    <row r="265" spans="1:1">
      <c r="A265" s="39"/>
    </row>
    <row r="266" spans="1:1">
      <c r="A266" s="39"/>
    </row>
    <row r="267" spans="1:1">
      <c r="A267" s="39"/>
    </row>
    <row r="268" spans="1:1">
      <c r="A268" s="39"/>
    </row>
    <row r="269" spans="1:1">
      <c r="A269" s="39"/>
    </row>
    <row r="270" spans="1:1">
      <c r="A270" s="39"/>
    </row>
    <row r="271" spans="1:1">
      <c r="A271" s="39"/>
    </row>
    <row r="272" spans="1:1">
      <c r="A272" s="39"/>
    </row>
    <row r="273" spans="1:1">
      <c r="A273" s="39"/>
    </row>
    <row r="274" spans="1:1">
      <c r="A274" s="39"/>
    </row>
    <row r="275" spans="1:1">
      <c r="A275" s="39"/>
    </row>
    <row r="276" spans="1:1">
      <c r="A276" s="39"/>
    </row>
    <row r="277" spans="1:1">
      <c r="A277" s="39"/>
    </row>
    <row r="278" spans="1:1">
      <c r="A278" s="39"/>
    </row>
    <row r="279" spans="1:1">
      <c r="A279" s="39"/>
    </row>
    <row r="280" spans="1:1">
      <c r="A280" s="39"/>
    </row>
    <row r="281" spans="1:1">
      <c r="A281" s="39"/>
    </row>
    <row r="282" spans="1:1">
      <c r="A282" s="39"/>
    </row>
    <row r="283" spans="1:1">
      <c r="A283" s="39"/>
    </row>
    <row r="284" spans="1:1">
      <c r="A284" s="39"/>
    </row>
    <row r="285" spans="1:1">
      <c r="A285" s="39"/>
    </row>
    <row r="286" spans="1:1">
      <c r="A286" s="39"/>
    </row>
    <row r="287" spans="1:1">
      <c r="A287" s="39"/>
    </row>
    <row r="288" spans="1:1">
      <c r="A288" s="39"/>
    </row>
    <row r="289" spans="1:1">
      <c r="A289" s="39"/>
    </row>
    <row r="290" spans="1:1">
      <c r="A290" s="39"/>
    </row>
    <row r="291" spans="1:1">
      <c r="A291" s="39"/>
    </row>
    <row r="292" spans="1:1">
      <c r="A292" s="39"/>
    </row>
    <row r="293" spans="1:1">
      <c r="A293" s="39"/>
    </row>
    <row r="294" spans="1:1">
      <c r="A294" s="39"/>
    </row>
    <row r="295" spans="1:1">
      <c r="A295" s="39"/>
    </row>
    <row r="296" spans="1:1">
      <c r="A296" s="39"/>
    </row>
    <row r="297" spans="1:1">
      <c r="A297" s="39"/>
    </row>
    <row r="298" spans="1:1">
      <c r="A298" s="39"/>
    </row>
    <row r="299" spans="1:1">
      <c r="A299" s="39"/>
    </row>
    <row r="300" spans="1:1">
      <c r="A300" s="39"/>
    </row>
    <row r="301" spans="1:1">
      <c r="A301" s="39"/>
    </row>
    <row r="302" spans="1:1">
      <c r="A302" s="39"/>
    </row>
    <row r="303" spans="1:1">
      <c r="A303" s="39"/>
    </row>
    <row r="304" spans="1:1">
      <c r="A304" s="39"/>
    </row>
    <row r="305" spans="1:1">
      <c r="A305" s="39"/>
    </row>
    <row r="306" spans="1:1">
      <c r="A306" s="39"/>
    </row>
    <row r="307" spans="1:1">
      <c r="A307" s="39"/>
    </row>
    <row r="308" spans="1:1">
      <c r="A308" s="39"/>
    </row>
    <row r="309" spans="1:1">
      <c r="A309" s="39"/>
    </row>
    <row r="310" spans="1:1">
      <c r="A310" s="39"/>
    </row>
    <row r="311" spans="1:1">
      <c r="A311" s="39"/>
    </row>
    <row r="312" spans="1:1">
      <c r="A312" s="39"/>
    </row>
    <row r="313" spans="1:1">
      <c r="A313" s="39"/>
    </row>
    <row r="314" spans="1:1">
      <c r="A314" s="39"/>
    </row>
    <row r="315" spans="1:1">
      <c r="A315" s="39"/>
    </row>
    <row r="316" spans="1:1">
      <c r="A316" s="39"/>
    </row>
    <row r="317" spans="1:1">
      <c r="A317" s="39"/>
    </row>
    <row r="318" spans="1:1">
      <c r="A318" s="39"/>
    </row>
    <row r="319" spans="1:1">
      <c r="A319" s="39"/>
    </row>
    <row r="320" spans="1:1">
      <c r="A320" s="39"/>
    </row>
    <row r="321" spans="1:1">
      <c r="A321" s="39"/>
    </row>
    <row r="322" spans="1:1">
      <c r="A322" s="39"/>
    </row>
    <row r="323" spans="1:1">
      <c r="A323" s="39"/>
    </row>
    <row r="324" spans="1:1">
      <c r="A324" s="39"/>
    </row>
    <row r="325" spans="1:1">
      <c r="A325" s="39"/>
    </row>
    <row r="326" spans="1:1">
      <c r="A326" s="39"/>
    </row>
    <row r="327" spans="1:1">
      <c r="A327" s="39"/>
    </row>
    <row r="328" spans="1:1">
      <c r="A328" s="39"/>
    </row>
    <row r="329" spans="1:1">
      <c r="A329" s="39"/>
    </row>
    <row r="330" spans="1:1">
      <c r="A330" s="39"/>
    </row>
    <row r="331" spans="1:1">
      <c r="A331" s="39"/>
    </row>
    <row r="332" spans="1:1">
      <c r="A332" s="39"/>
    </row>
    <row r="333" spans="1:1">
      <c r="A333" s="39"/>
    </row>
    <row r="334" spans="1:1">
      <c r="A334" s="39"/>
    </row>
    <row r="335" spans="1:1">
      <c r="A335" s="39"/>
    </row>
    <row r="336" spans="1:1">
      <c r="A336" s="39"/>
    </row>
    <row r="337" spans="1:1">
      <c r="A337" s="39"/>
    </row>
    <row r="338" spans="1:1">
      <c r="A338" s="39"/>
    </row>
    <row r="339" spans="1:1">
      <c r="A339" s="39"/>
    </row>
    <row r="340" spans="1:1">
      <c r="A340" s="39"/>
    </row>
    <row r="341" spans="1:1">
      <c r="A341" s="39"/>
    </row>
    <row r="342" spans="1:1">
      <c r="A342" s="39"/>
    </row>
    <row r="343" spans="1:1">
      <c r="A343" s="39"/>
    </row>
    <row r="344" spans="1:1">
      <c r="A344" s="39"/>
    </row>
    <row r="345" spans="1:1">
      <c r="A345" s="39"/>
    </row>
    <row r="346" spans="1:1">
      <c r="A346" s="39"/>
    </row>
    <row r="347" spans="1:1">
      <c r="A347" s="39"/>
    </row>
    <row r="348" spans="1:1">
      <c r="A348" s="39"/>
    </row>
    <row r="349" spans="1:1">
      <c r="A349" s="39"/>
    </row>
    <row r="350" spans="1:1">
      <c r="A350" s="39"/>
    </row>
    <row r="351" spans="1:1">
      <c r="A351" s="39"/>
    </row>
    <row r="352" spans="1:1">
      <c r="A352" s="39"/>
    </row>
    <row r="353" spans="1:1">
      <c r="A353" s="39"/>
    </row>
    <row r="354" spans="1:1">
      <c r="A354" s="39"/>
    </row>
    <row r="355" spans="1:1">
      <c r="A355" s="39"/>
    </row>
    <row r="356" spans="1:1">
      <c r="A356" s="39"/>
    </row>
    <row r="357" spans="1:1">
      <c r="A357" s="39"/>
    </row>
    <row r="358" spans="1:1">
      <c r="A358" s="39"/>
    </row>
    <row r="359" spans="1:1">
      <c r="A359" s="39"/>
    </row>
    <row r="360" spans="1:1">
      <c r="A360" s="39"/>
    </row>
    <row r="361" spans="1:1">
      <c r="A361" s="39"/>
    </row>
    <row r="362" spans="1:1">
      <c r="A362" s="39"/>
    </row>
    <row r="363" spans="1:1">
      <c r="A363" s="39"/>
    </row>
    <row r="364" spans="1:1">
      <c r="A364" s="39"/>
    </row>
  </sheetData>
  <phoneticPr fontId="1"/>
  <pageMargins left="0.7" right="0.7" top="0.75" bottom="0.75" header="0.3" footer="0.3"/>
  <pageSetup paperSize="9" orientation="portrait" copies="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5"/>
  <sheetViews>
    <sheetView tabSelected="1" view="pageBreakPreview" topLeftCell="A32" zoomScale="57" zoomScaleNormal="100" zoomScaleSheetLayoutView="57" workbookViewId="0">
      <selection activeCell="U32" sqref="U32"/>
    </sheetView>
  </sheetViews>
  <sheetFormatPr defaultRowHeight="18.75"/>
  <cols>
    <col min="1" max="1" width="3" customWidth="1"/>
    <col min="2" max="3" width="5" customWidth="1"/>
    <col min="4" max="13" width="6.25" customWidth="1"/>
    <col min="14" max="17" width="7.375" customWidth="1"/>
    <col min="19" max="19" width="3.625" customWidth="1"/>
  </cols>
  <sheetData>
    <row r="1" spans="1:18">
      <c r="B1" t="s">
        <v>0</v>
      </c>
    </row>
    <row r="2" spans="1:18" ht="30" customHeight="1">
      <c r="B2" s="113" t="str">
        <f>"令和７年度「小地域における生活支援体制整備事業」　【"&amp;DBCS(MONTH(B6))&amp;"月分】　業務報告（月報）"</f>
        <v>令和７年度「小地域における生活支援体制整備事業」　【５月分】　業務報告（月報）</v>
      </c>
      <c r="C2" s="113"/>
      <c r="D2" s="113"/>
      <c r="E2" s="113"/>
      <c r="F2" s="113"/>
      <c r="G2" s="113"/>
      <c r="H2" s="113"/>
      <c r="I2" s="113"/>
      <c r="J2" s="113"/>
      <c r="K2" s="113"/>
      <c r="L2" s="113"/>
      <c r="M2" s="113"/>
      <c r="N2" s="113"/>
      <c r="O2" s="113"/>
      <c r="P2" s="113"/>
      <c r="Q2" s="113"/>
      <c r="R2" s="113"/>
    </row>
    <row r="3" spans="1:18" ht="3.95" customHeight="1">
      <c r="B3" s="1"/>
      <c r="C3" s="1"/>
      <c r="D3" s="1"/>
      <c r="E3" s="1"/>
      <c r="F3" s="1"/>
      <c r="G3" s="1"/>
      <c r="H3" s="1"/>
      <c r="I3" s="1"/>
      <c r="J3" s="1"/>
      <c r="K3" s="1"/>
      <c r="L3" s="1"/>
      <c r="M3" s="1"/>
      <c r="N3" s="1"/>
      <c r="O3" s="1"/>
      <c r="P3" s="1"/>
      <c r="Q3" s="1"/>
      <c r="R3" s="1"/>
    </row>
    <row r="4" spans="1:18" ht="20.100000000000001" customHeight="1">
      <c r="L4" s="140" t="str">
        <f>'様式1-1月報(4月)'!$L$4:$R$4</f>
        <v>事業所名：</v>
      </c>
      <c r="M4" s="140"/>
      <c r="N4" s="140"/>
      <c r="O4" s="140"/>
      <c r="P4" s="140"/>
      <c r="Q4" s="140"/>
      <c r="R4" s="140"/>
    </row>
    <row r="5" spans="1:18" ht="20.100000000000001" customHeight="1">
      <c r="L5" s="115" t="s">
        <v>2</v>
      </c>
      <c r="M5" s="115"/>
      <c r="N5" s="115"/>
      <c r="O5" s="115"/>
      <c r="P5" s="115"/>
      <c r="Q5" s="115"/>
      <c r="R5" s="115"/>
    </row>
    <row r="6" spans="1:18" ht="18.75" customHeight="1">
      <c r="B6" s="116">
        <f>EDATE('様式1-1月報(4月)'!$B$6,1)</f>
        <v>45778</v>
      </c>
      <c r="C6" s="117"/>
      <c r="D6" s="118" t="s">
        <v>3</v>
      </c>
      <c r="E6" s="119"/>
      <c r="F6" s="119"/>
      <c r="G6" s="119"/>
      <c r="H6" s="120"/>
      <c r="I6" s="118" t="s">
        <v>4</v>
      </c>
      <c r="J6" s="119"/>
      <c r="K6" s="119"/>
      <c r="L6" s="119"/>
      <c r="M6" s="120"/>
      <c r="N6" s="121" t="s">
        <v>5</v>
      </c>
      <c r="O6" s="121" t="s">
        <v>22</v>
      </c>
      <c r="P6" s="121" t="s">
        <v>20</v>
      </c>
      <c r="Q6" s="121" t="s">
        <v>71</v>
      </c>
      <c r="R6" s="121" t="s">
        <v>6</v>
      </c>
    </row>
    <row r="7" spans="1:18" ht="13.5" customHeight="1">
      <c r="B7" s="124" t="s">
        <v>11</v>
      </c>
      <c r="C7" s="81" t="s">
        <v>12</v>
      </c>
      <c r="D7" s="91" t="s">
        <v>7</v>
      </c>
      <c r="E7" s="88" t="s">
        <v>8</v>
      </c>
      <c r="F7" s="88" t="s">
        <v>9</v>
      </c>
      <c r="G7" s="88"/>
      <c r="H7" s="89" t="s">
        <v>10</v>
      </c>
      <c r="I7" s="91" t="s">
        <v>7</v>
      </c>
      <c r="J7" s="88" t="s">
        <v>8</v>
      </c>
      <c r="K7" s="88" t="s">
        <v>9</v>
      </c>
      <c r="L7" s="88"/>
      <c r="M7" s="89" t="s">
        <v>10</v>
      </c>
      <c r="N7" s="122"/>
      <c r="O7" s="122"/>
      <c r="P7" s="122"/>
      <c r="Q7" s="122"/>
      <c r="R7" s="122"/>
    </row>
    <row r="8" spans="1:18" ht="27" customHeight="1">
      <c r="B8" s="125"/>
      <c r="C8" s="82"/>
      <c r="D8" s="92"/>
      <c r="E8" s="93"/>
      <c r="F8" s="59" t="s">
        <v>13</v>
      </c>
      <c r="G8" s="2" t="s">
        <v>14</v>
      </c>
      <c r="H8" s="90"/>
      <c r="I8" s="92"/>
      <c r="J8" s="93"/>
      <c r="K8" s="59" t="s">
        <v>13</v>
      </c>
      <c r="L8" s="2" t="s">
        <v>14</v>
      </c>
      <c r="M8" s="90"/>
      <c r="N8" s="123"/>
      <c r="O8" s="123"/>
      <c r="P8" s="123"/>
      <c r="Q8" s="123"/>
      <c r="R8" s="123"/>
    </row>
    <row r="9" spans="1:18" ht="16.5" customHeight="1">
      <c r="B9" s="44" t="s">
        <v>15</v>
      </c>
      <c r="C9" s="3"/>
      <c r="D9" s="4">
        <v>1</v>
      </c>
      <c r="E9" s="5">
        <v>1</v>
      </c>
      <c r="F9" s="5">
        <v>4</v>
      </c>
      <c r="G9" s="5">
        <v>0</v>
      </c>
      <c r="H9" s="3">
        <v>0</v>
      </c>
      <c r="I9" s="6">
        <v>0</v>
      </c>
      <c r="J9" s="5">
        <v>0</v>
      </c>
      <c r="K9" s="5">
        <v>0</v>
      </c>
      <c r="L9" s="5">
        <v>2</v>
      </c>
      <c r="M9" s="7">
        <v>0</v>
      </c>
      <c r="N9" s="8">
        <f>(D9+E9+F9+G9+H9)+(I9+J9+K9+L9+M9)</f>
        <v>8</v>
      </c>
      <c r="O9" s="8">
        <v>1</v>
      </c>
      <c r="P9" s="56">
        <v>1</v>
      </c>
      <c r="Q9" s="8">
        <v>1</v>
      </c>
      <c r="R9" s="9">
        <v>0</v>
      </c>
    </row>
    <row r="10" spans="1:18" ht="27" hidden="1" customHeight="1">
      <c r="B10" s="47" t="s">
        <v>35</v>
      </c>
      <c r="C10" s="48" t="s">
        <v>58</v>
      </c>
      <c r="D10" s="49" t="s">
        <v>59</v>
      </c>
      <c r="E10" s="52" t="s">
        <v>60</v>
      </c>
      <c r="F10" s="52" t="s">
        <v>61</v>
      </c>
      <c r="G10" s="53" t="s">
        <v>62</v>
      </c>
      <c r="H10" s="50" t="s">
        <v>63</v>
      </c>
      <c r="I10" s="49" t="s">
        <v>64</v>
      </c>
      <c r="J10" s="52" t="s">
        <v>65</v>
      </c>
      <c r="K10" s="52" t="s">
        <v>66</v>
      </c>
      <c r="L10" s="53" t="s">
        <v>67</v>
      </c>
      <c r="M10" s="50" t="s">
        <v>68</v>
      </c>
      <c r="N10" s="41" t="s">
        <v>5</v>
      </c>
      <c r="O10" s="41" t="s">
        <v>22</v>
      </c>
      <c r="P10" s="41" t="s">
        <v>20</v>
      </c>
      <c r="Q10" s="41" t="s">
        <v>21</v>
      </c>
      <c r="R10" s="54" t="s">
        <v>6</v>
      </c>
    </row>
    <row r="11" spans="1:18" ht="16.149999999999999" customHeight="1">
      <c r="A11" s="40" t="str">
        <f>IFERROR(VLOOKUP(B11,休日マスタ!$A$3:$A$28,1,FALSE),"")</f>
        <v/>
      </c>
      <c r="B11" s="45">
        <f>B6</f>
        <v>45778</v>
      </c>
      <c r="C11" s="37">
        <f t="shared" ref="C11:C38" si="0">WEEKDAY(B11,1)</f>
        <v>5</v>
      </c>
      <c r="D11" s="17"/>
      <c r="E11" s="18"/>
      <c r="F11" s="18"/>
      <c r="G11" s="18"/>
      <c r="H11" s="19"/>
      <c r="I11" s="20"/>
      <c r="J11" s="18"/>
      <c r="K11" s="18"/>
      <c r="L11" s="18"/>
      <c r="M11" s="21"/>
      <c r="N11" s="10">
        <f>(D11+E11+F11+G11+H11)+(I11+J11+K11+L11+M11)</f>
        <v>0</v>
      </c>
      <c r="O11" s="27"/>
      <c r="P11" s="27"/>
      <c r="Q11" s="27"/>
      <c r="R11" s="28"/>
    </row>
    <row r="12" spans="1:18" ht="16.149999999999999" customHeight="1">
      <c r="A12" s="40" t="str">
        <f>IFERROR(VLOOKUP(B12,休日マスタ!$A$3:$A$28,1,FALSE),"")</f>
        <v/>
      </c>
      <c r="B12" s="42">
        <f>B11+1</f>
        <v>45779</v>
      </c>
      <c r="C12" s="38">
        <f t="shared" si="0"/>
        <v>6</v>
      </c>
      <c r="D12" s="22"/>
      <c r="E12" s="23"/>
      <c r="F12" s="23"/>
      <c r="G12" s="23"/>
      <c r="H12" s="24"/>
      <c r="I12" s="25"/>
      <c r="J12" s="23"/>
      <c r="K12" s="23"/>
      <c r="L12" s="23"/>
      <c r="M12" s="26"/>
      <c r="N12" s="57">
        <f t="shared" ref="N12:N39" si="1">(D12+E12+F12+G12+H12)+(I12+J12+K12+L12+M12)</f>
        <v>0</v>
      </c>
      <c r="O12" s="27"/>
      <c r="P12" s="27"/>
      <c r="Q12" s="27"/>
      <c r="R12" s="29"/>
    </row>
    <row r="13" spans="1:18" ht="16.149999999999999" customHeight="1">
      <c r="A13" s="40">
        <f>IFERROR(VLOOKUP(B13,休日マスタ!$A$3:$A$28,1,FALSE),"")</f>
        <v>45780</v>
      </c>
      <c r="B13" s="42">
        <f t="shared" ref="B13:B38" si="2">B12+1</f>
        <v>45780</v>
      </c>
      <c r="C13" s="38">
        <f t="shared" si="0"/>
        <v>7</v>
      </c>
      <c r="D13" s="22"/>
      <c r="E13" s="23"/>
      <c r="F13" s="23"/>
      <c r="G13" s="23"/>
      <c r="H13" s="24"/>
      <c r="I13" s="25"/>
      <c r="J13" s="23"/>
      <c r="K13" s="23"/>
      <c r="L13" s="23"/>
      <c r="M13" s="26"/>
      <c r="N13" s="10">
        <f t="shared" si="1"/>
        <v>0</v>
      </c>
      <c r="O13" s="27"/>
      <c r="P13" s="27"/>
      <c r="Q13" s="27"/>
      <c r="R13" s="29"/>
    </row>
    <row r="14" spans="1:18" ht="16.149999999999999" customHeight="1">
      <c r="A14" s="40">
        <f>IFERROR(VLOOKUP(B14,休日マスタ!$A$3:$A$28,1,FALSE),"")</f>
        <v>45781</v>
      </c>
      <c r="B14" s="42">
        <f t="shared" si="2"/>
        <v>45781</v>
      </c>
      <c r="C14" s="38">
        <f t="shared" si="0"/>
        <v>1</v>
      </c>
      <c r="D14" s="22"/>
      <c r="E14" s="23"/>
      <c r="F14" s="23"/>
      <c r="G14" s="23"/>
      <c r="H14" s="24"/>
      <c r="I14" s="25"/>
      <c r="J14" s="23"/>
      <c r="K14" s="23"/>
      <c r="L14" s="23"/>
      <c r="M14" s="26"/>
      <c r="N14" s="10">
        <f t="shared" si="1"/>
        <v>0</v>
      </c>
      <c r="O14" s="27"/>
      <c r="P14" s="27"/>
      <c r="Q14" s="27"/>
      <c r="R14" s="29"/>
    </row>
    <row r="15" spans="1:18" ht="16.149999999999999" customHeight="1">
      <c r="A15" s="40">
        <f>IFERROR(VLOOKUP(B15,休日マスタ!$A$3:$A$28,1,FALSE),"")</f>
        <v>45782</v>
      </c>
      <c r="B15" s="42">
        <f t="shared" si="2"/>
        <v>45782</v>
      </c>
      <c r="C15" s="38">
        <f t="shared" si="0"/>
        <v>2</v>
      </c>
      <c r="D15" s="22"/>
      <c r="E15" s="23"/>
      <c r="F15" s="23"/>
      <c r="G15" s="23"/>
      <c r="H15" s="24"/>
      <c r="I15" s="25"/>
      <c r="J15" s="23"/>
      <c r="K15" s="23"/>
      <c r="L15" s="23"/>
      <c r="M15" s="26"/>
      <c r="N15" s="10">
        <f t="shared" si="1"/>
        <v>0</v>
      </c>
      <c r="O15" s="27"/>
      <c r="P15" s="27"/>
      <c r="Q15" s="27"/>
      <c r="R15" s="29"/>
    </row>
    <row r="16" spans="1:18" ht="16.149999999999999" customHeight="1">
      <c r="A16" s="40">
        <f>IFERROR(VLOOKUP(B16,休日マスタ!$A$3:$A$28,1,FALSE),"")</f>
        <v>45783</v>
      </c>
      <c r="B16" s="42">
        <f t="shared" si="2"/>
        <v>45783</v>
      </c>
      <c r="C16" s="38">
        <f t="shared" si="0"/>
        <v>3</v>
      </c>
      <c r="D16" s="22"/>
      <c r="E16" s="23"/>
      <c r="F16" s="23"/>
      <c r="G16" s="23"/>
      <c r="H16" s="24"/>
      <c r="I16" s="25"/>
      <c r="J16" s="23"/>
      <c r="K16" s="23"/>
      <c r="L16" s="23"/>
      <c r="M16" s="26"/>
      <c r="N16" s="10">
        <f t="shared" si="1"/>
        <v>0</v>
      </c>
      <c r="O16" s="27"/>
      <c r="P16" s="27"/>
      <c r="Q16" s="27"/>
      <c r="R16" s="29"/>
    </row>
    <row r="17" spans="1:18" ht="16.149999999999999" customHeight="1">
      <c r="A17" s="40" t="str">
        <f>IFERROR(VLOOKUP(B17,休日マスタ!$A$3:$A$28,1,FALSE),"")</f>
        <v/>
      </c>
      <c r="B17" s="42">
        <f t="shared" si="2"/>
        <v>45784</v>
      </c>
      <c r="C17" s="38">
        <f t="shared" si="0"/>
        <v>4</v>
      </c>
      <c r="D17" s="22"/>
      <c r="E17" s="23"/>
      <c r="F17" s="23"/>
      <c r="G17" s="23"/>
      <c r="H17" s="24"/>
      <c r="I17" s="25"/>
      <c r="J17" s="23"/>
      <c r="K17" s="23"/>
      <c r="L17" s="23"/>
      <c r="M17" s="26"/>
      <c r="N17" s="10">
        <f t="shared" si="1"/>
        <v>0</v>
      </c>
      <c r="O17" s="27"/>
      <c r="P17" s="27"/>
      <c r="Q17" s="27"/>
      <c r="R17" s="29"/>
    </row>
    <row r="18" spans="1:18" ht="16.149999999999999" customHeight="1">
      <c r="A18" s="40" t="str">
        <f>IFERROR(VLOOKUP(B18,休日マスタ!$A$3:$A$28,1,FALSE),"")</f>
        <v/>
      </c>
      <c r="B18" s="42">
        <f t="shared" si="2"/>
        <v>45785</v>
      </c>
      <c r="C18" s="38">
        <f t="shared" si="0"/>
        <v>5</v>
      </c>
      <c r="D18" s="22"/>
      <c r="E18" s="23"/>
      <c r="F18" s="23"/>
      <c r="G18" s="23"/>
      <c r="H18" s="24"/>
      <c r="I18" s="25"/>
      <c r="J18" s="23"/>
      <c r="K18" s="23"/>
      <c r="L18" s="23"/>
      <c r="M18" s="26"/>
      <c r="N18" s="10">
        <f t="shared" si="1"/>
        <v>0</v>
      </c>
      <c r="O18" s="27"/>
      <c r="P18" s="27"/>
      <c r="Q18" s="27"/>
      <c r="R18" s="29"/>
    </row>
    <row r="19" spans="1:18" ht="16.149999999999999" customHeight="1">
      <c r="A19" s="40" t="str">
        <f>IFERROR(VLOOKUP(B19,休日マスタ!$A$3:$A$28,1,FALSE),"")</f>
        <v/>
      </c>
      <c r="B19" s="42">
        <f t="shared" si="2"/>
        <v>45786</v>
      </c>
      <c r="C19" s="38">
        <f t="shared" si="0"/>
        <v>6</v>
      </c>
      <c r="D19" s="22"/>
      <c r="E19" s="23"/>
      <c r="F19" s="23"/>
      <c r="G19" s="23"/>
      <c r="H19" s="24"/>
      <c r="I19" s="25"/>
      <c r="J19" s="23"/>
      <c r="K19" s="23"/>
      <c r="L19" s="23"/>
      <c r="M19" s="26"/>
      <c r="N19" s="10">
        <f t="shared" si="1"/>
        <v>0</v>
      </c>
      <c r="O19" s="27"/>
      <c r="P19" s="27"/>
      <c r="Q19" s="27"/>
      <c r="R19" s="29"/>
    </row>
    <row r="20" spans="1:18" ht="16.149999999999999" customHeight="1">
      <c r="A20" s="40" t="str">
        <f>IFERROR(VLOOKUP(B20,休日マスタ!$A$3:$A$28,1,FALSE),"")</f>
        <v/>
      </c>
      <c r="B20" s="42">
        <f t="shared" si="2"/>
        <v>45787</v>
      </c>
      <c r="C20" s="38">
        <f t="shared" si="0"/>
        <v>7</v>
      </c>
      <c r="D20" s="22"/>
      <c r="E20" s="23"/>
      <c r="F20" s="23"/>
      <c r="G20" s="23"/>
      <c r="H20" s="24"/>
      <c r="I20" s="25"/>
      <c r="J20" s="23"/>
      <c r="K20" s="23"/>
      <c r="L20" s="23"/>
      <c r="M20" s="26"/>
      <c r="N20" s="10">
        <f t="shared" si="1"/>
        <v>0</v>
      </c>
      <c r="O20" s="27"/>
      <c r="P20" s="27"/>
      <c r="Q20" s="27"/>
      <c r="R20" s="29"/>
    </row>
    <row r="21" spans="1:18" ht="16.149999999999999" customHeight="1">
      <c r="A21" s="40" t="str">
        <f>IFERROR(VLOOKUP(B21,休日マスタ!$A$3:$A$28,1,FALSE),"")</f>
        <v/>
      </c>
      <c r="B21" s="42">
        <f t="shared" si="2"/>
        <v>45788</v>
      </c>
      <c r="C21" s="38">
        <f t="shared" si="0"/>
        <v>1</v>
      </c>
      <c r="D21" s="22"/>
      <c r="E21" s="23"/>
      <c r="F21" s="23"/>
      <c r="G21" s="23"/>
      <c r="H21" s="24"/>
      <c r="I21" s="25"/>
      <c r="J21" s="23"/>
      <c r="K21" s="23"/>
      <c r="L21" s="23"/>
      <c r="M21" s="26"/>
      <c r="N21" s="10">
        <f t="shared" si="1"/>
        <v>0</v>
      </c>
      <c r="O21" s="27"/>
      <c r="P21" s="27"/>
      <c r="Q21" s="27"/>
      <c r="R21" s="29"/>
    </row>
    <row r="22" spans="1:18" ht="16.149999999999999" customHeight="1">
      <c r="A22" s="40" t="str">
        <f>IFERROR(VLOOKUP(B22,休日マスタ!$A$3:$A$28,1,FALSE),"")</f>
        <v/>
      </c>
      <c r="B22" s="42">
        <f t="shared" si="2"/>
        <v>45789</v>
      </c>
      <c r="C22" s="38">
        <f t="shared" si="0"/>
        <v>2</v>
      </c>
      <c r="D22" s="22"/>
      <c r="E22" s="23"/>
      <c r="F22" s="23"/>
      <c r="G22" s="23"/>
      <c r="H22" s="24"/>
      <c r="I22" s="25"/>
      <c r="J22" s="23"/>
      <c r="K22" s="23"/>
      <c r="L22" s="23"/>
      <c r="M22" s="26"/>
      <c r="N22" s="10">
        <f t="shared" si="1"/>
        <v>0</v>
      </c>
      <c r="O22" s="27"/>
      <c r="P22" s="27"/>
      <c r="Q22" s="27"/>
      <c r="R22" s="29"/>
    </row>
    <row r="23" spans="1:18" ht="16.149999999999999" customHeight="1">
      <c r="A23" s="40" t="str">
        <f>IFERROR(VLOOKUP(B23,休日マスタ!$A$3:$A$28,1,FALSE),"")</f>
        <v/>
      </c>
      <c r="B23" s="42">
        <f t="shared" si="2"/>
        <v>45790</v>
      </c>
      <c r="C23" s="38">
        <f t="shared" si="0"/>
        <v>3</v>
      </c>
      <c r="D23" s="22"/>
      <c r="E23" s="23"/>
      <c r="F23" s="23"/>
      <c r="G23" s="23"/>
      <c r="H23" s="24"/>
      <c r="I23" s="25"/>
      <c r="J23" s="23"/>
      <c r="K23" s="23"/>
      <c r="L23" s="23"/>
      <c r="M23" s="26"/>
      <c r="N23" s="10">
        <f t="shared" si="1"/>
        <v>0</v>
      </c>
      <c r="O23" s="27"/>
      <c r="P23" s="27"/>
      <c r="Q23" s="27"/>
      <c r="R23" s="29"/>
    </row>
    <row r="24" spans="1:18" ht="16.149999999999999" customHeight="1">
      <c r="A24" s="40" t="str">
        <f>IFERROR(VLOOKUP(B24,休日マスタ!$A$3:$A$28,1,FALSE),"")</f>
        <v/>
      </c>
      <c r="B24" s="42">
        <f t="shared" si="2"/>
        <v>45791</v>
      </c>
      <c r="C24" s="38">
        <f t="shared" si="0"/>
        <v>4</v>
      </c>
      <c r="D24" s="22"/>
      <c r="E24" s="23"/>
      <c r="F24" s="23"/>
      <c r="G24" s="23"/>
      <c r="H24" s="24"/>
      <c r="I24" s="25"/>
      <c r="J24" s="23"/>
      <c r="K24" s="23"/>
      <c r="L24" s="23"/>
      <c r="M24" s="26"/>
      <c r="N24" s="10">
        <f t="shared" si="1"/>
        <v>0</v>
      </c>
      <c r="O24" s="27"/>
      <c r="P24" s="27"/>
      <c r="Q24" s="27"/>
      <c r="R24" s="29"/>
    </row>
    <row r="25" spans="1:18" ht="16.149999999999999" customHeight="1">
      <c r="A25" s="40" t="str">
        <f>IFERROR(VLOOKUP(B25,休日マスタ!$A$3:$A$28,1,FALSE),"")</f>
        <v/>
      </c>
      <c r="B25" s="42">
        <f t="shared" si="2"/>
        <v>45792</v>
      </c>
      <c r="C25" s="38">
        <f t="shared" si="0"/>
        <v>5</v>
      </c>
      <c r="D25" s="22"/>
      <c r="E25" s="23"/>
      <c r="F25" s="23"/>
      <c r="G25" s="23"/>
      <c r="H25" s="24"/>
      <c r="I25" s="25"/>
      <c r="J25" s="23"/>
      <c r="K25" s="23"/>
      <c r="L25" s="23"/>
      <c r="M25" s="26"/>
      <c r="N25" s="10">
        <f t="shared" si="1"/>
        <v>0</v>
      </c>
      <c r="O25" s="27"/>
      <c r="P25" s="27"/>
      <c r="Q25" s="27"/>
      <c r="R25" s="29"/>
    </row>
    <row r="26" spans="1:18" ht="16.149999999999999" customHeight="1">
      <c r="A26" s="40" t="str">
        <f>IFERROR(VLOOKUP(B26,休日マスタ!$A$3:$A$28,1,FALSE),"")</f>
        <v/>
      </c>
      <c r="B26" s="42">
        <f t="shared" si="2"/>
        <v>45793</v>
      </c>
      <c r="C26" s="38">
        <f t="shared" si="0"/>
        <v>6</v>
      </c>
      <c r="D26" s="22"/>
      <c r="E26" s="23"/>
      <c r="F26" s="23"/>
      <c r="G26" s="23"/>
      <c r="H26" s="24"/>
      <c r="I26" s="25"/>
      <c r="J26" s="23"/>
      <c r="K26" s="23"/>
      <c r="L26" s="23"/>
      <c r="M26" s="26"/>
      <c r="N26" s="10">
        <f t="shared" si="1"/>
        <v>0</v>
      </c>
      <c r="O26" s="27"/>
      <c r="P26" s="27"/>
      <c r="Q26" s="27"/>
      <c r="R26" s="29"/>
    </row>
    <row r="27" spans="1:18" ht="16.149999999999999" customHeight="1">
      <c r="A27" s="40" t="str">
        <f>IFERROR(VLOOKUP(B27,休日マスタ!$A$3:$A$28,1,FALSE),"")</f>
        <v/>
      </c>
      <c r="B27" s="42">
        <f t="shared" si="2"/>
        <v>45794</v>
      </c>
      <c r="C27" s="38">
        <f t="shared" si="0"/>
        <v>7</v>
      </c>
      <c r="D27" s="22"/>
      <c r="E27" s="23"/>
      <c r="F27" s="23"/>
      <c r="G27" s="23"/>
      <c r="H27" s="24"/>
      <c r="I27" s="25"/>
      <c r="J27" s="23"/>
      <c r="K27" s="23"/>
      <c r="L27" s="23"/>
      <c r="M27" s="26"/>
      <c r="N27" s="10">
        <f t="shared" si="1"/>
        <v>0</v>
      </c>
      <c r="O27" s="27"/>
      <c r="P27" s="27"/>
      <c r="Q27" s="27"/>
      <c r="R27" s="29"/>
    </row>
    <row r="28" spans="1:18" ht="16.149999999999999" customHeight="1">
      <c r="A28" s="40" t="str">
        <f>IFERROR(VLOOKUP(B28,休日マスタ!$A$3:$A$28,1,FALSE),"")</f>
        <v/>
      </c>
      <c r="B28" s="42">
        <f t="shared" si="2"/>
        <v>45795</v>
      </c>
      <c r="C28" s="38">
        <f t="shared" si="0"/>
        <v>1</v>
      </c>
      <c r="D28" s="22"/>
      <c r="E28" s="23"/>
      <c r="F28" s="23"/>
      <c r="G28" s="23"/>
      <c r="H28" s="24"/>
      <c r="I28" s="25"/>
      <c r="J28" s="23"/>
      <c r="K28" s="23"/>
      <c r="L28" s="23"/>
      <c r="M28" s="26"/>
      <c r="N28" s="10">
        <f t="shared" si="1"/>
        <v>0</v>
      </c>
      <c r="O28" s="27"/>
      <c r="P28" s="27"/>
      <c r="Q28" s="27"/>
      <c r="R28" s="29"/>
    </row>
    <row r="29" spans="1:18" ht="16.149999999999999" customHeight="1">
      <c r="A29" s="40" t="str">
        <f>IFERROR(VLOOKUP(B29,休日マスタ!$A$3:$A$28,1,FALSE),"")</f>
        <v/>
      </c>
      <c r="B29" s="42">
        <f t="shared" si="2"/>
        <v>45796</v>
      </c>
      <c r="C29" s="38">
        <f t="shared" si="0"/>
        <v>2</v>
      </c>
      <c r="D29" s="22"/>
      <c r="E29" s="23"/>
      <c r="F29" s="23"/>
      <c r="G29" s="23"/>
      <c r="H29" s="24"/>
      <c r="I29" s="25"/>
      <c r="J29" s="23"/>
      <c r="K29" s="23"/>
      <c r="L29" s="23"/>
      <c r="M29" s="26"/>
      <c r="N29" s="10">
        <f t="shared" si="1"/>
        <v>0</v>
      </c>
      <c r="O29" s="27"/>
      <c r="P29" s="27"/>
      <c r="Q29" s="27"/>
      <c r="R29" s="29"/>
    </row>
    <row r="30" spans="1:18" ht="16.149999999999999" customHeight="1">
      <c r="A30" s="40" t="str">
        <f>IFERROR(VLOOKUP(B30,休日マスタ!$A$3:$A$28,1,FALSE),"")</f>
        <v/>
      </c>
      <c r="B30" s="42">
        <f t="shared" si="2"/>
        <v>45797</v>
      </c>
      <c r="C30" s="38">
        <f t="shared" si="0"/>
        <v>3</v>
      </c>
      <c r="D30" s="22"/>
      <c r="E30" s="23"/>
      <c r="F30" s="23"/>
      <c r="G30" s="23"/>
      <c r="H30" s="24"/>
      <c r="I30" s="25"/>
      <c r="J30" s="23"/>
      <c r="K30" s="23"/>
      <c r="L30" s="23"/>
      <c r="M30" s="26"/>
      <c r="N30" s="10">
        <f t="shared" si="1"/>
        <v>0</v>
      </c>
      <c r="O30" s="27"/>
      <c r="P30" s="27"/>
      <c r="Q30" s="27"/>
      <c r="R30" s="29"/>
    </row>
    <row r="31" spans="1:18" ht="16.149999999999999" customHeight="1">
      <c r="A31" s="40" t="str">
        <f>IFERROR(VLOOKUP(B31,休日マスタ!$A$3:$A$28,1,FALSE),"")</f>
        <v/>
      </c>
      <c r="B31" s="42">
        <f t="shared" si="2"/>
        <v>45798</v>
      </c>
      <c r="C31" s="38">
        <f t="shared" si="0"/>
        <v>4</v>
      </c>
      <c r="D31" s="22"/>
      <c r="E31" s="23"/>
      <c r="F31" s="23"/>
      <c r="G31" s="23"/>
      <c r="H31" s="24"/>
      <c r="I31" s="25"/>
      <c r="J31" s="23"/>
      <c r="K31" s="23"/>
      <c r="L31" s="23"/>
      <c r="M31" s="26"/>
      <c r="N31" s="10">
        <f t="shared" si="1"/>
        <v>0</v>
      </c>
      <c r="O31" s="27"/>
      <c r="P31" s="27"/>
      <c r="Q31" s="27"/>
      <c r="R31" s="29"/>
    </row>
    <row r="32" spans="1:18" ht="16.149999999999999" customHeight="1">
      <c r="A32" s="40" t="str">
        <f>IFERROR(VLOOKUP(B32,休日マスタ!$A$3:$A$28,1,FALSE),"")</f>
        <v/>
      </c>
      <c r="B32" s="42">
        <f t="shared" si="2"/>
        <v>45799</v>
      </c>
      <c r="C32" s="38">
        <f t="shared" si="0"/>
        <v>5</v>
      </c>
      <c r="D32" s="22"/>
      <c r="E32" s="23"/>
      <c r="F32" s="23"/>
      <c r="G32" s="23"/>
      <c r="H32" s="24"/>
      <c r="I32" s="25"/>
      <c r="J32" s="23"/>
      <c r="K32" s="23"/>
      <c r="L32" s="23"/>
      <c r="M32" s="26"/>
      <c r="N32" s="10">
        <f t="shared" si="1"/>
        <v>0</v>
      </c>
      <c r="O32" s="27"/>
      <c r="P32" s="27"/>
      <c r="Q32" s="27"/>
      <c r="R32" s="29"/>
    </row>
    <row r="33" spans="1:18" ht="16.149999999999999" customHeight="1">
      <c r="A33" s="40" t="str">
        <f>IFERROR(VLOOKUP(B33,休日マスタ!$A$3:$A$28,1,FALSE),"")</f>
        <v/>
      </c>
      <c r="B33" s="42">
        <f t="shared" si="2"/>
        <v>45800</v>
      </c>
      <c r="C33" s="38">
        <f t="shared" si="0"/>
        <v>6</v>
      </c>
      <c r="D33" s="22"/>
      <c r="E33" s="23"/>
      <c r="F33" s="23"/>
      <c r="G33" s="23"/>
      <c r="H33" s="24"/>
      <c r="I33" s="25"/>
      <c r="J33" s="23"/>
      <c r="K33" s="23"/>
      <c r="L33" s="23"/>
      <c r="M33" s="26"/>
      <c r="N33" s="10">
        <f t="shared" si="1"/>
        <v>0</v>
      </c>
      <c r="O33" s="27"/>
      <c r="P33" s="27"/>
      <c r="Q33" s="27"/>
      <c r="R33" s="29"/>
    </row>
    <row r="34" spans="1:18" ht="16.149999999999999" customHeight="1">
      <c r="A34" s="40" t="str">
        <f>IFERROR(VLOOKUP(B34,休日マスタ!$A$3:$A$28,1,FALSE),"")</f>
        <v/>
      </c>
      <c r="B34" s="42">
        <f t="shared" si="2"/>
        <v>45801</v>
      </c>
      <c r="C34" s="38">
        <f t="shared" si="0"/>
        <v>7</v>
      </c>
      <c r="D34" s="22"/>
      <c r="E34" s="23"/>
      <c r="F34" s="23"/>
      <c r="G34" s="23"/>
      <c r="H34" s="24"/>
      <c r="I34" s="25"/>
      <c r="J34" s="23"/>
      <c r="K34" s="23"/>
      <c r="L34" s="23"/>
      <c r="M34" s="26"/>
      <c r="N34" s="10">
        <f t="shared" si="1"/>
        <v>0</v>
      </c>
      <c r="O34" s="27"/>
      <c r="P34" s="27"/>
      <c r="Q34" s="27"/>
      <c r="R34" s="29"/>
    </row>
    <row r="35" spans="1:18" ht="16.149999999999999" customHeight="1">
      <c r="A35" s="40" t="str">
        <f>IFERROR(VLOOKUP(B35,休日マスタ!$A$3:$A$28,1,FALSE),"")</f>
        <v/>
      </c>
      <c r="B35" s="42">
        <f t="shared" si="2"/>
        <v>45802</v>
      </c>
      <c r="C35" s="38">
        <f t="shared" si="0"/>
        <v>1</v>
      </c>
      <c r="D35" s="22"/>
      <c r="E35" s="23"/>
      <c r="F35" s="23"/>
      <c r="G35" s="23"/>
      <c r="H35" s="24"/>
      <c r="I35" s="25"/>
      <c r="J35" s="23"/>
      <c r="K35" s="23"/>
      <c r="L35" s="23"/>
      <c r="M35" s="26"/>
      <c r="N35" s="10">
        <f t="shared" si="1"/>
        <v>0</v>
      </c>
      <c r="O35" s="27"/>
      <c r="P35" s="27"/>
      <c r="Q35" s="27"/>
      <c r="R35" s="29"/>
    </row>
    <row r="36" spans="1:18" ht="16.149999999999999" customHeight="1">
      <c r="A36" s="40" t="str">
        <f>IFERROR(VLOOKUP(B36,休日マスタ!$A$3:$A$28,1,FALSE),"")</f>
        <v/>
      </c>
      <c r="B36" s="42">
        <f t="shared" si="2"/>
        <v>45803</v>
      </c>
      <c r="C36" s="38">
        <f t="shared" si="0"/>
        <v>2</v>
      </c>
      <c r="D36" s="22"/>
      <c r="E36" s="23"/>
      <c r="F36" s="23"/>
      <c r="G36" s="23"/>
      <c r="H36" s="24"/>
      <c r="I36" s="25"/>
      <c r="J36" s="23"/>
      <c r="K36" s="23"/>
      <c r="L36" s="23"/>
      <c r="M36" s="26"/>
      <c r="N36" s="10">
        <f t="shared" si="1"/>
        <v>0</v>
      </c>
      <c r="O36" s="27"/>
      <c r="P36" s="27"/>
      <c r="Q36" s="27"/>
      <c r="R36" s="29"/>
    </row>
    <row r="37" spans="1:18" ht="16.149999999999999" customHeight="1">
      <c r="A37" s="40" t="str">
        <f>IFERROR(VLOOKUP(B37,休日マスタ!$A$3:$A$28,1,FALSE),"")</f>
        <v/>
      </c>
      <c r="B37" s="42">
        <f t="shared" si="2"/>
        <v>45804</v>
      </c>
      <c r="C37" s="38">
        <f t="shared" si="0"/>
        <v>3</v>
      </c>
      <c r="D37" s="22"/>
      <c r="E37" s="23"/>
      <c r="F37" s="23"/>
      <c r="G37" s="23"/>
      <c r="H37" s="24"/>
      <c r="I37" s="25"/>
      <c r="J37" s="23"/>
      <c r="K37" s="23"/>
      <c r="L37" s="23"/>
      <c r="M37" s="26"/>
      <c r="N37" s="10">
        <f t="shared" si="1"/>
        <v>0</v>
      </c>
      <c r="O37" s="27"/>
      <c r="P37" s="27"/>
      <c r="Q37" s="27"/>
      <c r="R37" s="29"/>
    </row>
    <row r="38" spans="1:18" ht="16.149999999999999" customHeight="1">
      <c r="A38" s="40" t="str">
        <f>IFERROR(VLOOKUP(B38,休日マスタ!$A$3:$A$28,1,FALSE),"")</f>
        <v/>
      </c>
      <c r="B38" s="42">
        <f t="shared" si="2"/>
        <v>45805</v>
      </c>
      <c r="C38" s="38">
        <f t="shared" si="0"/>
        <v>4</v>
      </c>
      <c r="D38" s="22"/>
      <c r="E38" s="23"/>
      <c r="F38" s="23"/>
      <c r="G38" s="23"/>
      <c r="H38" s="24"/>
      <c r="I38" s="25"/>
      <c r="J38" s="23"/>
      <c r="K38" s="23"/>
      <c r="L38" s="23"/>
      <c r="M38" s="26"/>
      <c r="N38" s="10">
        <f t="shared" si="1"/>
        <v>0</v>
      </c>
      <c r="O38" s="27"/>
      <c r="P38" s="27"/>
      <c r="Q38" s="27"/>
      <c r="R38" s="29"/>
    </row>
    <row r="39" spans="1:18" ht="16.149999999999999" customHeight="1">
      <c r="A39" s="40" t="str">
        <f>IFERROR(VLOOKUP(B39,休日マスタ!$A$3:$A$28,1,FALSE),"")</f>
        <v/>
      </c>
      <c r="B39" s="42">
        <f>IFERROR(IF(DAY(B38+1)=1,"",B38+1),"")</f>
        <v>45806</v>
      </c>
      <c r="C39" s="38">
        <f>IF(B39="","",WEEKDAY(B39,1))</f>
        <v>5</v>
      </c>
      <c r="D39" s="22"/>
      <c r="E39" s="23"/>
      <c r="F39" s="23"/>
      <c r="G39" s="23"/>
      <c r="H39" s="24"/>
      <c r="I39" s="25"/>
      <c r="J39" s="23"/>
      <c r="K39" s="23"/>
      <c r="L39" s="23"/>
      <c r="M39" s="26"/>
      <c r="N39" s="10">
        <f t="shared" si="1"/>
        <v>0</v>
      </c>
      <c r="O39" s="27"/>
      <c r="P39" s="27"/>
      <c r="Q39" s="27"/>
      <c r="R39" s="29"/>
    </row>
    <row r="40" spans="1:18" ht="16.149999999999999" customHeight="1">
      <c r="A40" s="40" t="str">
        <f>IFERROR(VLOOKUP(B40,休日マスタ!$A$3:$A$28,1,FALSE),"")</f>
        <v/>
      </c>
      <c r="B40" s="42">
        <f>IFERROR(IF(DAY(B39+1)=1,"",B39+1),"")</f>
        <v>45807</v>
      </c>
      <c r="C40" s="38">
        <f>IF(B40="","",WEEKDAY(B40,1))</f>
        <v>6</v>
      </c>
      <c r="D40" s="22"/>
      <c r="E40" s="23"/>
      <c r="F40" s="23"/>
      <c r="G40" s="23"/>
      <c r="H40" s="24"/>
      <c r="I40" s="25"/>
      <c r="J40" s="23"/>
      <c r="K40" s="23"/>
      <c r="L40" s="23"/>
      <c r="M40" s="26"/>
      <c r="N40" s="10">
        <f>(D40+E40+F40+G40+H40)+(I40+J40+K40+L40+M40)</f>
        <v>0</v>
      </c>
      <c r="O40" s="27"/>
      <c r="P40" s="27"/>
      <c r="Q40" s="27"/>
      <c r="R40" s="29"/>
    </row>
    <row r="41" spans="1:18" ht="16.149999999999999" customHeight="1" thickBot="1">
      <c r="A41" s="40" t="str">
        <f>IFERROR(VLOOKUP(B41,休日マスタ!$A$3:$A$28,1,FALSE),"")</f>
        <v/>
      </c>
      <c r="B41" s="43">
        <f>IFERROR(IF(DAY(B40+1)=1,"",B40+1),"")</f>
        <v>45808</v>
      </c>
      <c r="C41" s="51">
        <f>IF(B41="","",WEEKDAY(B41,1))</f>
        <v>7</v>
      </c>
      <c r="D41" s="32"/>
      <c r="E41" s="33"/>
      <c r="F41" s="33"/>
      <c r="G41" s="33"/>
      <c r="H41" s="34"/>
      <c r="I41" s="35"/>
      <c r="J41" s="33"/>
      <c r="K41" s="33"/>
      <c r="L41" s="33"/>
      <c r="M41" s="36"/>
      <c r="N41" s="11">
        <f>(D41+E41+F41+G41+H41)+(I41+J41+K41+L41+M41)</f>
        <v>0</v>
      </c>
      <c r="O41" s="30"/>
      <c r="P41" s="30"/>
      <c r="Q41" s="30"/>
      <c r="R41" s="31"/>
    </row>
    <row r="42" spans="1:18" ht="16.149999999999999" customHeight="1" thickTop="1">
      <c r="B42" s="103" t="s">
        <v>16</v>
      </c>
      <c r="C42" s="104"/>
      <c r="D42" s="152">
        <f>SUM(D11:D41)</f>
        <v>0</v>
      </c>
      <c r="E42" s="153">
        <f t="shared" ref="E42:Q42" si="3">SUM(E11:E41)</f>
        <v>0</v>
      </c>
      <c r="F42" s="153">
        <f t="shared" si="3"/>
        <v>0</v>
      </c>
      <c r="G42" s="153">
        <f t="shared" si="3"/>
        <v>0</v>
      </c>
      <c r="H42" s="153">
        <f t="shared" si="3"/>
        <v>0</v>
      </c>
      <c r="I42" s="153">
        <f t="shared" si="3"/>
        <v>0</v>
      </c>
      <c r="J42" s="153">
        <f t="shared" si="3"/>
        <v>0</v>
      </c>
      <c r="K42" s="153">
        <f t="shared" si="3"/>
        <v>0</v>
      </c>
      <c r="L42" s="153">
        <f t="shared" si="3"/>
        <v>0</v>
      </c>
      <c r="M42" s="154">
        <f t="shared" si="3"/>
        <v>0</v>
      </c>
      <c r="N42" s="14">
        <f t="shared" si="3"/>
        <v>0</v>
      </c>
      <c r="O42" s="15">
        <f t="shared" si="3"/>
        <v>0</v>
      </c>
      <c r="P42" s="15">
        <f t="shared" si="3"/>
        <v>0</v>
      </c>
      <c r="Q42" s="15">
        <f t="shared" si="3"/>
        <v>0</v>
      </c>
      <c r="R42" s="12">
        <f>SUM(R11:R41)</f>
        <v>0</v>
      </c>
    </row>
    <row r="43" spans="1:18">
      <c r="B43" t="s">
        <v>17</v>
      </c>
      <c r="D43" s="13"/>
      <c r="E43" s="13"/>
      <c r="F43" s="13"/>
      <c r="G43" s="13"/>
      <c r="H43" s="13"/>
      <c r="I43" s="13"/>
      <c r="J43" s="13"/>
      <c r="K43" s="13"/>
      <c r="L43" s="13"/>
      <c r="M43" s="13"/>
      <c r="N43" s="13"/>
      <c r="O43" s="13"/>
      <c r="P43" s="13"/>
      <c r="Q43" s="13"/>
      <c r="R43" s="13"/>
    </row>
    <row r="44" spans="1:18" ht="22.5" customHeight="1">
      <c r="B44" t="s">
        <v>31</v>
      </c>
      <c r="D44" s="13"/>
      <c r="E44" s="13"/>
      <c r="F44" s="13"/>
      <c r="G44" s="13"/>
      <c r="H44" s="13"/>
      <c r="I44" s="13"/>
      <c r="J44" s="13"/>
      <c r="K44" s="13"/>
      <c r="L44" s="13"/>
      <c r="M44" s="13"/>
      <c r="N44" s="13"/>
      <c r="O44" s="13"/>
      <c r="P44" s="13"/>
      <c r="Q44" s="13"/>
      <c r="R44" s="13"/>
    </row>
    <row r="45" spans="1:18" ht="9" customHeight="1">
      <c r="D45" s="13"/>
      <c r="E45" s="13"/>
      <c r="F45" s="13"/>
      <c r="G45" s="13"/>
      <c r="H45" s="13"/>
      <c r="I45" s="13"/>
      <c r="J45" s="13"/>
      <c r="K45" s="13"/>
      <c r="L45" s="13"/>
      <c r="M45" s="13"/>
      <c r="N45" s="13"/>
      <c r="O45" s="13"/>
      <c r="P45" s="13"/>
      <c r="Q45" s="13"/>
      <c r="R45" s="13"/>
    </row>
    <row r="46" spans="1:18" ht="19.5">
      <c r="B46" s="105" t="s">
        <v>18</v>
      </c>
      <c r="C46" s="105"/>
      <c r="D46" s="105"/>
      <c r="E46" s="105"/>
      <c r="F46" s="105"/>
      <c r="G46" s="105"/>
      <c r="H46" s="105"/>
      <c r="I46" s="105"/>
      <c r="J46" s="105"/>
      <c r="K46" s="105"/>
      <c r="L46" s="105"/>
      <c r="M46" s="105"/>
      <c r="N46" s="105"/>
      <c r="O46" s="105"/>
      <c r="P46" s="105"/>
      <c r="Q46" s="105"/>
      <c r="R46" s="105"/>
    </row>
    <row r="47" spans="1:18" ht="69" customHeight="1">
      <c r="B47" s="64" t="s">
        <v>26</v>
      </c>
      <c r="C47" s="106"/>
      <c r="D47" s="129" t="str">
        <f>'様式1-1月報(4月)'!$D$47:$R$47</f>
        <v>　目標設定シートの２（１）で記載したものを記入</v>
      </c>
      <c r="E47" s="130"/>
      <c r="F47" s="130"/>
      <c r="G47" s="130"/>
      <c r="H47" s="130"/>
      <c r="I47" s="130"/>
      <c r="J47" s="130"/>
      <c r="K47" s="130"/>
      <c r="L47" s="130"/>
      <c r="M47" s="130"/>
      <c r="N47" s="130"/>
      <c r="O47" s="130"/>
      <c r="P47" s="130"/>
      <c r="Q47" s="130"/>
      <c r="R47" s="131"/>
    </row>
    <row r="48" spans="1:18" ht="63" customHeight="1">
      <c r="B48" s="64" t="s">
        <v>57</v>
      </c>
      <c r="C48" s="65"/>
      <c r="D48" s="132" t="str">
        <f>'様式1-1月報(4月)'!$D$48:$R$48</f>
        <v>①　目標設定シートの２（２）で記載したものを記入
②
③</v>
      </c>
      <c r="E48" s="133"/>
      <c r="F48" s="133"/>
      <c r="G48" s="133"/>
      <c r="H48" s="133"/>
      <c r="I48" s="133"/>
      <c r="J48" s="133"/>
      <c r="K48" s="133"/>
      <c r="L48" s="133"/>
      <c r="M48" s="133"/>
      <c r="N48" s="133"/>
      <c r="O48" s="133"/>
      <c r="P48" s="133"/>
      <c r="Q48" s="133"/>
      <c r="R48" s="134"/>
    </row>
    <row r="49" spans="2:18" ht="42" customHeight="1">
      <c r="B49" s="138" t="s">
        <v>79</v>
      </c>
      <c r="C49" s="139"/>
      <c r="D49" s="135" t="str">
        <f>'様式1-1月報(4月)'!$D$52:$R$52</f>
        <v>・当月の考察等踏まえた行動計画</v>
      </c>
      <c r="E49" s="136"/>
      <c r="F49" s="136"/>
      <c r="G49" s="136"/>
      <c r="H49" s="136"/>
      <c r="I49" s="136"/>
      <c r="J49" s="136"/>
      <c r="K49" s="136"/>
      <c r="L49" s="136"/>
      <c r="M49" s="136"/>
      <c r="N49" s="136"/>
      <c r="O49" s="136"/>
      <c r="P49" s="136"/>
      <c r="Q49" s="136"/>
      <c r="R49" s="137"/>
    </row>
    <row r="50" spans="2:18" ht="27.6" customHeight="1">
      <c r="B50" s="94" t="s">
        <v>19</v>
      </c>
      <c r="C50" s="95"/>
      <c r="D50" s="100" t="s">
        <v>28</v>
      </c>
      <c r="E50" s="101"/>
      <c r="F50" s="101"/>
      <c r="G50" s="101"/>
      <c r="H50" s="101"/>
      <c r="I50" s="101"/>
      <c r="J50" s="101"/>
      <c r="K50" s="101"/>
      <c r="L50" s="101"/>
      <c r="M50" s="101"/>
      <c r="N50" s="101"/>
      <c r="O50" s="101"/>
      <c r="P50" s="101"/>
      <c r="Q50" s="101"/>
      <c r="R50" s="102"/>
    </row>
    <row r="51" spans="2:18" ht="28.9" customHeight="1">
      <c r="B51" s="96"/>
      <c r="C51" s="97"/>
      <c r="D51" s="100" t="s">
        <v>69</v>
      </c>
      <c r="E51" s="101"/>
      <c r="F51" s="101"/>
      <c r="G51" s="101"/>
      <c r="H51" s="101"/>
      <c r="I51" s="101"/>
      <c r="J51" s="101"/>
      <c r="K51" s="101"/>
      <c r="L51" s="101"/>
      <c r="M51" s="101"/>
      <c r="N51" s="101"/>
      <c r="O51" s="101"/>
      <c r="P51" s="101"/>
      <c r="Q51" s="101"/>
      <c r="R51" s="102"/>
    </row>
    <row r="52" spans="2:18" ht="33" customHeight="1">
      <c r="B52" s="98"/>
      <c r="C52" s="99"/>
      <c r="D52" s="100" t="s">
        <v>29</v>
      </c>
      <c r="E52" s="101"/>
      <c r="F52" s="101"/>
      <c r="G52" s="101"/>
      <c r="H52" s="101"/>
      <c r="I52" s="101"/>
      <c r="J52" s="101"/>
      <c r="K52" s="101"/>
      <c r="L52" s="101"/>
      <c r="M52" s="101"/>
      <c r="N52" s="101"/>
      <c r="O52" s="101"/>
      <c r="P52" s="101"/>
      <c r="Q52" s="101"/>
      <c r="R52" s="102"/>
    </row>
    <row r="53" spans="2:18" ht="63" customHeight="1">
      <c r="B53" s="86" t="s">
        <v>70</v>
      </c>
      <c r="C53" s="87"/>
      <c r="D53" s="126" t="s">
        <v>73</v>
      </c>
      <c r="E53" s="127"/>
      <c r="F53" s="127"/>
      <c r="G53" s="127"/>
      <c r="H53" s="127"/>
      <c r="I53" s="127"/>
      <c r="J53" s="127"/>
      <c r="K53" s="127"/>
      <c r="L53" s="127"/>
      <c r="M53" s="127"/>
      <c r="N53" s="127"/>
      <c r="O53" s="127"/>
      <c r="P53" s="127"/>
      <c r="Q53" s="127"/>
      <c r="R53" s="128"/>
    </row>
    <row r="54" spans="2:18" ht="36" customHeight="1">
      <c r="B54" s="71" t="s">
        <v>27</v>
      </c>
      <c r="C54" s="72"/>
      <c r="D54" s="73" t="s">
        <v>23</v>
      </c>
      <c r="E54" s="74"/>
      <c r="F54" s="75"/>
      <c r="G54" s="76"/>
      <c r="H54" s="77" t="s">
        <v>24</v>
      </c>
      <c r="I54" s="78"/>
      <c r="J54" s="79"/>
      <c r="K54" s="80"/>
      <c r="L54" s="77" t="s">
        <v>25</v>
      </c>
      <c r="M54" s="78"/>
      <c r="N54" s="66">
        <f>F54+J54</f>
        <v>0</v>
      </c>
      <c r="O54" s="67"/>
      <c r="P54" s="68" t="s">
        <v>30</v>
      </c>
      <c r="Q54" s="69"/>
      <c r="R54" s="55"/>
    </row>
    <row r="55" spans="2:18">
      <c r="B55" s="70" t="s">
        <v>78</v>
      </c>
      <c r="C55" s="70"/>
      <c r="D55" s="70"/>
      <c r="E55" s="70"/>
      <c r="F55" s="70"/>
      <c r="G55" s="70"/>
      <c r="H55" s="70"/>
      <c r="I55" s="70"/>
      <c r="J55" s="70"/>
      <c r="K55" s="70"/>
      <c r="L55" s="70"/>
      <c r="M55" s="70"/>
      <c r="N55" s="70"/>
      <c r="O55" s="70"/>
      <c r="P55" s="70"/>
      <c r="Q55" s="70"/>
      <c r="R55" s="70"/>
    </row>
  </sheetData>
  <mergeCells count="44">
    <mergeCell ref="B2:R2"/>
    <mergeCell ref="L4:R4"/>
    <mergeCell ref="L5:R5"/>
    <mergeCell ref="B6:C6"/>
    <mergeCell ref="D6:H6"/>
    <mergeCell ref="I6:M6"/>
    <mergeCell ref="N6:N8"/>
    <mergeCell ref="O6:O8"/>
    <mergeCell ref="P6:P8"/>
    <mergeCell ref="Q6:Q8"/>
    <mergeCell ref="M7:M8"/>
    <mergeCell ref="R6:R8"/>
    <mergeCell ref="B7:B8"/>
    <mergeCell ref="C7:C8"/>
    <mergeCell ref="D7:D8"/>
    <mergeCell ref="E7:E8"/>
    <mergeCell ref="F7:G7"/>
    <mergeCell ref="H7:H8"/>
    <mergeCell ref="I7:I8"/>
    <mergeCell ref="J7:J8"/>
    <mergeCell ref="K7:L7"/>
    <mergeCell ref="B50:C52"/>
    <mergeCell ref="D50:R50"/>
    <mergeCell ref="D51:R51"/>
    <mergeCell ref="D52:R52"/>
    <mergeCell ref="B42:C42"/>
    <mergeCell ref="B46:R46"/>
    <mergeCell ref="B47:C47"/>
    <mergeCell ref="D47:R47"/>
    <mergeCell ref="B48:C48"/>
    <mergeCell ref="D48:R48"/>
    <mergeCell ref="D49:R49"/>
    <mergeCell ref="B49:C49"/>
    <mergeCell ref="B53:C53"/>
    <mergeCell ref="N54:O54"/>
    <mergeCell ref="P54:Q54"/>
    <mergeCell ref="B55:R55"/>
    <mergeCell ref="B54:C54"/>
    <mergeCell ref="D54:E54"/>
    <mergeCell ref="F54:G54"/>
    <mergeCell ref="H54:I54"/>
    <mergeCell ref="J54:K54"/>
    <mergeCell ref="L54:M54"/>
    <mergeCell ref="D53:R53"/>
  </mergeCells>
  <phoneticPr fontId="1"/>
  <conditionalFormatting sqref="B11:C41">
    <cfRule type="expression" dxfId="32" priority="40">
      <formula>$A11&lt;&gt;""</formula>
    </cfRule>
    <cfRule type="expression" dxfId="31" priority="41">
      <formula>$C11=1</formula>
    </cfRule>
    <cfRule type="expression" dxfId="30" priority="42">
      <formula>$C11=7</formula>
    </cfRule>
  </conditionalFormatting>
  <dataValidations count="1">
    <dataValidation type="decimal" allowBlank="1" showInputMessage="1" showErrorMessage="1" errorTitle="お手数をおかけします。" error="集計を行うため、０以上の整数の入力をお願いします。" promptTitle="０以上の整数を入力してください。" sqref="D11:M41 O11:R41">
      <formula1>0</formula1>
      <formula2>10000000</formula2>
    </dataValidation>
  </dataValidations>
  <printOptions horizontalCentered="1" verticalCentered="1"/>
  <pageMargins left="0" right="0" top="0" bottom="0" header="0" footer="0"/>
  <pageSetup paperSize="9" scale="7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5"/>
  <sheetViews>
    <sheetView tabSelected="1" view="pageBreakPreview" topLeftCell="A24" zoomScale="80" zoomScaleNormal="100" zoomScaleSheetLayoutView="80" workbookViewId="0">
      <selection activeCell="U32" sqref="U32"/>
    </sheetView>
  </sheetViews>
  <sheetFormatPr defaultRowHeight="18.75"/>
  <cols>
    <col min="1" max="1" width="3" customWidth="1"/>
    <col min="2" max="3" width="5" customWidth="1"/>
    <col min="4" max="13" width="6.25" customWidth="1"/>
    <col min="14" max="17" width="7.375" customWidth="1"/>
    <col min="19" max="19" width="3.625" customWidth="1"/>
  </cols>
  <sheetData>
    <row r="1" spans="1:18">
      <c r="B1" t="s">
        <v>0</v>
      </c>
    </row>
    <row r="2" spans="1:18" ht="30" customHeight="1">
      <c r="B2" s="113" t="str">
        <f>"令和７年度「小地域における生活支援体制整備事業」　【"&amp;DBCS(MONTH(B6))&amp;"月分】　業務報告（月報）"</f>
        <v>令和７年度「小地域における生活支援体制整備事業」　【６月分】　業務報告（月報）</v>
      </c>
      <c r="C2" s="113"/>
      <c r="D2" s="113"/>
      <c r="E2" s="113"/>
      <c r="F2" s="113"/>
      <c r="G2" s="113"/>
      <c r="H2" s="113"/>
      <c r="I2" s="113"/>
      <c r="J2" s="113"/>
      <c r="K2" s="113"/>
      <c r="L2" s="113"/>
      <c r="M2" s="113"/>
      <c r="N2" s="113"/>
      <c r="O2" s="113"/>
      <c r="P2" s="113"/>
      <c r="Q2" s="113"/>
      <c r="R2" s="113"/>
    </row>
    <row r="3" spans="1:18" ht="3.95" customHeight="1">
      <c r="B3" s="1"/>
      <c r="C3" s="1"/>
      <c r="D3" s="1"/>
      <c r="E3" s="1"/>
      <c r="F3" s="1"/>
      <c r="G3" s="1"/>
      <c r="H3" s="1"/>
      <c r="I3" s="1"/>
      <c r="J3" s="1"/>
      <c r="K3" s="1"/>
      <c r="L3" s="1"/>
      <c r="M3" s="1"/>
      <c r="N3" s="1"/>
      <c r="O3" s="1"/>
      <c r="P3" s="1"/>
      <c r="Q3" s="1"/>
      <c r="R3" s="1"/>
    </row>
    <row r="4" spans="1:18" ht="20.100000000000001" customHeight="1">
      <c r="L4" s="140" t="str">
        <f>'様式1-1月報(4月)'!$L$4:$R$4</f>
        <v>事業所名：</v>
      </c>
      <c r="M4" s="140"/>
      <c r="N4" s="140"/>
      <c r="O4" s="140"/>
      <c r="P4" s="140"/>
      <c r="Q4" s="140"/>
      <c r="R4" s="140"/>
    </row>
    <row r="5" spans="1:18" ht="20.100000000000001" customHeight="1">
      <c r="L5" s="115" t="s">
        <v>2</v>
      </c>
      <c r="M5" s="115"/>
      <c r="N5" s="115"/>
      <c r="O5" s="115"/>
      <c r="P5" s="115"/>
      <c r="Q5" s="115"/>
      <c r="R5" s="115"/>
    </row>
    <row r="6" spans="1:18" ht="18.75" customHeight="1">
      <c r="B6" s="116">
        <f>EDATE('様式1-1月報(4月)'!$B$6,2)</f>
        <v>45809</v>
      </c>
      <c r="C6" s="117"/>
      <c r="D6" s="118" t="s">
        <v>3</v>
      </c>
      <c r="E6" s="119"/>
      <c r="F6" s="119"/>
      <c r="G6" s="119"/>
      <c r="H6" s="120"/>
      <c r="I6" s="118" t="s">
        <v>4</v>
      </c>
      <c r="J6" s="119"/>
      <c r="K6" s="119"/>
      <c r="L6" s="119"/>
      <c r="M6" s="120"/>
      <c r="N6" s="121" t="s">
        <v>5</v>
      </c>
      <c r="O6" s="121" t="s">
        <v>22</v>
      </c>
      <c r="P6" s="121" t="s">
        <v>20</v>
      </c>
      <c r="Q6" s="121" t="s">
        <v>71</v>
      </c>
      <c r="R6" s="121" t="s">
        <v>6</v>
      </c>
    </row>
    <row r="7" spans="1:18" ht="13.5" customHeight="1">
      <c r="B7" s="124" t="s">
        <v>11</v>
      </c>
      <c r="C7" s="81" t="s">
        <v>12</v>
      </c>
      <c r="D7" s="91" t="s">
        <v>7</v>
      </c>
      <c r="E7" s="88" t="s">
        <v>8</v>
      </c>
      <c r="F7" s="88" t="s">
        <v>9</v>
      </c>
      <c r="G7" s="88"/>
      <c r="H7" s="89" t="s">
        <v>10</v>
      </c>
      <c r="I7" s="91" t="s">
        <v>7</v>
      </c>
      <c r="J7" s="88" t="s">
        <v>8</v>
      </c>
      <c r="K7" s="88" t="s">
        <v>9</v>
      </c>
      <c r="L7" s="88"/>
      <c r="M7" s="89" t="s">
        <v>10</v>
      </c>
      <c r="N7" s="122"/>
      <c r="O7" s="122"/>
      <c r="P7" s="122"/>
      <c r="Q7" s="122"/>
      <c r="R7" s="122"/>
    </row>
    <row r="8" spans="1:18" ht="27" customHeight="1">
      <c r="B8" s="125"/>
      <c r="C8" s="82"/>
      <c r="D8" s="92"/>
      <c r="E8" s="93"/>
      <c r="F8" s="59" t="s">
        <v>13</v>
      </c>
      <c r="G8" s="2" t="s">
        <v>14</v>
      </c>
      <c r="H8" s="90"/>
      <c r="I8" s="92"/>
      <c r="J8" s="93"/>
      <c r="K8" s="59" t="s">
        <v>13</v>
      </c>
      <c r="L8" s="2" t="s">
        <v>14</v>
      </c>
      <c r="M8" s="90"/>
      <c r="N8" s="123"/>
      <c r="O8" s="123"/>
      <c r="P8" s="123"/>
      <c r="Q8" s="123"/>
      <c r="R8" s="123"/>
    </row>
    <row r="9" spans="1:18" ht="16.5" customHeight="1">
      <c r="B9" s="44" t="s">
        <v>15</v>
      </c>
      <c r="C9" s="3"/>
      <c r="D9" s="4">
        <v>1</v>
      </c>
      <c r="E9" s="5">
        <v>1</v>
      </c>
      <c r="F9" s="5">
        <v>4</v>
      </c>
      <c r="G9" s="5">
        <v>0</v>
      </c>
      <c r="H9" s="3">
        <v>0</v>
      </c>
      <c r="I9" s="6">
        <v>0</v>
      </c>
      <c r="J9" s="5">
        <v>0</v>
      </c>
      <c r="K9" s="5">
        <v>0</v>
      </c>
      <c r="L9" s="5">
        <v>2</v>
      </c>
      <c r="M9" s="7">
        <v>0</v>
      </c>
      <c r="N9" s="8">
        <f>(D9+E9+F9+G9+H9)+(I9+J9+K9+L9+M9)</f>
        <v>8</v>
      </c>
      <c r="O9" s="8">
        <v>1</v>
      </c>
      <c r="P9" s="56">
        <v>1</v>
      </c>
      <c r="Q9" s="8">
        <v>1</v>
      </c>
      <c r="R9" s="9">
        <v>0</v>
      </c>
    </row>
    <row r="10" spans="1:18" ht="27" hidden="1" customHeight="1">
      <c r="B10" s="62" t="s">
        <v>35</v>
      </c>
      <c r="C10" s="63" t="s">
        <v>58</v>
      </c>
      <c r="D10" s="58" t="s">
        <v>59</v>
      </c>
      <c r="E10" s="52" t="s">
        <v>60</v>
      </c>
      <c r="F10" s="52" t="s">
        <v>61</v>
      </c>
      <c r="G10" s="53" t="s">
        <v>62</v>
      </c>
      <c r="H10" s="61" t="s">
        <v>63</v>
      </c>
      <c r="I10" s="58" t="s">
        <v>64</v>
      </c>
      <c r="J10" s="52" t="s">
        <v>65</v>
      </c>
      <c r="K10" s="52" t="s">
        <v>66</v>
      </c>
      <c r="L10" s="53" t="s">
        <v>67</v>
      </c>
      <c r="M10" s="61" t="s">
        <v>68</v>
      </c>
      <c r="N10" s="60" t="s">
        <v>5</v>
      </c>
      <c r="O10" s="60" t="s">
        <v>22</v>
      </c>
      <c r="P10" s="60" t="s">
        <v>20</v>
      </c>
      <c r="Q10" s="60" t="s">
        <v>21</v>
      </c>
      <c r="R10" s="54" t="s">
        <v>6</v>
      </c>
    </row>
    <row r="11" spans="1:18" ht="16.149999999999999" customHeight="1">
      <c r="A11" s="40" t="str">
        <f>IFERROR(VLOOKUP(B11,休日マスタ!$A$3:$A$28,1,FALSE),"")</f>
        <v/>
      </c>
      <c r="B11" s="45">
        <f>B6</f>
        <v>45809</v>
      </c>
      <c r="C11" s="37">
        <f t="shared" ref="C11:C38" si="0">WEEKDAY(B11,1)</f>
        <v>1</v>
      </c>
      <c r="D11" s="17"/>
      <c r="E11" s="18"/>
      <c r="F11" s="18"/>
      <c r="G11" s="18"/>
      <c r="H11" s="19"/>
      <c r="I11" s="20"/>
      <c r="J11" s="18"/>
      <c r="K11" s="18"/>
      <c r="L11" s="18"/>
      <c r="M11" s="21"/>
      <c r="N11" s="10">
        <f>(D11+E11+F11+G11+H11)+(I11+J11+K11+L11+M11)</f>
        <v>0</v>
      </c>
      <c r="O11" s="27"/>
      <c r="P11" s="27"/>
      <c r="Q11" s="27"/>
      <c r="R11" s="28"/>
    </row>
    <row r="12" spans="1:18" ht="16.149999999999999" customHeight="1">
      <c r="A12" s="40" t="str">
        <f>IFERROR(VLOOKUP(B12,休日マスタ!$A$3:$A$28,1,FALSE),"")</f>
        <v/>
      </c>
      <c r="B12" s="42">
        <f>B11+1</f>
        <v>45810</v>
      </c>
      <c r="C12" s="38">
        <f t="shared" si="0"/>
        <v>2</v>
      </c>
      <c r="D12" s="22"/>
      <c r="E12" s="23"/>
      <c r="F12" s="23"/>
      <c r="G12" s="23"/>
      <c r="H12" s="24"/>
      <c r="I12" s="25"/>
      <c r="J12" s="23"/>
      <c r="K12" s="23"/>
      <c r="L12" s="23"/>
      <c r="M12" s="26"/>
      <c r="N12" s="57">
        <f t="shared" ref="N12:N39" si="1">(D12+E12+F12+G12+H12)+(I12+J12+K12+L12+M12)</f>
        <v>0</v>
      </c>
      <c r="O12" s="27"/>
      <c r="P12" s="27"/>
      <c r="Q12" s="27"/>
      <c r="R12" s="29"/>
    </row>
    <row r="13" spans="1:18" ht="16.149999999999999" customHeight="1">
      <c r="A13" s="40" t="str">
        <f>IFERROR(VLOOKUP(B13,休日マスタ!$A$3:$A$28,1,FALSE),"")</f>
        <v/>
      </c>
      <c r="B13" s="42">
        <f t="shared" ref="B13:B38" si="2">B12+1</f>
        <v>45811</v>
      </c>
      <c r="C13" s="38">
        <f t="shared" si="0"/>
        <v>3</v>
      </c>
      <c r="D13" s="22"/>
      <c r="E13" s="23"/>
      <c r="F13" s="23"/>
      <c r="G13" s="23"/>
      <c r="H13" s="24"/>
      <c r="I13" s="25"/>
      <c r="J13" s="23"/>
      <c r="K13" s="23"/>
      <c r="L13" s="23"/>
      <c r="M13" s="26"/>
      <c r="N13" s="10">
        <f t="shared" si="1"/>
        <v>0</v>
      </c>
      <c r="O13" s="27"/>
      <c r="P13" s="27"/>
      <c r="Q13" s="27"/>
      <c r="R13" s="29"/>
    </row>
    <row r="14" spans="1:18" ht="16.149999999999999" customHeight="1">
      <c r="A14" s="40" t="str">
        <f>IFERROR(VLOOKUP(B14,休日マスタ!$A$3:$A$28,1,FALSE),"")</f>
        <v/>
      </c>
      <c r="B14" s="42">
        <f t="shared" si="2"/>
        <v>45812</v>
      </c>
      <c r="C14" s="38">
        <f t="shared" si="0"/>
        <v>4</v>
      </c>
      <c r="D14" s="22"/>
      <c r="E14" s="23"/>
      <c r="F14" s="23"/>
      <c r="G14" s="23"/>
      <c r="H14" s="24"/>
      <c r="I14" s="25"/>
      <c r="J14" s="23"/>
      <c r="K14" s="23"/>
      <c r="L14" s="23"/>
      <c r="M14" s="26"/>
      <c r="N14" s="10">
        <f t="shared" si="1"/>
        <v>0</v>
      </c>
      <c r="O14" s="27"/>
      <c r="P14" s="27"/>
      <c r="Q14" s="27"/>
      <c r="R14" s="29"/>
    </row>
    <row r="15" spans="1:18" ht="16.149999999999999" customHeight="1">
      <c r="A15" s="40" t="str">
        <f>IFERROR(VLOOKUP(B15,休日マスタ!$A$3:$A$28,1,FALSE),"")</f>
        <v/>
      </c>
      <c r="B15" s="42">
        <f t="shared" si="2"/>
        <v>45813</v>
      </c>
      <c r="C15" s="38">
        <f t="shared" si="0"/>
        <v>5</v>
      </c>
      <c r="D15" s="22"/>
      <c r="E15" s="23"/>
      <c r="F15" s="23"/>
      <c r="G15" s="23"/>
      <c r="H15" s="24"/>
      <c r="I15" s="25"/>
      <c r="J15" s="23"/>
      <c r="K15" s="23"/>
      <c r="L15" s="23"/>
      <c r="M15" s="26"/>
      <c r="N15" s="10">
        <f t="shared" si="1"/>
        <v>0</v>
      </c>
      <c r="O15" s="27"/>
      <c r="P15" s="27"/>
      <c r="Q15" s="27"/>
      <c r="R15" s="29"/>
    </row>
    <row r="16" spans="1:18" ht="16.149999999999999" customHeight="1">
      <c r="A16" s="40" t="str">
        <f>IFERROR(VLOOKUP(B16,休日マスタ!$A$3:$A$28,1,FALSE),"")</f>
        <v/>
      </c>
      <c r="B16" s="42">
        <f t="shared" si="2"/>
        <v>45814</v>
      </c>
      <c r="C16" s="38">
        <f t="shared" si="0"/>
        <v>6</v>
      </c>
      <c r="D16" s="22"/>
      <c r="E16" s="23"/>
      <c r="F16" s="23"/>
      <c r="G16" s="23"/>
      <c r="H16" s="24"/>
      <c r="I16" s="25"/>
      <c r="J16" s="23"/>
      <c r="K16" s="23"/>
      <c r="L16" s="23"/>
      <c r="M16" s="26"/>
      <c r="N16" s="10">
        <f t="shared" si="1"/>
        <v>0</v>
      </c>
      <c r="O16" s="27"/>
      <c r="P16" s="27"/>
      <c r="Q16" s="27"/>
      <c r="R16" s="29"/>
    </row>
    <row r="17" spans="1:18" ht="16.149999999999999" customHeight="1">
      <c r="A17" s="40" t="str">
        <f>IFERROR(VLOOKUP(B17,休日マスタ!$A$3:$A$28,1,FALSE),"")</f>
        <v/>
      </c>
      <c r="B17" s="42">
        <f t="shared" si="2"/>
        <v>45815</v>
      </c>
      <c r="C17" s="38">
        <f t="shared" si="0"/>
        <v>7</v>
      </c>
      <c r="D17" s="22"/>
      <c r="E17" s="23"/>
      <c r="F17" s="23"/>
      <c r="G17" s="23"/>
      <c r="H17" s="24"/>
      <c r="I17" s="25"/>
      <c r="J17" s="23"/>
      <c r="K17" s="23"/>
      <c r="L17" s="23"/>
      <c r="M17" s="26"/>
      <c r="N17" s="10">
        <f t="shared" si="1"/>
        <v>0</v>
      </c>
      <c r="O17" s="27"/>
      <c r="P17" s="27"/>
      <c r="Q17" s="27"/>
      <c r="R17" s="29"/>
    </row>
    <row r="18" spans="1:18" ht="16.149999999999999" customHeight="1">
      <c r="A18" s="40" t="str">
        <f>IFERROR(VLOOKUP(B18,休日マスタ!$A$3:$A$28,1,FALSE),"")</f>
        <v/>
      </c>
      <c r="B18" s="42">
        <f t="shared" si="2"/>
        <v>45816</v>
      </c>
      <c r="C18" s="38">
        <f t="shared" si="0"/>
        <v>1</v>
      </c>
      <c r="D18" s="22"/>
      <c r="E18" s="23"/>
      <c r="F18" s="23"/>
      <c r="G18" s="23"/>
      <c r="H18" s="24"/>
      <c r="I18" s="25"/>
      <c r="J18" s="23"/>
      <c r="K18" s="23"/>
      <c r="L18" s="23"/>
      <c r="M18" s="26"/>
      <c r="N18" s="10">
        <f t="shared" si="1"/>
        <v>0</v>
      </c>
      <c r="O18" s="27"/>
      <c r="P18" s="27"/>
      <c r="Q18" s="27"/>
      <c r="R18" s="29"/>
    </row>
    <row r="19" spans="1:18" ht="16.149999999999999" customHeight="1">
      <c r="A19" s="40" t="str">
        <f>IFERROR(VLOOKUP(B19,休日マスタ!$A$3:$A$28,1,FALSE),"")</f>
        <v/>
      </c>
      <c r="B19" s="42">
        <f t="shared" si="2"/>
        <v>45817</v>
      </c>
      <c r="C19" s="38">
        <f t="shared" si="0"/>
        <v>2</v>
      </c>
      <c r="D19" s="22"/>
      <c r="E19" s="23"/>
      <c r="F19" s="23"/>
      <c r="G19" s="23"/>
      <c r="H19" s="24"/>
      <c r="I19" s="25"/>
      <c r="J19" s="23"/>
      <c r="K19" s="23"/>
      <c r="L19" s="23"/>
      <c r="M19" s="26"/>
      <c r="N19" s="10">
        <f t="shared" si="1"/>
        <v>0</v>
      </c>
      <c r="O19" s="27"/>
      <c r="P19" s="27"/>
      <c r="Q19" s="27"/>
      <c r="R19" s="29"/>
    </row>
    <row r="20" spans="1:18" ht="16.149999999999999" customHeight="1">
      <c r="A20" s="40" t="str">
        <f>IFERROR(VLOOKUP(B20,休日マスタ!$A$3:$A$28,1,FALSE),"")</f>
        <v/>
      </c>
      <c r="B20" s="42">
        <f t="shared" si="2"/>
        <v>45818</v>
      </c>
      <c r="C20" s="38">
        <f t="shared" si="0"/>
        <v>3</v>
      </c>
      <c r="D20" s="22"/>
      <c r="E20" s="23"/>
      <c r="F20" s="23"/>
      <c r="G20" s="23"/>
      <c r="H20" s="24"/>
      <c r="I20" s="25"/>
      <c r="J20" s="23"/>
      <c r="K20" s="23"/>
      <c r="L20" s="23"/>
      <c r="M20" s="26"/>
      <c r="N20" s="10">
        <f t="shared" si="1"/>
        <v>0</v>
      </c>
      <c r="O20" s="27"/>
      <c r="P20" s="27"/>
      <c r="Q20" s="27"/>
      <c r="R20" s="29"/>
    </row>
    <row r="21" spans="1:18" ht="16.149999999999999" customHeight="1">
      <c r="A21" s="40" t="str">
        <f>IFERROR(VLOOKUP(B21,休日マスタ!$A$3:$A$28,1,FALSE),"")</f>
        <v/>
      </c>
      <c r="B21" s="42">
        <f t="shared" si="2"/>
        <v>45819</v>
      </c>
      <c r="C21" s="38">
        <f t="shared" si="0"/>
        <v>4</v>
      </c>
      <c r="D21" s="22"/>
      <c r="E21" s="23"/>
      <c r="F21" s="23"/>
      <c r="G21" s="23"/>
      <c r="H21" s="24"/>
      <c r="I21" s="25"/>
      <c r="J21" s="23"/>
      <c r="K21" s="23"/>
      <c r="L21" s="23"/>
      <c r="M21" s="26"/>
      <c r="N21" s="10">
        <f t="shared" si="1"/>
        <v>0</v>
      </c>
      <c r="O21" s="27"/>
      <c r="P21" s="27"/>
      <c r="Q21" s="27"/>
      <c r="R21" s="29"/>
    </row>
    <row r="22" spans="1:18" ht="16.149999999999999" customHeight="1">
      <c r="A22" s="40" t="str">
        <f>IFERROR(VLOOKUP(B22,休日マスタ!$A$3:$A$28,1,FALSE),"")</f>
        <v/>
      </c>
      <c r="B22" s="42">
        <f t="shared" si="2"/>
        <v>45820</v>
      </c>
      <c r="C22" s="38">
        <f t="shared" si="0"/>
        <v>5</v>
      </c>
      <c r="D22" s="22"/>
      <c r="E22" s="23"/>
      <c r="F22" s="23"/>
      <c r="G22" s="23"/>
      <c r="H22" s="24"/>
      <c r="I22" s="25"/>
      <c r="J22" s="23"/>
      <c r="K22" s="23"/>
      <c r="L22" s="23"/>
      <c r="M22" s="26"/>
      <c r="N22" s="10">
        <f t="shared" si="1"/>
        <v>0</v>
      </c>
      <c r="O22" s="27"/>
      <c r="P22" s="27"/>
      <c r="Q22" s="27"/>
      <c r="R22" s="29"/>
    </row>
    <row r="23" spans="1:18" ht="16.149999999999999" customHeight="1">
      <c r="A23" s="40" t="str">
        <f>IFERROR(VLOOKUP(B23,休日マスタ!$A$3:$A$28,1,FALSE),"")</f>
        <v/>
      </c>
      <c r="B23" s="42">
        <f t="shared" si="2"/>
        <v>45821</v>
      </c>
      <c r="C23" s="38">
        <f t="shared" si="0"/>
        <v>6</v>
      </c>
      <c r="D23" s="22"/>
      <c r="E23" s="23"/>
      <c r="F23" s="23"/>
      <c r="G23" s="23"/>
      <c r="H23" s="24"/>
      <c r="I23" s="25"/>
      <c r="J23" s="23"/>
      <c r="K23" s="23"/>
      <c r="L23" s="23"/>
      <c r="M23" s="26"/>
      <c r="N23" s="10">
        <f t="shared" si="1"/>
        <v>0</v>
      </c>
      <c r="O23" s="27"/>
      <c r="P23" s="27"/>
      <c r="Q23" s="27"/>
      <c r="R23" s="29"/>
    </row>
    <row r="24" spans="1:18" ht="16.149999999999999" customHeight="1">
      <c r="A24" s="40" t="str">
        <f>IFERROR(VLOOKUP(B24,休日マスタ!$A$3:$A$28,1,FALSE),"")</f>
        <v/>
      </c>
      <c r="B24" s="42">
        <f t="shared" si="2"/>
        <v>45822</v>
      </c>
      <c r="C24" s="38">
        <f t="shared" si="0"/>
        <v>7</v>
      </c>
      <c r="D24" s="22"/>
      <c r="E24" s="23"/>
      <c r="F24" s="23"/>
      <c r="G24" s="23"/>
      <c r="H24" s="24"/>
      <c r="I24" s="25"/>
      <c r="J24" s="23"/>
      <c r="K24" s="23"/>
      <c r="L24" s="23"/>
      <c r="M24" s="26"/>
      <c r="N24" s="10">
        <f t="shared" si="1"/>
        <v>0</v>
      </c>
      <c r="O24" s="27"/>
      <c r="P24" s="27"/>
      <c r="Q24" s="27"/>
      <c r="R24" s="29"/>
    </row>
    <row r="25" spans="1:18" ht="16.149999999999999" customHeight="1">
      <c r="A25" s="40" t="str">
        <f>IFERROR(VLOOKUP(B25,休日マスタ!$A$3:$A$28,1,FALSE),"")</f>
        <v/>
      </c>
      <c r="B25" s="42">
        <f t="shared" si="2"/>
        <v>45823</v>
      </c>
      <c r="C25" s="38">
        <f t="shared" si="0"/>
        <v>1</v>
      </c>
      <c r="D25" s="22"/>
      <c r="E25" s="23"/>
      <c r="F25" s="23"/>
      <c r="G25" s="23"/>
      <c r="H25" s="24"/>
      <c r="I25" s="25"/>
      <c r="J25" s="23"/>
      <c r="K25" s="23"/>
      <c r="L25" s="23"/>
      <c r="M25" s="26"/>
      <c r="N25" s="10">
        <f t="shared" si="1"/>
        <v>0</v>
      </c>
      <c r="O25" s="27"/>
      <c r="P25" s="27"/>
      <c r="Q25" s="27"/>
      <c r="R25" s="29"/>
    </row>
    <row r="26" spans="1:18" ht="16.149999999999999" customHeight="1">
      <c r="A26" s="40" t="str">
        <f>IFERROR(VLOOKUP(B26,休日マスタ!$A$3:$A$28,1,FALSE),"")</f>
        <v/>
      </c>
      <c r="B26" s="42">
        <f t="shared" si="2"/>
        <v>45824</v>
      </c>
      <c r="C26" s="38">
        <f t="shared" si="0"/>
        <v>2</v>
      </c>
      <c r="D26" s="22"/>
      <c r="E26" s="23"/>
      <c r="F26" s="23"/>
      <c r="G26" s="23"/>
      <c r="H26" s="24"/>
      <c r="I26" s="25"/>
      <c r="J26" s="23"/>
      <c r="K26" s="23"/>
      <c r="L26" s="23"/>
      <c r="M26" s="26"/>
      <c r="N26" s="10">
        <f t="shared" si="1"/>
        <v>0</v>
      </c>
      <c r="O26" s="27"/>
      <c r="P26" s="27"/>
      <c r="Q26" s="27"/>
      <c r="R26" s="29"/>
    </row>
    <row r="27" spans="1:18" ht="16.149999999999999" customHeight="1">
      <c r="A27" s="40" t="str">
        <f>IFERROR(VLOOKUP(B27,休日マスタ!$A$3:$A$28,1,FALSE),"")</f>
        <v/>
      </c>
      <c r="B27" s="42">
        <f t="shared" si="2"/>
        <v>45825</v>
      </c>
      <c r="C27" s="38">
        <f t="shared" si="0"/>
        <v>3</v>
      </c>
      <c r="D27" s="22"/>
      <c r="E27" s="23"/>
      <c r="F27" s="23"/>
      <c r="G27" s="23"/>
      <c r="H27" s="24"/>
      <c r="I27" s="25"/>
      <c r="J27" s="23"/>
      <c r="K27" s="23"/>
      <c r="L27" s="23"/>
      <c r="M27" s="26"/>
      <c r="N27" s="10">
        <f t="shared" si="1"/>
        <v>0</v>
      </c>
      <c r="O27" s="27"/>
      <c r="P27" s="27"/>
      <c r="Q27" s="27"/>
      <c r="R27" s="29"/>
    </row>
    <row r="28" spans="1:18" ht="16.149999999999999" customHeight="1">
      <c r="A28" s="40" t="str">
        <f>IFERROR(VLOOKUP(B28,休日マスタ!$A$3:$A$28,1,FALSE),"")</f>
        <v/>
      </c>
      <c r="B28" s="42">
        <f t="shared" si="2"/>
        <v>45826</v>
      </c>
      <c r="C28" s="38">
        <f t="shared" si="0"/>
        <v>4</v>
      </c>
      <c r="D28" s="22"/>
      <c r="E28" s="23"/>
      <c r="F28" s="23"/>
      <c r="G28" s="23"/>
      <c r="H28" s="24"/>
      <c r="I28" s="25"/>
      <c r="J28" s="23"/>
      <c r="K28" s="23"/>
      <c r="L28" s="23"/>
      <c r="M28" s="26"/>
      <c r="N28" s="10">
        <f t="shared" si="1"/>
        <v>0</v>
      </c>
      <c r="O28" s="27"/>
      <c r="P28" s="27"/>
      <c r="Q28" s="27"/>
      <c r="R28" s="29"/>
    </row>
    <row r="29" spans="1:18" ht="16.149999999999999" customHeight="1">
      <c r="A29" s="40" t="str">
        <f>IFERROR(VLOOKUP(B29,休日マスタ!$A$3:$A$28,1,FALSE),"")</f>
        <v/>
      </c>
      <c r="B29" s="42">
        <f t="shared" si="2"/>
        <v>45827</v>
      </c>
      <c r="C29" s="38">
        <f t="shared" si="0"/>
        <v>5</v>
      </c>
      <c r="D29" s="22"/>
      <c r="E29" s="23"/>
      <c r="F29" s="23"/>
      <c r="G29" s="23"/>
      <c r="H29" s="24"/>
      <c r="I29" s="25"/>
      <c r="J29" s="23"/>
      <c r="K29" s="23"/>
      <c r="L29" s="23"/>
      <c r="M29" s="26"/>
      <c r="N29" s="10">
        <f t="shared" si="1"/>
        <v>0</v>
      </c>
      <c r="O29" s="27"/>
      <c r="P29" s="27"/>
      <c r="Q29" s="27"/>
      <c r="R29" s="29"/>
    </row>
    <row r="30" spans="1:18" ht="16.149999999999999" customHeight="1">
      <c r="A30" s="40" t="str">
        <f>IFERROR(VLOOKUP(B30,休日マスタ!$A$3:$A$28,1,FALSE),"")</f>
        <v/>
      </c>
      <c r="B30" s="42">
        <f t="shared" si="2"/>
        <v>45828</v>
      </c>
      <c r="C30" s="38">
        <f t="shared" si="0"/>
        <v>6</v>
      </c>
      <c r="D30" s="22"/>
      <c r="E30" s="23"/>
      <c r="F30" s="23"/>
      <c r="G30" s="23"/>
      <c r="H30" s="24"/>
      <c r="I30" s="25"/>
      <c r="J30" s="23"/>
      <c r="K30" s="23"/>
      <c r="L30" s="23"/>
      <c r="M30" s="26"/>
      <c r="N30" s="10">
        <f t="shared" si="1"/>
        <v>0</v>
      </c>
      <c r="O30" s="27"/>
      <c r="P30" s="27"/>
      <c r="Q30" s="27"/>
      <c r="R30" s="29"/>
    </row>
    <row r="31" spans="1:18" ht="16.149999999999999" customHeight="1">
      <c r="A31" s="40" t="str">
        <f>IFERROR(VLOOKUP(B31,休日マスタ!$A$3:$A$28,1,FALSE),"")</f>
        <v/>
      </c>
      <c r="B31" s="42">
        <f t="shared" si="2"/>
        <v>45829</v>
      </c>
      <c r="C31" s="38">
        <f t="shared" si="0"/>
        <v>7</v>
      </c>
      <c r="D31" s="22"/>
      <c r="E31" s="23"/>
      <c r="F31" s="23"/>
      <c r="G31" s="23"/>
      <c r="H31" s="24"/>
      <c r="I31" s="25"/>
      <c r="J31" s="23"/>
      <c r="K31" s="23"/>
      <c r="L31" s="23"/>
      <c r="M31" s="26"/>
      <c r="N31" s="10">
        <f t="shared" si="1"/>
        <v>0</v>
      </c>
      <c r="O31" s="27"/>
      <c r="P31" s="27"/>
      <c r="Q31" s="27"/>
      <c r="R31" s="29"/>
    </row>
    <row r="32" spans="1:18" ht="16.149999999999999" customHeight="1">
      <c r="A32" s="40" t="str">
        <f>IFERROR(VLOOKUP(B32,休日マスタ!$A$3:$A$28,1,FALSE),"")</f>
        <v/>
      </c>
      <c r="B32" s="42">
        <f t="shared" si="2"/>
        <v>45830</v>
      </c>
      <c r="C32" s="38">
        <f t="shared" si="0"/>
        <v>1</v>
      </c>
      <c r="D32" s="22"/>
      <c r="E32" s="23"/>
      <c r="F32" s="23"/>
      <c r="G32" s="23"/>
      <c r="H32" s="24"/>
      <c r="I32" s="25"/>
      <c r="J32" s="23"/>
      <c r="K32" s="23"/>
      <c r="L32" s="23"/>
      <c r="M32" s="26"/>
      <c r="N32" s="10">
        <f t="shared" si="1"/>
        <v>0</v>
      </c>
      <c r="O32" s="27"/>
      <c r="P32" s="27"/>
      <c r="Q32" s="27"/>
      <c r="R32" s="29"/>
    </row>
    <row r="33" spans="1:18" ht="16.149999999999999" customHeight="1">
      <c r="A33" s="40" t="str">
        <f>IFERROR(VLOOKUP(B33,休日マスタ!$A$3:$A$28,1,FALSE),"")</f>
        <v/>
      </c>
      <c r="B33" s="42">
        <f t="shared" si="2"/>
        <v>45831</v>
      </c>
      <c r="C33" s="38">
        <f t="shared" si="0"/>
        <v>2</v>
      </c>
      <c r="D33" s="22"/>
      <c r="E33" s="23"/>
      <c r="F33" s="23"/>
      <c r="G33" s="23"/>
      <c r="H33" s="24"/>
      <c r="I33" s="25"/>
      <c r="J33" s="23"/>
      <c r="K33" s="23"/>
      <c r="L33" s="23"/>
      <c r="M33" s="26"/>
      <c r="N33" s="10">
        <f t="shared" si="1"/>
        <v>0</v>
      </c>
      <c r="O33" s="27"/>
      <c r="P33" s="27"/>
      <c r="Q33" s="27"/>
      <c r="R33" s="29"/>
    </row>
    <row r="34" spans="1:18" ht="16.149999999999999" customHeight="1">
      <c r="A34" s="40" t="str">
        <f>IFERROR(VLOOKUP(B34,休日マスタ!$A$3:$A$28,1,FALSE),"")</f>
        <v/>
      </c>
      <c r="B34" s="42">
        <f t="shared" si="2"/>
        <v>45832</v>
      </c>
      <c r="C34" s="38">
        <f t="shared" si="0"/>
        <v>3</v>
      </c>
      <c r="D34" s="22"/>
      <c r="E34" s="23"/>
      <c r="F34" s="23"/>
      <c r="G34" s="23"/>
      <c r="H34" s="24"/>
      <c r="I34" s="25"/>
      <c r="J34" s="23"/>
      <c r="K34" s="23"/>
      <c r="L34" s="23"/>
      <c r="M34" s="26"/>
      <c r="N34" s="10">
        <f t="shared" si="1"/>
        <v>0</v>
      </c>
      <c r="O34" s="27"/>
      <c r="P34" s="27"/>
      <c r="Q34" s="27"/>
      <c r="R34" s="29"/>
    </row>
    <row r="35" spans="1:18" ht="16.149999999999999" customHeight="1">
      <c r="A35" s="40" t="str">
        <f>IFERROR(VLOOKUP(B35,休日マスタ!$A$3:$A$28,1,FALSE),"")</f>
        <v/>
      </c>
      <c r="B35" s="42">
        <f t="shared" si="2"/>
        <v>45833</v>
      </c>
      <c r="C35" s="38">
        <f t="shared" si="0"/>
        <v>4</v>
      </c>
      <c r="D35" s="22"/>
      <c r="E35" s="23"/>
      <c r="F35" s="23"/>
      <c r="G35" s="23"/>
      <c r="H35" s="24"/>
      <c r="I35" s="25"/>
      <c r="J35" s="23"/>
      <c r="K35" s="23"/>
      <c r="L35" s="23"/>
      <c r="M35" s="26"/>
      <c r="N35" s="10">
        <f t="shared" si="1"/>
        <v>0</v>
      </c>
      <c r="O35" s="27"/>
      <c r="P35" s="27"/>
      <c r="Q35" s="27"/>
      <c r="R35" s="29"/>
    </row>
    <row r="36" spans="1:18" ht="16.149999999999999" customHeight="1">
      <c r="A36" s="40" t="str">
        <f>IFERROR(VLOOKUP(B36,休日マスタ!$A$3:$A$28,1,FALSE),"")</f>
        <v/>
      </c>
      <c r="B36" s="42">
        <f t="shared" si="2"/>
        <v>45834</v>
      </c>
      <c r="C36" s="38">
        <f t="shared" si="0"/>
        <v>5</v>
      </c>
      <c r="D36" s="22"/>
      <c r="E36" s="23"/>
      <c r="F36" s="23"/>
      <c r="G36" s="23"/>
      <c r="H36" s="24"/>
      <c r="I36" s="25"/>
      <c r="J36" s="23"/>
      <c r="K36" s="23"/>
      <c r="L36" s="23"/>
      <c r="M36" s="26"/>
      <c r="N36" s="10">
        <f t="shared" si="1"/>
        <v>0</v>
      </c>
      <c r="O36" s="27"/>
      <c r="P36" s="27"/>
      <c r="Q36" s="27"/>
      <c r="R36" s="29"/>
    </row>
    <row r="37" spans="1:18" ht="16.149999999999999" customHeight="1">
      <c r="A37" s="40" t="str">
        <f>IFERROR(VLOOKUP(B37,休日マスタ!$A$3:$A$28,1,FALSE),"")</f>
        <v/>
      </c>
      <c r="B37" s="42">
        <f t="shared" si="2"/>
        <v>45835</v>
      </c>
      <c r="C37" s="38">
        <f t="shared" si="0"/>
        <v>6</v>
      </c>
      <c r="D37" s="22"/>
      <c r="E37" s="23"/>
      <c r="F37" s="23"/>
      <c r="G37" s="23"/>
      <c r="H37" s="24"/>
      <c r="I37" s="25"/>
      <c r="J37" s="23"/>
      <c r="K37" s="23"/>
      <c r="L37" s="23"/>
      <c r="M37" s="26"/>
      <c r="N37" s="10">
        <f t="shared" si="1"/>
        <v>0</v>
      </c>
      <c r="O37" s="27"/>
      <c r="P37" s="27"/>
      <c r="Q37" s="27"/>
      <c r="R37" s="29"/>
    </row>
    <row r="38" spans="1:18" ht="16.149999999999999" customHeight="1">
      <c r="A38" s="40" t="str">
        <f>IFERROR(VLOOKUP(B38,休日マスタ!$A$3:$A$28,1,FALSE),"")</f>
        <v/>
      </c>
      <c r="B38" s="42">
        <f t="shared" si="2"/>
        <v>45836</v>
      </c>
      <c r="C38" s="38">
        <f t="shared" si="0"/>
        <v>7</v>
      </c>
      <c r="D38" s="22"/>
      <c r="E38" s="23"/>
      <c r="F38" s="23"/>
      <c r="G38" s="23"/>
      <c r="H38" s="24"/>
      <c r="I38" s="25"/>
      <c r="J38" s="23"/>
      <c r="K38" s="23"/>
      <c r="L38" s="23"/>
      <c r="M38" s="26"/>
      <c r="N38" s="10">
        <f t="shared" si="1"/>
        <v>0</v>
      </c>
      <c r="O38" s="27"/>
      <c r="P38" s="27"/>
      <c r="Q38" s="27"/>
      <c r="R38" s="29"/>
    </row>
    <row r="39" spans="1:18" ht="16.149999999999999" customHeight="1">
      <c r="A39" s="40" t="str">
        <f>IFERROR(VLOOKUP(B39,休日マスタ!$A$3:$A$28,1,FALSE),"")</f>
        <v/>
      </c>
      <c r="B39" s="42">
        <f>IFERROR(IF(DAY(B38+1)=1,"",B38+1),"")</f>
        <v>45837</v>
      </c>
      <c r="C39" s="38">
        <f>IF(B39="","",WEEKDAY(B39,1))</f>
        <v>1</v>
      </c>
      <c r="D39" s="22"/>
      <c r="E39" s="23"/>
      <c r="F39" s="23"/>
      <c r="G39" s="23"/>
      <c r="H39" s="24"/>
      <c r="I39" s="25"/>
      <c r="J39" s="23"/>
      <c r="K39" s="23"/>
      <c r="L39" s="23"/>
      <c r="M39" s="26"/>
      <c r="N39" s="10">
        <f t="shared" si="1"/>
        <v>0</v>
      </c>
      <c r="O39" s="27"/>
      <c r="P39" s="27"/>
      <c r="Q39" s="27"/>
      <c r="R39" s="29"/>
    </row>
    <row r="40" spans="1:18" ht="16.149999999999999" customHeight="1">
      <c r="A40" s="40" t="str">
        <f>IFERROR(VLOOKUP(B40,休日マスタ!$A$3:$A$28,1,FALSE),"")</f>
        <v/>
      </c>
      <c r="B40" s="42">
        <f>IFERROR(IF(DAY(B39+1)=1,"",B39+1),"")</f>
        <v>45838</v>
      </c>
      <c r="C40" s="38">
        <f>IF(B40="","",WEEKDAY(B40,1))</f>
        <v>2</v>
      </c>
      <c r="D40" s="22"/>
      <c r="E40" s="23"/>
      <c r="F40" s="23"/>
      <c r="G40" s="23"/>
      <c r="H40" s="24"/>
      <c r="I40" s="25"/>
      <c r="J40" s="23"/>
      <c r="K40" s="23"/>
      <c r="L40" s="23"/>
      <c r="M40" s="26"/>
      <c r="N40" s="10">
        <f>(D40+E40+F40+G40+H40)+(I40+J40+K40+L40+M40)</f>
        <v>0</v>
      </c>
      <c r="O40" s="27"/>
      <c r="P40" s="27"/>
      <c r="Q40" s="27"/>
      <c r="R40" s="29"/>
    </row>
    <row r="41" spans="1:18" ht="16.149999999999999" customHeight="1" thickBot="1">
      <c r="A41" s="40" t="str">
        <f>IFERROR(VLOOKUP(B41,休日マスタ!$A$3:$A$28,1,FALSE),"")</f>
        <v/>
      </c>
      <c r="B41" s="43" t="str">
        <f>IFERROR(IF(DAY(B40+1)=1,"",B40+1),"")</f>
        <v/>
      </c>
      <c r="C41" s="51" t="str">
        <f>IF(B41="","",WEEKDAY(B41,1))</f>
        <v/>
      </c>
      <c r="D41" s="32"/>
      <c r="E41" s="33"/>
      <c r="F41" s="33"/>
      <c r="G41" s="33"/>
      <c r="H41" s="34"/>
      <c r="I41" s="35"/>
      <c r="J41" s="33"/>
      <c r="K41" s="33"/>
      <c r="L41" s="33"/>
      <c r="M41" s="36"/>
      <c r="N41" s="11">
        <f>(D41+E41+F41+G41+H41)+(I41+J41+K41+L41+M41)</f>
        <v>0</v>
      </c>
      <c r="O41" s="30"/>
      <c r="P41" s="30"/>
      <c r="Q41" s="30"/>
      <c r="R41" s="31"/>
    </row>
    <row r="42" spans="1:18" ht="16.149999999999999" customHeight="1" thickTop="1">
      <c r="B42" s="103" t="s">
        <v>16</v>
      </c>
      <c r="C42" s="104"/>
      <c r="D42" s="152">
        <f>SUM(D11:D41)</f>
        <v>0</v>
      </c>
      <c r="E42" s="153">
        <f t="shared" ref="E42:Q42" si="3">SUM(E11:E41)</f>
        <v>0</v>
      </c>
      <c r="F42" s="153">
        <f t="shared" si="3"/>
        <v>0</v>
      </c>
      <c r="G42" s="153">
        <f t="shared" si="3"/>
        <v>0</v>
      </c>
      <c r="H42" s="153">
        <f t="shared" si="3"/>
        <v>0</v>
      </c>
      <c r="I42" s="153">
        <f t="shared" si="3"/>
        <v>0</v>
      </c>
      <c r="J42" s="153">
        <f t="shared" si="3"/>
        <v>0</v>
      </c>
      <c r="K42" s="153">
        <f t="shared" si="3"/>
        <v>0</v>
      </c>
      <c r="L42" s="153">
        <f t="shared" si="3"/>
        <v>0</v>
      </c>
      <c r="M42" s="154">
        <f t="shared" si="3"/>
        <v>0</v>
      </c>
      <c r="N42" s="14">
        <f t="shared" si="3"/>
        <v>0</v>
      </c>
      <c r="O42" s="15">
        <f t="shared" si="3"/>
        <v>0</v>
      </c>
      <c r="P42" s="15">
        <f t="shared" si="3"/>
        <v>0</v>
      </c>
      <c r="Q42" s="15">
        <f t="shared" si="3"/>
        <v>0</v>
      </c>
      <c r="R42" s="12">
        <f>SUM(R11:R41)</f>
        <v>0</v>
      </c>
    </row>
    <row r="43" spans="1:18">
      <c r="B43" t="s">
        <v>17</v>
      </c>
      <c r="D43" s="13"/>
      <c r="E43" s="13"/>
      <c r="F43" s="13"/>
      <c r="G43" s="13"/>
      <c r="H43" s="13"/>
      <c r="I43" s="13"/>
      <c r="J43" s="13"/>
      <c r="K43" s="13"/>
      <c r="L43" s="13"/>
      <c r="M43" s="13"/>
      <c r="N43" s="13"/>
      <c r="O43" s="13"/>
      <c r="P43" s="13"/>
      <c r="Q43" s="13"/>
      <c r="R43" s="13"/>
    </row>
    <row r="44" spans="1:18" ht="22.5" customHeight="1">
      <c r="B44" t="s">
        <v>31</v>
      </c>
      <c r="D44" s="13"/>
      <c r="E44" s="13"/>
      <c r="F44" s="13"/>
      <c r="G44" s="13"/>
      <c r="H44" s="13"/>
      <c r="I44" s="13"/>
      <c r="J44" s="13"/>
      <c r="K44" s="13"/>
      <c r="L44" s="13"/>
      <c r="M44" s="13"/>
      <c r="N44" s="13"/>
      <c r="O44" s="13"/>
      <c r="P44" s="13"/>
      <c r="Q44" s="13"/>
      <c r="R44" s="13"/>
    </row>
    <row r="45" spans="1:18" ht="9" customHeight="1">
      <c r="D45" s="13"/>
      <c r="E45" s="13"/>
      <c r="F45" s="13"/>
      <c r="G45" s="13"/>
      <c r="H45" s="13"/>
      <c r="I45" s="13"/>
      <c r="J45" s="13"/>
      <c r="K45" s="13"/>
      <c r="L45" s="13"/>
      <c r="M45" s="13"/>
      <c r="N45" s="13"/>
      <c r="O45" s="13"/>
      <c r="P45" s="13"/>
      <c r="Q45" s="13"/>
      <c r="R45" s="13"/>
    </row>
    <row r="46" spans="1:18" ht="19.5">
      <c r="B46" s="105" t="s">
        <v>18</v>
      </c>
      <c r="C46" s="105"/>
      <c r="D46" s="105"/>
      <c r="E46" s="105"/>
      <c r="F46" s="105"/>
      <c r="G46" s="105"/>
      <c r="H46" s="105"/>
      <c r="I46" s="105"/>
      <c r="J46" s="105"/>
      <c r="K46" s="105"/>
      <c r="L46" s="105"/>
      <c r="M46" s="105"/>
      <c r="N46" s="105"/>
      <c r="O46" s="105"/>
      <c r="P46" s="105"/>
      <c r="Q46" s="105"/>
      <c r="R46" s="105"/>
    </row>
    <row r="47" spans="1:18" ht="69" customHeight="1">
      <c r="B47" s="64" t="s">
        <v>26</v>
      </c>
      <c r="C47" s="106"/>
      <c r="D47" s="144" t="str">
        <f>'様式1-1月報(5月)'!$D$47:$R$47</f>
        <v>　目標設定シートの２（１）で記載したものを記入</v>
      </c>
      <c r="E47" s="145"/>
      <c r="F47" s="145"/>
      <c r="G47" s="145"/>
      <c r="H47" s="145"/>
      <c r="I47" s="145"/>
      <c r="J47" s="145"/>
      <c r="K47" s="145"/>
      <c r="L47" s="145"/>
      <c r="M47" s="145"/>
      <c r="N47" s="145"/>
      <c r="O47" s="145"/>
      <c r="P47" s="145"/>
      <c r="Q47" s="145"/>
      <c r="R47" s="146"/>
    </row>
    <row r="48" spans="1:18" ht="63" customHeight="1">
      <c r="B48" s="64" t="s">
        <v>57</v>
      </c>
      <c r="C48" s="65"/>
      <c r="D48" s="141" t="str">
        <f>'様式1-1月報(5月)'!$D$48:$R$48</f>
        <v>①　目標設定シートの２（２）で記載したものを記入
②
③</v>
      </c>
      <c r="E48" s="142"/>
      <c r="F48" s="142"/>
      <c r="G48" s="142"/>
      <c r="H48" s="142"/>
      <c r="I48" s="142"/>
      <c r="J48" s="142"/>
      <c r="K48" s="142"/>
      <c r="L48" s="142"/>
      <c r="M48" s="142"/>
      <c r="N48" s="142"/>
      <c r="O48" s="142"/>
      <c r="P48" s="142"/>
      <c r="Q48" s="142"/>
      <c r="R48" s="143"/>
    </row>
    <row r="49" spans="2:18" ht="42" customHeight="1">
      <c r="B49" s="147" t="s">
        <v>79</v>
      </c>
      <c r="C49" s="148"/>
      <c r="D49" s="149" t="str">
        <f>'様式1-1月報(5月)'!$D$53:$R$53</f>
        <v>・当月の考察等踏まえた行動計画</v>
      </c>
      <c r="E49" s="150"/>
      <c r="F49" s="150"/>
      <c r="G49" s="150"/>
      <c r="H49" s="150"/>
      <c r="I49" s="150"/>
      <c r="J49" s="150"/>
      <c r="K49" s="150"/>
      <c r="L49" s="150"/>
      <c r="M49" s="150"/>
      <c r="N49" s="150"/>
      <c r="O49" s="150"/>
      <c r="P49" s="150"/>
      <c r="Q49" s="150"/>
      <c r="R49" s="151"/>
    </row>
    <row r="50" spans="2:18" ht="27.6" customHeight="1">
      <c r="B50" s="94" t="s">
        <v>19</v>
      </c>
      <c r="C50" s="95"/>
      <c r="D50" s="100" t="s">
        <v>28</v>
      </c>
      <c r="E50" s="101"/>
      <c r="F50" s="101"/>
      <c r="G50" s="101"/>
      <c r="H50" s="101"/>
      <c r="I50" s="101"/>
      <c r="J50" s="101"/>
      <c r="K50" s="101"/>
      <c r="L50" s="101"/>
      <c r="M50" s="101"/>
      <c r="N50" s="101"/>
      <c r="O50" s="101"/>
      <c r="P50" s="101"/>
      <c r="Q50" s="101"/>
      <c r="R50" s="102"/>
    </row>
    <row r="51" spans="2:18" ht="28.9" customHeight="1">
      <c r="B51" s="96"/>
      <c r="C51" s="97"/>
      <c r="D51" s="100" t="s">
        <v>69</v>
      </c>
      <c r="E51" s="101"/>
      <c r="F51" s="101"/>
      <c r="G51" s="101"/>
      <c r="H51" s="101"/>
      <c r="I51" s="101"/>
      <c r="J51" s="101"/>
      <c r="K51" s="101"/>
      <c r="L51" s="101"/>
      <c r="M51" s="101"/>
      <c r="N51" s="101"/>
      <c r="O51" s="101"/>
      <c r="P51" s="101"/>
      <c r="Q51" s="101"/>
      <c r="R51" s="102"/>
    </row>
    <row r="52" spans="2:18" ht="33" customHeight="1">
      <c r="B52" s="98"/>
      <c r="C52" s="99"/>
      <c r="D52" s="100" t="s">
        <v>29</v>
      </c>
      <c r="E52" s="101"/>
      <c r="F52" s="101"/>
      <c r="G52" s="101"/>
      <c r="H52" s="101"/>
      <c r="I52" s="101"/>
      <c r="J52" s="101"/>
      <c r="K52" s="101"/>
      <c r="L52" s="101"/>
      <c r="M52" s="101"/>
      <c r="N52" s="101"/>
      <c r="O52" s="101"/>
      <c r="P52" s="101"/>
      <c r="Q52" s="101"/>
      <c r="R52" s="102"/>
    </row>
    <row r="53" spans="2:18" ht="63" customHeight="1">
      <c r="B53" s="86" t="s">
        <v>70</v>
      </c>
      <c r="C53" s="87"/>
      <c r="D53" s="126" t="s">
        <v>73</v>
      </c>
      <c r="E53" s="127"/>
      <c r="F53" s="127"/>
      <c r="G53" s="127"/>
      <c r="H53" s="127"/>
      <c r="I53" s="127"/>
      <c r="J53" s="127"/>
      <c r="K53" s="127"/>
      <c r="L53" s="127"/>
      <c r="M53" s="127"/>
      <c r="N53" s="127"/>
      <c r="O53" s="127"/>
      <c r="P53" s="127"/>
      <c r="Q53" s="127"/>
      <c r="R53" s="128"/>
    </row>
    <row r="54" spans="2:18" ht="36" customHeight="1">
      <c r="B54" s="71" t="s">
        <v>27</v>
      </c>
      <c r="C54" s="72"/>
      <c r="D54" s="73" t="s">
        <v>23</v>
      </c>
      <c r="E54" s="74"/>
      <c r="F54" s="75"/>
      <c r="G54" s="76"/>
      <c r="H54" s="77" t="s">
        <v>24</v>
      </c>
      <c r="I54" s="78"/>
      <c r="J54" s="79"/>
      <c r="K54" s="80"/>
      <c r="L54" s="77" t="s">
        <v>25</v>
      </c>
      <c r="M54" s="78"/>
      <c r="N54" s="66">
        <f>F54+J54</f>
        <v>0</v>
      </c>
      <c r="O54" s="67"/>
      <c r="P54" s="68" t="s">
        <v>30</v>
      </c>
      <c r="Q54" s="69"/>
      <c r="R54" s="55"/>
    </row>
    <row r="55" spans="2:18">
      <c r="B55" s="70" t="s">
        <v>78</v>
      </c>
      <c r="C55" s="70"/>
      <c r="D55" s="70"/>
      <c r="E55" s="70"/>
      <c r="F55" s="70"/>
      <c r="G55" s="70"/>
      <c r="H55" s="70"/>
      <c r="I55" s="70"/>
      <c r="J55" s="70"/>
      <c r="K55" s="70"/>
      <c r="L55" s="70"/>
      <c r="M55" s="70"/>
      <c r="N55" s="70"/>
      <c r="O55" s="70"/>
      <c r="P55" s="70"/>
      <c r="Q55" s="70"/>
      <c r="R55" s="70"/>
    </row>
  </sheetData>
  <mergeCells count="44">
    <mergeCell ref="B2:R2"/>
    <mergeCell ref="L4:R4"/>
    <mergeCell ref="L5:R5"/>
    <mergeCell ref="B6:C6"/>
    <mergeCell ref="D6:H6"/>
    <mergeCell ref="I6:M6"/>
    <mergeCell ref="N6:N8"/>
    <mergeCell ref="O6:O8"/>
    <mergeCell ref="P6:P8"/>
    <mergeCell ref="Q6:Q8"/>
    <mergeCell ref="R6:R8"/>
    <mergeCell ref="B7:B8"/>
    <mergeCell ref="C7:C8"/>
    <mergeCell ref="J7:J8"/>
    <mergeCell ref="K7:L7"/>
    <mergeCell ref="M7:M8"/>
    <mergeCell ref="D47:R47"/>
    <mergeCell ref="B49:C49"/>
    <mergeCell ref="D49:R49"/>
    <mergeCell ref="D7:D8"/>
    <mergeCell ref="E7:E8"/>
    <mergeCell ref="F7:G7"/>
    <mergeCell ref="H7:H8"/>
    <mergeCell ref="I7:I8"/>
    <mergeCell ref="B42:C42"/>
    <mergeCell ref="B46:R46"/>
    <mergeCell ref="B47:C47"/>
    <mergeCell ref="B50:C52"/>
    <mergeCell ref="D50:R50"/>
    <mergeCell ref="D51:R51"/>
    <mergeCell ref="D52:R52"/>
    <mergeCell ref="B48:C48"/>
    <mergeCell ref="D48:R48"/>
    <mergeCell ref="B55:R55"/>
    <mergeCell ref="B53:C53"/>
    <mergeCell ref="D53:R53"/>
    <mergeCell ref="B54:C54"/>
    <mergeCell ref="D54:E54"/>
    <mergeCell ref="F54:G54"/>
    <mergeCell ref="H54:I54"/>
    <mergeCell ref="J54:K54"/>
    <mergeCell ref="L54:M54"/>
    <mergeCell ref="N54:O54"/>
    <mergeCell ref="P54:Q54"/>
  </mergeCells>
  <phoneticPr fontId="1"/>
  <conditionalFormatting sqref="B11:C41">
    <cfRule type="expression" dxfId="29" priority="1">
      <formula>$A11&lt;&gt;""</formula>
    </cfRule>
    <cfRule type="expression" dxfId="28" priority="2">
      <formula>$C11=1</formula>
    </cfRule>
    <cfRule type="expression" dxfId="27" priority="3">
      <formula>$C11=7</formula>
    </cfRule>
  </conditionalFormatting>
  <dataValidations count="1">
    <dataValidation type="decimal" allowBlank="1" showInputMessage="1" showErrorMessage="1" errorTitle="お手数をおかけします。" error="集計を行うため、０以上の整数の入力をお願いします。" promptTitle="０以上の整数を入力してください。" sqref="D11:M41 O11:R41">
      <formula1>0</formula1>
      <formula2>10000000</formula2>
    </dataValidation>
  </dataValidations>
  <printOptions horizontalCentered="1" verticalCentered="1"/>
  <pageMargins left="0" right="0" top="0" bottom="0" header="0" footer="0"/>
  <pageSetup paperSize="9" scale="73"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5"/>
  <sheetViews>
    <sheetView tabSelected="1" view="pageBreakPreview" topLeftCell="A32" zoomScale="80" zoomScaleNormal="100" zoomScaleSheetLayoutView="80" workbookViewId="0">
      <selection activeCell="U32" sqref="U32"/>
    </sheetView>
  </sheetViews>
  <sheetFormatPr defaultRowHeight="18.75"/>
  <cols>
    <col min="1" max="1" width="3" customWidth="1"/>
    <col min="2" max="3" width="5" customWidth="1"/>
    <col min="4" max="13" width="6.25" customWidth="1"/>
    <col min="14" max="17" width="7.375" customWidth="1"/>
    <col min="19" max="19" width="3.625" customWidth="1"/>
  </cols>
  <sheetData>
    <row r="1" spans="1:18">
      <c r="B1" t="s">
        <v>0</v>
      </c>
    </row>
    <row r="2" spans="1:18" ht="30" customHeight="1">
      <c r="B2" s="113" t="str">
        <f>"令和７年度「小地域における生活支援体制整備事業」　【"&amp;DBCS(MONTH(B6))&amp;"月分】　業務報告（月報）"</f>
        <v>令和７年度「小地域における生活支援体制整備事業」　【７月分】　業務報告（月報）</v>
      </c>
      <c r="C2" s="113"/>
      <c r="D2" s="113"/>
      <c r="E2" s="113"/>
      <c r="F2" s="113"/>
      <c r="G2" s="113"/>
      <c r="H2" s="113"/>
      <c r="I2" s="113"/>
      <c r="J2" s="113"/>
      <c r="K2" s="113"/>
      <c r="L2" s="113"/>
      <c r="M2" s="113"/>
      <c r="N2" s="113"/>
      <c r="O2" s="113"/>
      <c r="P2" s="113"/>
      <c r="Q2" s="113"/>
      <c r="R2" s="113"/>
    </row>
    <row r="3" spans="1:18" ht="3.95" customHeight="1">
      <c r="B3" s="1"/>
      <c r="C3" s="1"/>
      <c r="D3" s="1"/>
      <c r="E3" s="1"/>
      <c r="F3" s="1"/>
      <c r="G3" s="1"/>
      <c r="H3" s="1"/>
      <c r="I3" s="1"/>
      <c r="J3" s="1"/>
      <c r="K3" s="1"/>
      <c r="L3" s="1"/>
      <c r="M3" s="1"/>
      <c r="N3" s="1"/>
      <c r="O3" s="1"/>
      <c r="P3" s="1"/>
      <c r="Q3" s="1"/>
      <c r="R3" s="1"/>
    </row>
    <row r="4" spans="1:18" ht="20.100000000000001" customHeight="1">
      <c r="L4" s="140" t="str">
        <f>'様式1-1月報(4月)'!$L$4:$R$4</f>
        <v>事業所名：</v>
      </c>
      <c r="M4" s="140"/>
      <c r="N4" s="140"/>
      <c r="O4" s="140"/>
      <c r="P4" s="140"/>
      <c r="Q4" s="140"/>
      <c r="R4" s="140"/>
    </row>
    <row r="5" spans="1:18" ht="20.100000000000001" customHeight="1">
      <c r="L5" s="115" t="s">
        <v>2</v>
      </c>
      <c r="M5" s="115"/>
      <c r="N5" s="115"/>
      <c r="O5" s="115"/>
      <c r="P5" s="115"/>
      <c r="Q5" s="115"/>
      <c r="R5" s="115"/>
    </row>
    <row r="6" spans="1:18" ht="18.75" customHeight="1">
      <c r="B6" s="116">
        <f>EDATE('様式1-1月報(4月)'!$B$6,3)</f>
        <v>45839</v>
      </c>
      <c r="C6" s="117"/>
      <c r="D6" s="118" t="s">
        <v>3</v>
      </c>
      <c r="E6" s="119"/>
      <c r="F6" s="119"/>
      <c r="G6" s="119"/>
      <c r="H6" s="120"/>
      <c r="I6" s="118" t="s">
        <v>4</v>
      </c>
      <c r="J6" s="119"/>
      <c r="K6" s="119"/>
      <c r="L6" s="119"/>
      <c r="M6" s="120"/>
      <c r="N6" s="121" t="s">
        <v>5</v>
      </c>
      <c r="O6" s="121" t="s">
        <v>22</v>
      </c>
      <c r="P6" s="121" t="s">
        <v>20</v>
      </c>
      <c r="Q6" s="121" t="s">
        <v>71</v>
      </c>
      <c r="R6" s="121" t="s">
        <v>6</v>
      </c>
    </row>
    <row r="7" spans="1:18" ht="13.5" customHeight="1">
      <c r="B7" s="124" t="s">
        <v>11</v>
      </c>
      <c r="C7" s="81" t="s">
        <v>12</v>
      </c>
      <c r="D7" s="91" t="s">
        <v>7</v>
      </c>
      <c r="E7" s="88" t="s">
        <v>8</v>
      </c>
      <c r="F7" s="88" t="s">
        <v>9</v>
      </c>
      <c r="G7" s="88"/>
      <c r="H7" s="89" t="s">
        <v>10</v>
      </c>
      <c r="I7" s="91" t="s">
        <v>7</v>
      </c>
      <c r="J7" s="88" t="s">
        <v>8</v>
      </c>
      <c r="K7" s="88" t="s">
        <v>9</v>
      </c>
      <c r="L7" s="88"/>
      <c r="M7" s="89" t="s">
        <v>10</v>
      </c>
      <c r="N7" s="122"/>
      <c r="O7" s="122"/>
      <c r="P7" s="122"/>
      <c r="Q7" s="122"/>
      <c r="R7" s="122"/>
    </row>
    <row r="8" spans="1:18" ht="27" customHeight="1">
      <c r="B8" s="125"/>
      <c r="C8" s="82"/>
      <c r="D8" s="92"/>
      <c r="E8" s="93"/>
      <c r="F8" s="59" t="s">
        <v>13</v>
      </c>
      <c r="G8" s="2" t="s">
        <v>14</v>
      </c>
      <c r="H8" s="90"/>
      <c r="I8" s="92"/>
      <c r="J8" s="93"/>
      <c r="K8" s="59" t="s">
        <v>13</v>
      </c>
      <c r="L8" s="2" t="s">
        <v>14</v>
      </c>
      <c r="M8" s="90"/>
      <c r="N8" s="123"/>
      <c r="O8" s="123"/>
      <c r="P8" s="123"/>
      <c r="Q8" s="123"/>
      <c r="R8" s="123"/>
    </row>
    <row r="9" spans="1:18" ht="16.5" customHeight="1">
      <c r="B9" s="44" t="s">
        <v>15</v>
      </c>
      <c r="C9" s="3"/>
      <c r="D9" s="4">
        <v>1</v>
      </c>
      <c r="E9" s="5">
        <v>1</v>
      </c>
      <c r="F9" s="5">
        <v>4</v>
      </c>
      <c r="G9" s="5">
        <v>0</v>
      </c>
      <c r="H9" s="3">
        <v>0</v>
      </c>
      <c r="I9" s="6">
        <v>0</v>
      </c>
      <c r="J9" s="5">
        <v>0</v>
      </c>
      <c r="K9" s="5">
        <v>0</v>
      </c>
      <c r="L9" s="5">
        <v>2</v>
      </c>
      <c r="M9" s="7">
        <v>0</v>
      </c>
      <c r="N9" s="8">
        <f>(D9+E9+F9+G9+H9)+(I9+J9+K9+L9+M9)</f>
        <v>8</v>
      </c>
      <c r="O9" s="8">
        <v>1</v>
      </c>
      <c r="P9" s="56">
        <v>1</v>
      </c>
      <c r="Q9" s="8">
        <v>1</v>
      </c>
      <c r="R9" s="9">
        <v>0</v>
      </c>
    </row>
    <row r="10" spans="1:18" ht="27" hidden="1" customHeight="1">
      <c r="B10" s="62" t="s">
        <v>35</v>
      </c>
      <c r="C10" s="63" t="s">
        <v>58</v>
      </c>
      <c r="D10" s="58" t="s">
        <v>59</v>
      </c>
      <c r="E10" s="52" t="s">
        <v>60</v>
      </c>
      <c r="F10" s="52" t="s">
        <v>61</v>
      </c>
      <c r="G10" s="53" t="s">
        <v>62</v>
      </c>
      <c r="H10" s="61" t="s">
        <v>63</v>
      </c>
      <c r="I10" s="58" t="s">
        <v>64</v>
      </c>
      <c r="J10" s="52" t="s">
        <v>65</v>
      </c>
      <c r="K10" s="52" t="s">
        <v>66</v>
      </c>
      <c r="L10" s="53" t="s">
        <v>67</v>
      </c>
      <c r="M10" s="61" t="s">
        <v>68</v>
      </c>
      <c r="N10" s="60" t="s">
        <v>5</v>
      </c>
      <c r="O10" s="60" t="s">
        <v>22</v>
      </c>
      <c r="P10" s="60" t="s">
        <v>20</v>
      </c>
      <c r="Q10" s="60" t="s">
        <v>21</v>
      </c>
      <c r="R10" s="54" t="s">
        <v>6</v>
      </c>
    </row>
    <row r="11" spans="1:18" ht="16.149999999999999" customHeight="1">
      <c r="A11" s="40" t="str">
        <f>IFERROR(VLOOKUP(B11,休日マスタ!$A$3:$A$28,1,FALSE),"")</f>
        <v/>
      </c>
      <c r="B11" s="45">
        <f>B6</f>
        <v>45839</v>
      </c>
      <c r="C11" s="37">
        <f t="shared" ref="C11:C38" si="0">WEEKDAY(B11,1)</f>
        <v>3</v>
      </c>
      <c r="D11" s="17"/>
      <c r="E11" s="18"/>
      <c r="F11" s="18"/>
      <c r="G11" s="18"/>
      <c r="H11" s="19"/>
      <c r="I11" s="20"/>
      <c r="J11" s="18"/>
      <c r="K11" s="18"/>
      <c r="L11" s="18"/>
      <c r="M11" s="21"/>
      <c r="N11" s="10">
        <f>(D11+E11+F11+G11+H11)+(I11+J11+K11+L11+M11)</f>
        <v>0</v>
      </c>
      <c r="O11" s="27"/>
      <c r="P11" s="27"/>
      <c r="Q11" s="27"/>
      <c r="R11" s="28"/>
    </row>
    <row r="12" spans="1:18" ht="16.149999999999999" customHeight="1">
      <c r="A12" s="40" t="str">
        <f>IFERROR(VLOOKUP(B12,休日マスタ!$A$3:$A$28,1,FALSE),"")</f>
        <v/>
      </c>
      <c r="B12" s="42">
        <f>B11+1</f>
        <v>45840</v>
      </c>
      <c r="C12" s="38">
        <f t="shared" si="0"/>
        <v>4</v>
      </c>
      <c r="D12" s="22"/>
      <c r="E12" s="23"/>
      <c r="F12" s="23"/>
      <c r="G12" s="23"/>
      <c r="H12" s="24"/>
      <c r="I12" s="25"/>
      <c r="J12" s="23"/>
      <c r="K12" s="23"/>
      <c r="L12" s="23"/>
      <c r="M12" s="26"/>
      <c r="N12" s="57">
        <f t="shared" ref="N12:N39" si="1">(D12+E12+F12+G12+H12)+(I12+J12+K12+L12+M12)</f>
        <v>0</v>
      </c>
      <c r="O12" s="27"/>
      <c r="P12" s="27"/>
      <c r="Q12" s="27"/>
      <c r="R12" s="29"/>
    </row>
    <row r="13" spans="1:18" ht="16.149999999999999" customHeight="1">
      <c r="A13" s="40" t="str">
        <f>IFERROR(VLOOKUP(B13,休日マスタ!$A$3:$A$28,1,FALSE),"")</f>
        <v/>
      </c>
      <c r="B13" s="42">
        <f t="shared" ref="B13:B38" si="2">B12+1</f>
        <v>45841</v>
      </c>
      <c r="C13" s="38">
        <f t="shared" si="0"/>
        <v>5</v>
      </c>
      <c r="D13" s="22"/>
      <c r="E13" s="23"/>
      <c r="F13" s="23"/>
      <c r="G13" s="23"/>
      <c r="H13" s="24"/>
      <c r="I13" s="25"/>
      <c r="J13" s="23"/>
      <c r="K13" s="23"/>
      <c r="L13" s="23"/>
      <c r="M13" s="26"/>
      <c r="N13" s="10">
        <f t="shared" si="1"/>
        <v>0</v>
      </c>
      <c r="O13" s="27"/>
      <c r="P13" s="27"/>
      <c r="Q13" s="27"/>
      <c r="R13" s="29"/>
    </row>
    <row r="14" spans="1:18" ht="16.149999999999999" customHeight="1">
      <c r="A14" s="40" t="str">
        <f>IFERROR(VLOOKUP(B14,休日マスタ!$A$3:$A$28,1,FALSE),"")</f>
        <v/>
      </c>
      <c r="B14" s="42">
        <f t="shared" si="2"/>
        <v>45842</v>
      </c>
      <c r="C14" s="38">
        <f t="shared" si="0"/>
        <v>6</v>
      </c>
      <c r="D14" s="22"/>
      <c r="E14" s="23"/>
      <c r="F14" s="23"/>
      <c r="G14" s="23"/>
      <c r="H14" s="24"/>
      <c r="I14" s="25"/>
      <c r="J14" s="23"/>
      <c r="K14" s="23"/>
      <c r="L14" s="23"/>
      <c r="M14" s="26"/>
      <c r="N14" s="10">
        <f t="shared" si="1"/>
        <v>0</v>
      </c>
      <c r="O14" s="27"/>
      <c r="P14" s="27"/>
      <c r="Q14" s="27"/>
      <c r="R14" s="29"/>
    </row>
    <row r="15" spans="1:18" ht="16.149999999999999" customHeight="1">
      <c r="A15" s="40" t="str">
        <f>IFERROR(VLOOKUP(B15,休日マスタ!$A$3:$A$28,1,FALSE),"")</f>
        <v/>
      </c>
      <c r="B15" s="42">
        <f t="shared" si="2"/>
        <v>45843</v>
      </c>
      <c r="C15" s="38">
        <f t="shared" si="0"/>
        <v>7</v>
      </c>
      <c r="D15" s="22"/>
      <c r="E15" s="23"/>
      <c r="F15" s="23"/>
      <c r="G15" s="23"/>
      <c r="H15" s="24"/>
      <c r="I15" s="25"/>
      <c r="J15" s="23"/>
      <c r="K15" s="23"/>
      <c r="L15" s="23"/>
      <c r="M15" s="26"/>
      <c r="N15" s="10">
        <f t="shared" si="1"/>
        <v>0</v>
      </c>
      <c r="O15" s="27"/>
      <c r="P15" s="27"/>
      <c r="Q15" s="27"/>
      <c r="R15" s="29"/>
    </row>
    <row r="16" spans="1:18" ht="16.149999999999999" customHeight="1">
      <c r="A16" s="40" t="str">
        <f>IFERROR(VLOOKUP(B16,休日マスタ!$A$3:$A$28,1,FALSE),"")</f>
        <v/>
      </c>
      <c r="B16" s="42">
        <f t="shared" si="2"/>
        <v>45844</v>
      </c>
      <c r="C16" s="38">
        <f t="shared" si="0"/>
        <v>1</v>
      </c>
      <c r="D16" s="22"/>
      <c r="E16" s="23"/>
      <c r="F16" s="23"/>
      <c r="G16" s="23"/>
      <c r="H16" s="24"/>
      <c r="I16" s="25"/>
      <c r="J16" s="23"/>
      <c r="K16" s="23"/>
      <c r="L16" s="23"/>
      <c r="M16" s="26"/>
      <c r="N16" s="10">
        <f t="shared" si="1"/>
        <v>0</v>
      </c>
      <c r="O16" s="27"/>
      <c r="P16" s="27"/>
      <c r="Q16" s="27"/>
      <c r="R16" s="29"/>
    </row>
    <row r="17" spans="1:18" ht="16.149999999999999" customHeight="1">
      <c r="A17" s="40" t="str">
        <f>IFERROR(VLOOKUP(B17,休日マスタ!$A$3:$A$28,1,FALSE),"")</f>
        <v/>
      </c>
      <c r="B17" s="42">
        <f t="shared" si="2"/>
        <v>45845</v>
      </c>
      <c r="C17" s="38">
        <f t="shared" si="0"/>
        <v>2</v>
      </c>
      <c r="D17" s="22"/>
      <c r="E17" s="23"/>
      <c r="F17" s="23"/>
      <c r="G17" s="23"/>
      <c r="H17" s="24"/>
      <c r="I17" s="25"/>
      <c r="J17" s="23"/>
      <c r="K17" s="23"/>
      <c r="L17" s="23"/>
      <c r="M17" s="26"/>
      <c r="N17" s="10">
        <f t="shared" si="1"/>
        <v>0</v>
      </c>
      <c r="O17" s="27"/>
      <c r="P17" s="27"/>
      <c r="Q17" s="27"/>
      <c r="R17" s="29"/>
    </row>
    <row r="18" spans="1:18" ht="16.149999999999999" customHeight="1">
      <c r="A18" s="40" t="str">
        <f>IFERROR(VLOOKUP(B18,休日マスタ!$A$3:$A$28,1,FALSE),"")</f>
        <v/>
      </c>
      <c r="B18" s="42">
        <f t="shared" si="2"/>
        <v>45846</v>
      </c>
      <c r="C18" s="38">
        <f t="shared" si="0"/>
        <v>3</v>
      </c>
      <c r="D18" s="22"/>
      <c r="E18" s="23"/>
      <c r="F18" s="23"/>
      <c r="G18" s="23"/>
      <c r="H18" s="24"/>
      <c r="I18" s="25"/>
      <c r="J18" s="23"/>
      <c r="K18" s="23"/>
      <c r="L18" s="23"/>
      <c r="M18" s="26"/>
      <c r="N18" s="10">
        <f t="shared" si="1"/>
        <v>0</v>
      </c>
      <c r="O18" s="27"/>
      <c r="P18" s="27"/>
      <c r="Q18" s="27"/>
      <c r="R18" s="29"/>
    </row>
    <row r="19" spans="1:18" ht="16.149999999999999" customHeight="1">
      <c r="A19" s="40" t="str">
        <f>IFERROR(VLOOKUP(B19,休日マスタ!$A$3:$A$28,1,FALSE),"")</f>
        <v/>
      </c>
      <c r="B19" s="42">
        <f t="shared" si="2"/>
        <v>45847</v>
      </c>
      <c r="C19" s="38">
        <f t="shared" si="0"/>
        <v>4</v>
      </c>
      <c r="D19" s="22"/>
      <c r="E19" s="23"/>
      <c r="F19" s="23"/>
      <c r="G19" s="23"/>
      <c r="H19" s="24"/>
      <c r="I19" s="25"/>
      <c r="J19" s="23"/>
      <c r="K19" s="23"/>
      <c r="L19" s="23"/>
      <c r="M19" s="26"/>
      <c r="N19" s="10">
        <f t="shared" si="1"/>
        <v>0</v>
      </c>
      <c r="O19" s="27"/>
      <c r="P19" s="27"/>
      <c r="Q19" s="27"/>
      <c r="R19" s="29"/>
    </row>
    <row r="20" spans="1:18" ht="16.149999999999999" customHeight="1">
      <c r="A20" s="40" t="str">
        <f>IFERROR(VLOOKUP(B20,休日マスタ!$A$3:$A$28,1,FALSE),"")</f>
        <v/>
      </c>
      <c r="B20" s="42">
        <f t="shared" si="2"/>
        <v>45848</v>
      </c>
      <c r="C20" s="38">
        <f t="shared" si="0"/>
        <v>5</v>
      </c>
      <c r="D20" s="22"/>
      <c r="E20" s="23"/>
      <c r="F20" s="23"/>
      <c r="G20" s="23"/>
      <c r="H20" s="24"/>
      <c r="I20" s="25"/>
      <c r="J20" s="23"/>
      <c r="K20" s="23"/>
      <c r="L20" s="23"/>
      <c r="M20" s="26"/>
      <c r="N20" s="10">
        <f t="shared" si="1"/>
        <v>0</v>
      </c>
      <c r="O20" s="27"/>
      <c r="P20" s="27"/>
      <c r="Q20" s="27"/>
      <c r="R20" s="29"/>
    </row>
    <row r="21" spans="1:18" ht="16.149999999999999" customHeight="1">
      <c r="A21" s="40" t="str">
        <f>IFERROR(VLOOKUP(B21,休日マスタ!$A$3:$A$28,1,FALSE),"")</f>
        <v/>
      </c>
      <c r="B21" s="42">
        <f t="shared" si="2"/>
        <v>45849</v>
      </c>
      <c r="C21" s="38">
        <f t="shared" si="0"/>
        <v>6</v>
      </c>
      <c r="D21" s="22"/>
      <c r="E21" s="23"/>
      <c r="F21" s="23"/>
      <c r="G21" s="23"/>
      <c r="H21" s="24"/>
      <c r="I21" s="25"/>
      <c r="J21" s="23"/>
      <c r="K21" s="23"/>
      <c r="L21" s="23"/>
      <c r="M21" s="26"/>
      <c r="N21" s="10">
        <f t="shared" si="1"/>
        <v>0</v>
      </c>
      <c r="O21" s="27"/>
      <c r="P21" s="27"/>
      <c r="Q21" s="27"/>
      <c r="R21" s="29"/>
    </row>
    <row r="22" spans="1:18" ht="16.149999999999999" customHeight="1">
      <c r="A22" s="40" t="str">
        <f>IFERROR(VLOOKUP(B22,休日マスタ!$A$3:$A$28,1,FALSE),"")</f>
        <v/>
      </c>
      <c r="B22" s="42">
        <f t="shared" si="2"/>
        <v>45850</v>
      </c>
      <c r="C22" s="38">
        <f t="shared" si="0"/>
        <v>7</v>
      </c>
      <c r="D22" s="22"/>
      <c r="E22" s="23"/>
      <c r="F22" s="23"/>
      <c r="G22" s="23"/>
      <c r="H22" s="24"/>
      <c r="I22" s="25"/>
      <c r="J22" s="23"/>
      <c r="K22" s="23"/>
      <c r="L22" s="23"/>
      <c r="M22" s="26"/>
      <c r="N22" s="10">
        <f t="shared" si="1"/>
        <v>0</v>
      </c>
      <c r="O22" s="27"/>
      <c r="P22" s="27"/>
      <c r="Q22" s="27"/>
      <c r="R22" s="29"/>
    </row>
    <row r="23" spans="1:18" ht="16.149999999999999" customHeight="1">
      <c r="A23" s="40" t="str">
        <f>IFERROR(VLOOKUP(B23,休日マスタ!$A$3:$A$28,1,FALSE),"")</f>
        <v/>
      </c>
      <c r="B23" s="42">
        <f t="shared" si="2"/>
        <v>45851</v>
      </c>
      <c r="C23" s="38">
        <f t="shared" si="0"/>
        <v>1</v>
      </c>
      <c r="D23" s="22"/>
      <c r="E23" s="23"/>
      <c r="F23" s="23"/>
      <c r="G23" s="23"/>
      <c r="H23" s="24"/>
      <c r="I23" s="25"/>
      <c r="J23" s="23"/>
      <c r="K23" s="23"/>
      <c r="L23" s="23"/>
      <c r="M23" s="26"/>
      <c r="N23" s="10">
        <f t="shared" si="1"/>
        <v>0</v>
      </c>
      <c r="O23" s="27"/>
      <c r="P23" s="27"/>
      <c r="Q23" s="27"/>
      <c r="R23" s="29"/>
    </row>
    <row r="24" spans="1:18" ht="16.149999999999999" customHeight="1">
      <c r="A24" s="40" t="str">
        <f>IFERROR(VLOOKUP(B24,休日マスタ!$A$3:$A$28,1,FALSE),"")</f>
        <v/>
      </c>
      <c r="B24" s="42">
        <f t="shared" si="2"/>
        <v>45852</v>
      </c>
      <c r="C24" s="38">
        <f t="shared" si="0"/>
        <v>2</v>
      </c>
      <c r="D24" s="22"/>
      <c r="E24" s="23"/>
      <c r="F24" s="23"/>
      <c r="G24" s="23"/>
      <c r="H24" s="24"/>
      <c r="I24" s="25"/>
      <c r="J24" s="23"/>
      <c r="K24" s="23"/>
      <c r="L24" s="23"/>
      <c r="M24" s="26"/>
      <c r="N24" s="10">
        <f t="shared" si="1"/>
        <v>0</v>
      </c>
      <c r="O24" s="27"/>
      <c r="P24" s="27"/>
      <c r="Q24" s="27"/>
      <c r="R24" s="29"/>
    </row>
    <row r="25" spans="1:18" ht="16.149999999999999" customHeight="1">
      <c r="A25" s="40" t="str">
        <f>IFERROR(VLOOKUP(B25,休日マスタ!$A$3:$A$28,1,FALSE),"")</f>
        <v/>
      </c>
      <c r="B25" s="42">
        <f t="shared" si="2"/>
        <v>45853</v>
      </c>
      <c r="C25" s="38">
        <f t="shared" si="0"/>
        <v>3</v>
      </c>
      <c r="D25" s="22"/>
      <c r="E25" s="23"/>
      <c r="F25" s="23"/>
      <c r="G25" s="23"/>
      <c r="H25" s="24"/>
      <c r="I25" s="25"/>
      <c r="J25" s="23"/>
      <c r="K25" s="23"/>
      <c r="L25" s="23"/>
      <c r="M25" s="26"/>
      <c r="N25" s="10">
        <f t="shared" si="1"/>
        <v>0</v>
      </c>
      <c r="O25" s="27"/>
      <c r="P25" s="27"/>
      <c r="Q25" s="27"/>
      <c r="R25" s="29"/>
    </row>
    <row r="26" spans="1:18" ht="16.149999999999999" customHeight="1">
      <c r="A26" s="40" t="str">
        <f>IFERROR(VLOOKUP(B26,休日マスタ!$A$3:$A$28,1,FALSE),"")</f>
        <v/>
      </c>
      <c r="B26" s="42">
        <f t="shared" si="2"/>
        <v>45854</v>
      </c>
      <c r="C26" s="38">
        <f t="shared" si="0"/>
        <v>4</v>
      </c>
      <c r="D26" s="22"/>
      <c r="E26" s="23"/>
      <c r="F26" s="23"/>
      <c r="G26" s="23"/>
      <c r="H26" s="24"/>
      <c r="I26" s="25"/>
      <c r="J26" s="23"/>
      <c r="K26" s="23"/>
      <c r="L26" s="23"/>
      <c r="M26" s="26"/>
      <c r="N26" s="10">
        <f t="shared" si="1"/>
        <v>0</v>
      </c>
      <c r="O26" s="27"/>
      <c r="P26" s="27"/>
      <c r="Q26" s="27"/>
      <c r="R26" s="29"/>
    </row>
    <row r="27" spans="1:18" ht="16.149999999999999" customHeight="1">
      <c r="A27" s="40" t="str">
        <f>IFERROR(VLOOKUP(B27,休日マスタ!$A$3:$A$28,1,FALSE),"")</f>
        <v/>
      </c>
      <c r="B27" s="42">
        <f t="shared" si="2"/>
        <v>45855</v>
      </c>
      <c r="C27" s="38">
        <f t="shared" si="0"/>
        <v>5</v>
      </c>
      <c r="D27" s="22"/>
      <c r="E27" s="23"/>
      <c r="F27" s="23"/>
      <c r="G27" s="23"/>
      <c r="H27" s="24"/>
      <c r="I27" s="25"/>
      <c r="J27" s="23"/>
      <c r="K27" s="23"/>
      <c r="L27" s="23"/>
      <c r="M27" s="26"/>
      <c r="N27" s="10">
        <f t="shared" si="1"/>
        <v>0</v>
      </c>
      <c r="O27" s="27"/>
      <c r="P27" s="27"/>
      <c r="Q27" s="27"/>
      <c r="R27" s="29"/>
    </row>
    <row r="28" spans="1:18" ht="16.149999999999999" customHeight="1">
      <c r="A28" s="40" t="str">
        <f>IFERROR(VLOOKUP(B28,休日マスタ!$A$3:$A$28,1,FALSE),"")</f>
        <v/>
      </c>
      <c r="B28" s="42">
        <f t="shared" si="2"/>
        <v>45856</v>
      </c>
      <c r="C28" s="38">
        <f t="shared" si="0"/>
        <v>6</v>
      </c>
      <c r="D28" s="22"/>
      <c r="E28" s="23"/>
      <c r="F28" s="23"/>
      <c r="G28" s="23"/>
      <c r="H28" s="24"/>
      <c r="I28" s="25"/>
      <c r="J28" s="23"/>
      <c r="K28" s="23"/>
      <c r="L28" s="23"/>
      <c r="M28" s="26"/>
      <c r="N28" s="10">
        <f t="shared" si="1"/>
        <v>0</v>
      </c>
      <c r="O28" s="27"/>
      <c r="P28" s="27"/>
      <c r="Q28" s="27"/>
      <c r="R28" s="29"/>
    </row>
    <row r="29" spans="1:18" ht="16.149999999999999" customHeight="1">
      <c r="A29" s="40" t="str">
        <f>IFERROR(VLOOKUP(B29,休日マスタ!$A$3:$A$28,1,FALSE),"")</f>
        <v/>
      </c>
      <c r="B29" s="42">
        <f t="shared" si="2"/>
        <v>45857</v>
      </c>
      <c r="C29" s="38">
        <f t="shared" si="0"/>
        <v>7</v>
      </c>
      <c r="D29" s="22"/>
      <c r="E29" s="23"/>
      <c r="F29" s="23"/>
      <c r="G29" s="23"/>
      <c r="H29" s="24"/>
      <c r="I29" s="25"/>
      <c r="J29" s="23"/>
      <c r="K29" s="23"/>
      <c r="L29" s="23"/>
      <c r="M29" s="26"/>
      <c r="N29" s="10">
        <f t="shared" si="1"/>
        <v>0</v>
      </c>
      <c r="O29" s="27"/>
      <c r="P29" s="27"/>
      <c r="Q29" s="27"/>
      <c r="R29" s="29"/>
    </row>
    <row r="30" spans="1:18" ht="16.149999999999999" customHeight="1">
      <c r="A30" s="40" t="str">
        <f>IFERROR(VLOOKUP(B30,休日マスタ!$A$3:$A$28,1,FALSE),"")</f>
        <v/>
      </c>
      <c r="B30" s="42">
        <f t="shared" si="2"/>
        <v>45858</v>
      </c>
      <c r="C30" s="38">
        <f t="shared" si="0"/>
        <v>1</v>
      </c>
      <c r="D30" s="22"/>
      <c r="E30" s="23"/>
      <c r="F30" s="23"/>
      <c r="G30" s="23"/>
      <c r="H30" s="24"/>
      <c r="I30" s="25"/>
      <c r="J30" s="23"/>
      <c r="K30" s="23"/>
      <c r="L30" s="23"/>
      <c r="M30" s="26"/>
      <c r="N30" s="10">
        <f t="shared" si="1"/>
        <v>0</v>
      </c>
      <c r="O30" s="27"/>
      <c r="P30" s="27"/>
      <c r="Q30" s="27"/>
      <c r="R30" s="29"/>
    </row>
    <row r="31" spans="1:18" ht="16.149999999999999" customHeight="1">
      <c r="A31" s="40">
        <f>IFERROR(VLOOKUP(B31,休日マスタ!$A$3:$A$28,1,FALSE),"")</f>
        <v>45859</v>
      </c>
      <c r="B31" s="42">
        <f t="shared" si="2"/>
        <v>45859</v>
      </c>
      <c r="C31" s="38">
        <f t="shared" si="0"/>
        <v>2</v>
      </c>
      <c r="D31" s="22"/>
      <c r="E31" s="23"/>
      <c r="F31" s="23"/>
      <c r="G31" s="23"/>
      <c r="H31" s="24"/>
      <c r="I31" s="25"/>
      <c r="J31" s="23"/>
      <c r="K31" s="23"/>
      <c r="L31" s="23"/>
      <c r="M31" s="26"/>
      <c r="N31" s="10">
        <f t="shared" si="1"/>
        <v>0</v>
      </c>
      <c r="O31" s="27"/>
      <c r="P31" s="27"/>
      <c r="Q31" s="27"/>
      <c r="R31" s="29"/>
    </row>
    <row r="32" spans="1:18" ht="16.149999999999999" customHeight="1">
      <c r="A32" s="40" t="str">
        <f>IFERROR(VLOOKUP(B32,休日マスタ!$A$3:$A$28,1,FALSE),"")</f>
        <v/>
      </c>
      <c r="B32" s="42">
        <f t="shared" si="2"/>
        <v>45860</v>
      </c>
      <c r="C32" s="38">
        <f t="shared" si="0"/>
        <v>3</v>
      </c>
      <c r="D32" s="22"/>
      <c r="E32" s="23"/>
      <c r="F32" s="23"/>
      <c r="G32" s="23"/>
      <c r="H32" s="24"/>
      <c r="I32" s="25"/>
      <c r="J32" s="23"/>
      <c r="K32" s="23"/>
      <c r="L32" s="23"/>
      <c r="M32" s="26"/>
      <c r="N32" s="10">
        <f t="shared" si="1"/>
        <v>0</v>
      </c>
      <c r="O32" s="27"/>
      <c r="P32" s="27"/>
      <c r="Q32" s="27"/>
      <c r="R32" s="29"/>
    </row>
    <row r="33" spans="1:18" ht="16.149999999999999" customHeight="1">
      <c r="A33" s="40" t="str">
        <f>IFERROR(VLOOKUP(B33,休日マスタ!$A$3:$A$28,1,FALSE),"")</f>
        <v/>
      </c>
      <c r="B33" s="42">
        <f t="shared" si="2"/>
        <v>45861</v>
      </c>
      <c r="C33" s="38">
        <f t="shared" si="0"/>
        <v>4</v>
      </c>
      <c r="D33" s="22"/>
      <c r="E33" s="23"/>
      <c r="F33" s="23"/>
      <c r="G33" s="23"/>
      <c r="H33" s="24"/>
      <c r="I33" s="25"/>
      <c r="J33" s="23"/>
      <c r="K33" s="23"/>
      <c r="L33" s="23"/>
      <c r="M33" s="26"/>
      <c r="N33" s="10">
        <f t="shared" si="1"/>
        <v>0</v>
      </c>
      <c r="O33" s="27"/>
      <c r="P33" s="27"/>
      <c r="Q33" s="27"/>
      <c r="R33" s="29"/>
    </row>
    <row r="34" spans="1:18" ht="16.149999999999999" customHeight="1">
      <c r="A34" s="40" t="str">
        <f>IFERROR(VLOOKUP(B34,休日マスタ!$A$3:$A$28,1,FALSE),"")</f>
        <v/>
      </c>
      <c r="B34" s="42">
        <f t="shared" si="2"/>
        <v>45862</v>
      </c>
      <c r="C34" s="38">
        <f t="shared" si="0"/>
        <v>5</v>
      </c>
      <c r="D34" s="22"/>
      <c r="E34" s="23"/>
      <c r="F34" s="23"/>
      <c r="G34" s="23"/>
      <c r="H34" s="24"/>
      <c r="I34" s="25"/>
      <c r="J34" s="23"/>
      <c r="K34" s="23"/>
      <c r="L34" s="23"/>
      <c r="M34" s="26"/>
      <c r="N34" s="10">
        <f t="shared" si="1"/>
        <v>0</v>
      </c>
      <c r="O34" s="27"/>
      <c r="P34" s="27"/>
      <c r="Q34" s="27"/>
      <c r="R34" s="29"/>
    </row>
    <row r="35" spans="1:18" ht="16.149999999999999" customHeight="1">
      <c r="A35" s="40" t="str">
        <f>IFERROR(VLOOKUP(B35,休日マスタ!$A$3:$A$28,1,FALSE),"")</f>
        <v/>
      </c>
      <c r="B35" s="42">
        <f t="shared" si="2"/>
        <v>45863</v>
      </c>
      <c r="C35" s="38">
        <f t="shared" si="0"/>
        <v>6</v>
      </c>
      <c r="D35" s="22"/>
      <c r="E35" s="23"/>
      <c r="F35" s="23"/>
      <c r="G35" s="23"/>
      <c r="H35" s="24"/>
      <c r="I35" s="25"/>
      <c r="J35" s="23"/>
      <c r="K35" s="23"/>
      <c r="L35" s="23"/>
      <c r="M35" s="26"/>
      <c r="N35" s="10">
        <f t="shared" si="1"/>
        <v>0</v>
      </c>
      <c r="O35" s="27"/>
      <c r="P35" s="27"/>
      <c r="Q35" s="27"/>
      <c r="R35" s="29"/>
    </row>
    <row r="36" spans="1:18" ht="16.149999999999999" customHeight="1">
      <c r="A36" s="40" t="str">
        <f>IFERROR(VLOOKUP(B36,休日マスタ!$A$3:$A$28,1,FALSE),"")</f>
        <v/>
      </c>
      <c r="B36" s="42">
        <f t="shared" si="2"/>
        <v>45864</v>
      </c>
      <c r="C36" s="38">
        <f t="shared" si="0"/>
        <v>7</v>
      </c>
      <c r="D36" s="22"/>
      <c r="E36" s="23"/>
      <c r="F36" s="23"/>
      <c r="G36" s="23"/>
      <c r="H36" s="24"/>
      <c r="I36" s="25"/>
      <c r="J36" s="23"/>
      <c r="K36" s="23"/>
      <c r="L36" s="23"/>
      <c r="M36" s="26"/>
      <c r="N36" s="10">
        <f t="shared" si="1"/>
        <v>0</v>
      </c>
      <c r="O36" s="27"/>
      <c r="P36" s="27"/>
      <c r="Q36" s="27"/>
      <c r="R36" s="29"/>
    </row>
    <row r="37" spans="1:18" ht="16.149999999999999" customHeight="1">
      <c r="A37" s="40" t="str">
        <f>IFERROR(VLOOKUP(B37,休日マスタ!$A$3:$A$28,1,FALSE),"")</f>
        <v/>
      </c>
      <c r="B37" s="42">
        <f t="shared" si="2"/>
        <v>45865</v>
      </c>
      <c r="C37" s="38">
        <f t="shared" si="0"/>
        <v>1</v>
      </c>
      <c r="D37" s="22"/>
      <c r="E37" s="23"/>
      <c r="F37" s="23"/>
      <c r="G37" s="23"/>
      <c r="H37" s="24"/>
      <c r="I37" s="25"/>
      <c r="J37" s="23"/>
      <c r="K37" s="23"/>
      <c r="L37" s="23"/>
      <c r="M37" s="26"/>
      <c r="N37" s="10">
        <f t="shared" si="1"/>
        <v>0</v>
      </c>
      <c r="O37" s="27"/>
      <c r="P37" s="27"/>
      <c r="Q37" s="27"/>
      <c r="R37" s="29"/>
    </row>
    <row r="38" spans="1:18" ht="16.149999999999999" customHeight="1">
      <c r="A38" s="40" t="str">
        <f>IFERROR(VLOOKUP(B38,休日マスタ!$A$3:$A$28,1,FALSE),"")</f>
        <v/>
      </c>
      <c r="B38" s="42">
        <f t="shared" si="2"/>
        <v>45866</v>
      </c>
      <c r="C38" s="38">
        <f t="shared" si="0"/>
        <v>2</v>
      </c>
      <c r="D38" s="22"/>
      <c r="E38" s="23"/>
      <c r="F38" s="23"/>
      <c r="G38" s="23"/>
      <c r="H38" s="24"/>
      <c r="I38" s="25"/>
      <c r="J38" s="23"/>
      <c r="K38" s="23"/>
      <c r="L38" s="23"/>
      <c r="M38" s="26"/>
      <c r="N38" s="10">
        <f t="shared" si="1"/>
        <v>0</v>
      </c>
      <c r="O38" s="27"/>
      <c r="P38" s="27"/>
      <c r="Q38" s="27"/>
      <c r="R38" s="29"/>
    </row>
    <row r="39" spans="1:18" ht="16.149999999999999" customHeight="1">
      <c r="A39" s="40" t="str">
        <f>IFERROR(VLOOKUP(B39,休日マスタ!$A$3:$A$28,1,FALSE),"")</f>
        <v/>
      </c>
      <c r="B39" s="42">
        <f>IFERROR(IF(DAY(B38+1)=1,"",B38+1),"")</f>
        <v>45867</v>
      </c>
      <c r="C39" s="38">
        <f>IF(B39="","",WEEKDAY(B39,1))</f>
        <v>3</v>
      </c>
      <c r="D39" s="22"/>
      <c r="E39" s="23"/>
      <c r="F39" s="23"/>
      <c r="G39" s="23"/>
      <c r="H39" s="24"/>
      <c r="I39" s="25"/>
      <c r="J39" s="23"/>
      <c r="K39" s="23"/>
      <c r="L39" s="23"/>
      <c r="M39" s="26"/>
      <c r="N39" s="10">
        <f t="shared" si="1"/>
        <v>0</v>
      </c>
      <c r="O39" s="27"/>
      <c r="P39" s="27"/>
      <c r="Q39" s="27"/>
      <c r="R39" s="29"/>
    </row>
    <row r="40" spans="1:18" ht="16.149999999999999" customHeight="1">
      <c r="A40" s="40" t="str">
        <f>IFERROR(VLOOKUP(B40,休日マスタ!$A$3:$A$28,1,FALSE),"")</f>
        <v/>
      </c>
      <c r="B40" s="42">
        <f>IFERROR(IF(DAY(B39+1)=1,"",B39+1),"")</f>
        <v>45868</v>
      </c>
      <c r="C40" s="38">
        <f>IF(B40="","",WEEKDAY(B40,1))</f>
        <v>4</v>
      </c>
      <c r="D40" s="22"/>
      <c r="E40" s="23"/>
      <c r="F40" s="23"/>
      <c r="G40" s="23"/>
      <c r="H40" s="24"/>
      <c r="I40" s="25"/>
      <c r="J40" s="23"/>
      <c r="K40" s="23"/>
      <c r="L40" s="23"/>
      <c r="M40" s="26"/>
      <c r="N40" s="10">
        <f>(D40+E40+F40+G40+H40)+(I40+J40+K40+L40+M40)</f>
        <v>0</v>
      </c>
      <c r="O40" s="27"/>
      <c r="P40" s="27"/>
      <c r="Q40" s="27"/>
      <c r="R40" s="29"/>
    </row>
    <row r="41" spans="1:18" ht="16.149999999999999" customHeight="1" thickBot="1">
      <c r="A41" s="40" t="str">
        <f>IFERROR(VLOOKUP(B41,休日マスタ!$A$3:$A$28,1,FALSE),"")</f>
        <v/>
      </c>
      <c r="B41" s="43">
        <f>IFERROR(IF(DAY(B40+1)=1,"",B40+1),"")</f>
        <v>45869</v>
      </c>
      <c r="C41" s="51">
        <f>IF(B41="","",WEEKDAY(B41,1))</f>
        <v>5</v>
      </c>
      <c r="D41" s="32"/>
      <c r="E41" s="33"/>
      <c r="F41" s="33"/>
      <c r="G41" s="33"/>
      <c r="H41" s="34"/>
      <c r="I41" s="35"/>
      <c r="J41" s="33"/>
      <c r="K41" s="33"/>
      <c r="L41" s="33"/>
      <c r="M41" s="36"/>
      <c r="N41" s="11">
        <f>(D41+E41+F41+G41+H41)+(I41+J41+K41+L41+M41)</f>
        <v>0</v>
      </c>
      <c r="O41" s="30"/>
      <c r="P41" s="30"/>
      <c r="Q41" s="30"/>
      <c r="R41" s="31"/>
    </row>
    <row r="42" spans="1:18" ht="16.149999999999999" customHeight="1" thickTop="1">
      <c r="B42" s="103" t="s">
        <v>16</v>
      </c>
      <c r="C42" s="104"/>
      <c r="D42" s="152">
        <f>SUM(D11:D41)</f>
        <v>0</v>
      </c>
      <c r="E42" s="153">
        <f t="shared" ref="E42:Q42" si="3">SUM(E11:E41)</f>
        <v>0</v>
      </c>
      <c r="F42" s="153">
        <f t="shared" si="3"/>
        <v>0</v>
      </c>
      <c r="G42" s="153">
        <f t="shared" si="3"/>
        <v>0</v>
      </c>
      <c r="H42" s="153">
        <f t="shared" si="3"/>
        <v>0</v>
      </c>
      <c r="I42" s="153">
        <f t="shared" si="3"/>
        <v>0</v>
      </c>
      <c r="J42" s="153">
        <f t="shared" si="3"/>
        <v>0</v>
      </c>
      <c r="K42" s="153">
        <f t="shared" si="3"/>
        <v>0</v>
      </c>
      <c r="L42" s="153">
        <f t="shared" si="3"/>
        <v>0</v>
      </c>
      <c r="M42" s="154">
        <f t="shared" si="3"/>
        <v>0</v>
      </c>
      <c r="N42" s="14">
        <f t="shared" si="3"/>
        <v>0</v>
      </c>
      <c r="O42" s="15">
        <f t="shared" si="3"/>
        <v>0</v>
      </c>
      <c r="P42" s="15">
        <f t="shared" si="3"/>
        <v>0</v>
      </c>
      <c r="Q42" s="15">
        <f t="shared" si="3"/>
        <v>0</v>
      </c>
      <c r="R42" s="12">
        <f>SUM(R11:R41)</f>
        <v>0</v>
      </c>
    </row>
    <row r="43" spans="1:18">
      <c r="B43" t="s">
        <v>17</v>
      </c>
      <c r="D43" s="13"/>
      <c r="E43" s="13"/>
      <c r="F43" s="13"/>
      <c r="G43" s="13"/>
      <c r="H43" s="13"/>
      <c r="I43" s="13"/>
      <c r="J43" s="13"/>
      <c r="K43" s="13"/>
      <c r="L43" s="13"/>
      <c r="M43" s="13"/>
      <c r="N43" s="13"/>
      <c r="O43" s="13"/>
      <c r="P43" s="13"/>
      <c r="Q43" s="13"/>
      <c r="R43" s="13"/>
    </row>
    <row r="44" spans="1:18" ht="22.5" customHeight="1">
      <c r="B44" t="s">
        <v>31</v>
      </c>
      <c r="D44" s="13"/>
      <c r="E44" s="13"/>
      <c r="F44" s="13"/>
      <c r="G44" s="13"/>
      <c r="H44" s="13"/>
      <c r="I44" s="13"/>
      <c r="J44" s="13"/>
      <c r="K44" s="13"/>
      <c r="L44" s="13"/>
      <c r="M44" s="13"/>
      <c r="N44" s="13"/>
      <c r="O44" s="13"/>
      <c r="P44" s="13"/>
      <c r="Q44" s="13"/>
      <c r="R44" s="13"/>
    </row>
    <row r="45" spans="1:18" ht="9" customHeight="1">
      <c r="D45" s="13"/>
      <c r="E45" s="13"/>
      <c r="F45" s="13"/>
      <c r="G45" s="13"/>
      <c r="H45" s="13"/>
      <c r="I45" s="13"/>
      <c r="J45" s="13"/>
      <c r="K45" s="13"/>
      <c r="L45" s="13"/>
      <c r="M45" s="13"/>
      <c r="N45" s="13"/>
      <c r="O45" s="13"/>
      <c r="P45" s="13"/>
      <c r="Q45" s="13"/>
      <c r="R45" s="13"/>
    </row>
    <row r="46" spans="1:18" ht="19.5">
      <c r="B46" s="105" t="s">
        <v>18</v>
      </c>
      <c r="C46" s="105"/>
      <c r="D46" s="105"/>
      <c r="E46" s="105"/>
      <c r="F46" s="105"/>
      <c r="G46" s="105"/>
      <c r="H46" s="105"/>
      <c r="I46" s="105"/>
      <c r="J46" s="105"/>
      <c r="K46" s="105"/>
      <c r="L46" s="105"/>
      <c r="M46" s="105"/>
      <c r="N46" s="105"/>
      <c r="O46" s="105"/>
      <c r="P46" s="105"/>
      <c r="Q46" s="105"/>
      <c r="R46" s="105"/>
    </row>
    <row r="47" spans="1:18" ht="69" customHeight="1">
      <c r="B47" s="64" t="s">
        <v>26</v>
      </c>
      <c r="C47" s="106"/>
      <c r="D47" s="144" t="str">
        <f>'様式1-1月報(6月)'!$D$47:$R$47</f>
        <v>　目標設定シートの２（１）で記載したものを記入</v>
      </c>
      <c r="E47" s="145"/>
      <c r="F47" s="145"/>
      <c r="G47" s="145"/>
      <c r="H47" s="145"/>
      <c r="I47" s="145"/>
      <c r="J47" s="145"/>
      <c r="K47" s="145"/>
      <c r="L47" s="145"/>
      <c r="M47" s="145"/>
      <c r="N47" s="145"/>
      <c r="O47" s="145"/>
      <c r="P47" s="145"/>
      <c r="Q47" s="145"/>
      <c r="R47" s="146"/>
    </row>
    <row r="48" spans="1:18" ht="63" customHeight="1">
      <c r="B48" s="64" t="s">
        <v>57</v>
      </c>
      <c r="C48" s="65"/>
      <c r="D48" s="141" t="str">
        <f>'様式1-1月報(6月)'!$D$48:$R$48</f>
        <v>①　目標設定シートの２（２）で記載したものを記入
②
③</v>
      </c>
      <c r="E48" s="142"/>
      <c r="F48" s="142"/>
      <c r="G48" s="142"/>
      <c r="H48" s="142"/>
      <c r="I48" s="142"/>
      <c r="J48" s="142"/>
      <c r="K48" s="142"/>
      <c r="L48" s="142"/>
      <c r="M48" s="142"/>
      <c r="N48" s="142"/>
      <c r="O48" s="142"/>
      <c r="P48" s="142"/>
      <c r="Q48" s="142"/>
      <c r="R48" s="143"/>
    </row>
    <row r="49" spans="2:18" ht="42" customHeight="1">
      <c r="B49" s="147" t="s">
        <v>79</v>
      </c>
      <c r="C49" s="148"/>
      <c r="D49" s="149" t="str">
        <f>'様式1-1月報(6月)'!$D$53:$R$53</f>
        <v>・当月の考察等踏まえた行動計画</v>
      </c>
      <c r="E49" s="150"/>
      <c r="F49" s="150"/>
      <c r="G49" s="150"/>
      <c r="H49" s="150"/>
      <c r="I49" s="150"/>
      <c r="J49" s="150"/>
      <c r="K49" s="150"/>
      <c r="L49" s="150"/>
      <c r="M49" s="150"/>
      <c r="N49" s="150"/>
      <c r="O49" s="150"/>
      <c r="P49" s="150"/>
      <c r="Q49" s="150"/>
      <c r="R49" s="151"/>
    </row>
    <row r="50" spans="2:18" ht="27.6" customHeight="1">
      <c r="B50" s="94" t="s">
        <v>19</v>
      </c>
      <c r="C50" s="95"/>
      <c r="D50" s="100" t="s">
        <v>28</v>
      </c>
      <c r="E50" s="101"/>
      <c r="F50" s="101"/>
      <c r="G50" s="101"/>
      <c r="H50" s="101"/>
      <c r="I50" s="101"/>
      <c r="J50" s="101"/>
      <c r="K50" s="101"/>
      <c r="L50" s="101"/>
      <c r="M50" s="101"/>
      <c r="N50" s="101"/>
      <c r="O50" s="101"/>
      <c r="P50" s="101"/>
      <c r="Q50" s="101"/>
      <c r="R50" s="102"/>
    </row>
    <row r="51" spans="2:18" ht="28.9" customHeight="1">
      <c r="B51" s="96"/>
      <c r="C51" s="97"/>
      <c r="D51" s="100" t="s">
        <v>69</v>
      </c>
      <c r="E51" s="101"/>
      <c r="F51" s="101"/>
      <c r="G51" s="101"/>
      <c r="H51" s="101"/>
      <c r="I51" s="101"/>
      <c r="J51" s="101"/>
      <c r="K51" s="101"/>
      <c r="L51" s="101"/>
      <c r="M51" s="101"/>
      <c r="N51" s="101"/>
      <c r="O51" s="101"/>
      <c r="P51" s="101"/>
      <c r="Q51" s="101"/>
      <c r="R51" s="102"/>
    </row>
    <row r="52" spans="2:18" ht="33" customHeight="1">
      <c r="B52" s="98"/>
      <c r="C52" s="99"/>
      <c r="D52" s="100" t="s">
        <v>29</v>
      </c>
      <c r="E52" s="101"/>
      <c r="F52" s="101"/>
      <c r="G52" s="101"/>
      <c r="H52" s="101"/>
      <c r="I52" s="101"/>
      <c r="J52" s="101"/>
      <c r="K52" s="101"/>
      <c r="L52" s="101"/>
      <c r="M52" s="101"/>
      <c r="N52" s="101"/>
      <c r="O52" s="101"/>
      <c r="P52" s="101"/>
      <c r="Q52" s="101"/>
      <c r="R52" s="102"/>
    </row>
    <row r="53" spans="2:18" ht="63" customHeight="1">
      <c r="B53" s="86" t="s">
        <v>70</v>
      </c>
      <c r="C53" s="87"/>
      <c r="D53" s="126" t="s">
        <v>73</v>
      </c>
      <c r="E53" s="127"/>
      <c r="F53" s="127"/>
      <c r="G53" s="127"/>
      <c r="H53" s="127"/>
      <c r="I53" s="127"/>
      <c r="J53" s="127"/>
      <c r="K53" s="127"/>
      <c r="L53" s="127"/>
      <c r="M53" s="127"/>
      <c r="N53" s="127"/>
      <c r="O53" s="127"/>
      <c r="P53" s="127"/>
      <c r="Q53" s="127"/>
      <c r="R53" s="128"/>
    </row>
    <row r="54" spans="2:18" ht="36" customHeight="1">
      <c r="B54" s="71" t="s">
        <v>27</v>
      </c>
      <c r="C54" s="72"/>
      <c r="D54" s="73" t="s">
        <v>23</v>
      </c>
      <c r="E54" s="74"/>
      <c r="F54" s="75"/>
      <c r="G54" s="76"/>
      <c r="H54" s="77" t="s">
        <v>24</v>
      </c>
      <c r="I54" s="78"/>
      <c r="J54" s="79"/>
      <c r="K54" s="80"/>
      <c r="L54" s="77" t="s">
        <v>25</v>
      </c>
      <c r="M54" s="78"/>
      <c r="N54" s="66">
        <f>F54+J54</f>
        <v>0</v>
      </c>
      <c r="O54" s="67"/>
      <c r="P54" s="68" t="s">
        <v>30</v>
      </c>
      <c r="Q54" s="69"/>
      <c r="R54" s="55"/>
    </row>
    <row r="55" spans="2:18">
      <c r="B55" s="70" t="s">
        <v>78</v>
      </c>
      <c r="C55" s="70"/>
      <c r="D55" s="70"/>
      <c r="E55" s="70"/>
      <c r="F55" s="70"/>
      <c r="G55" s="70"/>
      <c r="H55" s="70"/>
      <c r="I55" s="70"/>
      <c r="J55" s="70"/>
      <c r="K55" s="70"/>
      <c r="L55" s="70"/>
      <c r="M55" s="70"/>
      <c r="N55" s="70"/>
      <c r="O55" s="70"/>
      <c r="P55" s="70"/>
      <c r="Q55" s="70"/>
      <c r="R55" s="70"/>
    </row>
  </sheetData>
  <mergeCells count="44">
    <mergeCell ref="B2:R2"/>
    <mergeCell ref="L4:R4"/>
    <mergeCell ref="L5:R5"/>
    <mergeCell ref="B6:C6"/>
    <mergeCell ref="D6:H6"/>
    <mergeCell ref="I6:M6"/>
    <mergeCell ref="N6:N8"/>
    <mergeCell ref="O6:O8"/>
    <mergeCell ref="P6:P8"/>
    <mergeCell ref="Q6:Q8"/>
    <mergeCell ref="R6:R8"/>
    <mergeCell ref="B7:B8"/>
    <mergeCell ref="C7:C8"/>
    <mergeCell ref="J7:J8"/>
    <mergeCell ref="K7:L7"/>
    <mergeCell ref="M7:M8"/>
    <mergeCell ref="D47:R47"/>
    <mergeCell ref="B49:C49"/>
    <mergeCell ref="D49:R49"/>
    <mergeCell ref="D7:D8"/>
    <mergeCell ref="E7:E8"/>
    <mergeCell ref="F7:G7"/>
    <mergeCell ref="H7:H8"/>
    <mergeCell ref="I7:I8"/>
    <mergeCell ref="B42:C42"/>
    <mergeCell ref="B46:R46"/>
    <mergeCell ref="B47:C47"/>
    <mergeCell ref="B50:C52"/>
    <mergeCell ref="D50:R50"/>
    <mergeCell ref="D51:R51"/>
    <mergeCell ref="D52:R52"/>
    <mergeCell ref="B48:C48"/>
    <mergeCell ref="D48:R48"/>
    <mergeCell ref="B55:R55"/>
    <mergeCell ref="B53:C53"/>
    <mergeCell ref="D53:R53"/>
    <mergeCell ref="B54:C54"/>
    <mergeCell ref="D54:E54"/>
    <mergeCell ref="F54:G54"/>
    <mergeCell ref="H54:I54"/>
    <mergeCell ref="J54:K54"/>
    <mergeCell ref="L54:M54"/>
    <mergeCell ref="N54:O54"/>
    <mergeCell ref="P54:Q54"/>
  </mergeCells>
  <phoneticPr fontId="1"/>
  <conditionalFormatting sqref="B11:C41">
    <cfRule type="expression" dxfId="26" priority="1">
      <formula>$A11&lt;&gt;""</formula>
    </cfRule>
    <cfRule type="expression" dxfId="25" priority="2">
      <formula>$C11=1</formula>
    </cfRule>
    <cfRule type="expression" dxfId="24" priority="3">
      <formula>$C11=7</formula>
    </cfRule>
  </conditionalFormatting>
  <dataValidations count="1">
    <dataValidation type="decimal" allowBlank="1" showInputMessage="1" showErrorMessage="1" errorTitle="お手数をおかけします。" error="集計を行うため、０以上の整数の入力をお願いします。" promptTitle="０以上の整数を入力してください。" sqref="D11:M41 O11:R41">
      <formula1>0</formula1>
      <formula2>10000000</formula2>
    </dataValidation>
  </dataValidations>
  <printOptions horizontalCentered="1" verticalCentered="1"/>
  <pageMargins left="0" right="0" top="0" bottom="0" header="0" footer="0"/>
  <pageSetup paperSize="9" scale="7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5"/>
  <sheetViews>
    <sheetView tabSelected="1" view="pageBreakPreview" topLeftCell="A35" zoomScale="80" zoomScaleNormal="100" zoomScaleSheetLayoutView="80" workbookViewId="0">
      <selection activeCell="U32" sqref="U32"/>
    </sheetView>
  </sheetViews>
  <sheetFormatPr defaultRowHeight="18.75"/>
  <cols>
    <col min="1" max="1" width="3" customWidth="1"/>
    <col min="2" max="3" width="5" customWidth="1"/>
    <col min="4" max="13" width="6.25" customWidth="1"/>
    <col min="14" max="17" width="7.375" customWidth="1"/>
    <col min="19" max="19" width="3.625" customWidth="1"/>
  </cols>
  <sheetData>
    <row r="1" spans="1:18">
      <c r="B1" t="s">
        <v>0</v>
      </c>
    </row>
    <row r="2" spans="1:18" ht="30" customHeight="1">
      <c r="B2" s="113" t="str">
        <f>"令和７年度「小地域における生活支援体制整備事業」　【"&amp;DBCS(MONTH(B6))&amp;"月分】　業務報告（月報）"</f>
        <v>令和７年度「小地域における生活支援体制整備事業」　【８月分】　業務報告（月報）</v>
      </c>
      <c r="C2" s="113"/>
      <c r="D2" s="113"/>
      <c r="E2" s="113"/>
      <c r="F2" s="113"/>
      <c r="G2" s="113"/>
      <c r="H2" s="113"/>
      <c r="I2" s="113"/>
      <c r="J2" s="113"/>
      <c r="K2" s="113"/>
      <c r="L2" s="113"/>
      <c r="M2" s="113"/>
      <c r="N2" s="113"/>
      <c r="O2" s="113"/>
      <c r="P2" s="113"/>
      <c r="Q2" s="113"/>
      <c r="R2" s="113"/>
    </row>
    <row r="3" spans="1:18" ht="3.95" customHeight="1">
      <c r="B3" s="1"/>
      <c r="C3" s="1"/>
      <c r="D3" s="1"/>
      <c r="E3" s="1"/>
      <c r="F3" s="1"/>
      <c r="G3" s="1"/>
      <c r="H3" s="1"/>
      <c r="I3" s="1"/>
      <c r="J3" s="1"/>
      <c r="K3" s="1"/>
      <c r="L3" s="1"/>
      <c r="M3" s="1"/>
      <c r="N3" s="1"/>
      <c r="O3" s="1"/>
      <c r="P3" s="1"/>
      <c r="Q3" s="1"/>
      <c r="R3" s="1"/>
    </row>
    <row r="4" spans="1:18" ht="20.100000000000001" customHeight="1">
      <c r="L4" s="140" t="str">
        <f>'様式1-1月報(4月)'!$L$4:$R$4</f>
        <v>事業所名：</v>
      </c>
      <c r="M4" s="140"/>
      <c r="N4" s="140"/>
      <c r="O4" s="140"/>
      <c r="P4" s="140"/>
      <c r="Q4" s="140"/>
      <c r="R4" s="140"/>
    </row>
    <row r="5" spans="1:18" ht="20.100000000000001" customHeight="1">
      <c r="L5" s="115" t="s">
        <v>2</v>
      </c>
      <c r="M5" s="115"/>
      <c r="N5" s="115"/>
      <c r="O5" s="115"/>
      <c r="P5" s="115"/>
      <c r="Q5" s="115"/>
      <c r="R5" s="115"/>
    </row>
    <row r="6" spans="1:18" ht="18.75" customHeight="1">
      <c r="B6" s="116">
        <f>EDATE('様式1-1月報(4月)'!$B$6,4)</f>
        <v>45870</v>
      </c>
      <c r="C6" s="117"/>
      <c r="D6" s="118" t="s">
        <v>3</v>
      </c>
      <c r="E6" s="119"/>
      <c r="F6" s="119"/>
      <c r="G6" s="119"/>
      <c r="H6" s="120"/>
      <c r="I6" s="118" t="s">
        <v>4</v>
      </c>
      <c r="J6" s="119"/>
      <c r="K6" s="119"/>
      <c r="L6" s="119"/>
      <c r="M6" s="120"/>
      <c r="N6" s="121" t="s">
        <v>5</v>
      </c>
      <c r="O6" s="121" t="s">
        <v>22</v>
      </c>
      <c r="P6" s="121" t="s">
        <v>20</v>
      </c>
      <c r="Q6" s="121" t="s">
        <v>71</v>
      </c>
      <c r="R6" s="121" t="s">
        <v>6</v>
      </c>
    </row>
    <row r="7" spans="1:18" ht="13.5" customHeight="1">
      <c r="B7" s="124" t="s">
        <v>11</v>
      </c>
      <c r="C7" s="81" t="s">
        <v>12</v>
      </c>
      <c r="D7" s="91" t="s">
        <v>7</v>
      </c>
      <c r="E7" s="88" t="s">
        <v>8</v>
      </c>
      <c r="F7" s="88" t="s">
        <v>9</v>
      </c>
      <c r="G7" s="88"/>
      <c r="H7" s="89" t="s">
        <v>10</v>
      </c>
      <c r="I7" s="91" t="s">
        <v>7</v>
      </c>
      <c r="J7" s="88" t="s">
        <v>8</v>
      </c>
      <c r="K7" s="88" t="s">
        <v>9</v>
      </c>
      <c r="L7" s="88"/>
      <c r="M7" s="89" t="s">
        <v>10</v>
      </c>
      <c r="N7" s="122"/>
      <c r="O7" s="122"/>
      <c r="P7" s="122"/>
      <c r="Q7" s="122"/>
      <c r="R7" s="122"/>
    </row>
    <row r="8" spans="1:18" ht="27" customHeight="1">
      <c r="B8" s="125"/>
      <c r="C8" s="82"/>
      <c r="D8" s="92"/>
      <c r="E8" s="93"/>
      <c r="F8" s="59" t="s">
        <v>13</v>
      </c>
      <c r="G8" s="2" t="s">
        <v>14</v>
      </c>
      <c r="H8" s="90"/>
      <c r="I8" s="92"/>
      <c r="J8" s="93"/>
      <c r="K8" s="59" t="s">
        <v>13</v>
      </c>
      <c r="L8" s="2" t="s">
        <v>14</v>
      </c>
      <c r="M8" s="90"/>
      <c r="N8" s="123"/>
      <c r="O8" s="123"/>
      <c r="P8" s="123"/>
      <c r="Q8" s="123"/>
      <c r="R8" s="123"/>
    </row>
    <row r="9" spans="1:18" ht="16.5" customHeight="1">
      <c r="B9" s="44" t="s">
        <v>15</v>
      </c>
      <c r="C9" s="3"/>
      <c r="D9" s="4">
        <v>1</v>
      </c>
      <c r="E9" s="5">
        <v>1</v>
      </c>
      <c r="F9" s="5">
        <v>4</v>
      </c>
      <c r="G9" s="5">
        <v>0</v>
      </c>
      <c r="H9" s="3">
        <v>0</v>
      </c>
      <c r="I9" s="6">
        <v>0</v>
      </c>
      <c r="J9" s="5">
        <v>0</v>
      </c>
      <c r="K9" s="5">
        <v>0</v>
      </c>
      <c r="L9" s="5">
        <v>2</v>
      </c>
      <c r="M9" s="7">
        <v>0</v>
      </c>
      <c r="N9" s="8">
        <f>(D9+E9+F9+G9+H9)+(I9+J9+K9+L9+M9)</f>
        <v>8</v>
      </c>
      <c r="O9" s="8">
        <v>1</v>
      </c>
      <c r="P9" s="56">
        <v>1</v>
      </c>
      <c r="Q9" s="8">
        <v>1</v>
      </c>
      <c r="R9" s="9">
        <v>0</v>
      </c>
    </row>
    <row r="10" spans="1:18" ht="27" hidden="1" customHeight="1">
      <c r="B10" s="62" t="s">
        <v>35</v>
      </c>
      <c r="C10" s="63" t="s">
        <v>58</v>
      </c>
      <c r="D10" s="58" t="s">
        <v>59</v>
      </c>
      <c r="E10" s="52" t="s">
        <v>60</v>
      </c>
      <c r="F10" s="52" t="s">
        <v>61</v>
      </c>
      <c r="G10" s="53" t="s">
        <v>62</v>
      </c>
      <c r="H10" s="61" t="s">
        <v>63</v>
      </c>
      <c r="I10" s="58" t="s">
        <v>64</v>
      </c>
      <c r="J10" s="52" t="s">
        <v>65</v>
      </c>
      <c r="K10" s="52" t="s">
        <v>66</v>
      </c>
      <c r="L10" s="53" t="s">
        <v>67</v>
      </c>
      <c r="M10" s="61" t="s">
        <v>68</v>
      </c>
      <c r="N10" s="60" t="s">
        <v>5</v>
      </c>
      <c r="O10" s="60" t="s">
        <v>22</v>
      </c>
      <c r="P10" s="60" t="s">
        <v>20</v>
      </c>
      <c r="Q10" s="60" t="s">
        <v>21</v>
      </c>
      <c r="R10" s="54" t="s">
        <v>6</v>
      </c>
    </row>
    <row r="11" spans="1:18" ht="16.149999999999999" customHeight="1">
      <c r="A11" s="40" t="str">
        <f>IFERROR(VLOOKUP(B11,休日マスタ!$A$3:$A$28,1,FALSE),"")</f>
        <v/>
      </c>
      <c r="B11" s="45">
        <f>B6</f>
        <v>45870</v>
      </c>
      <c r="C11" s="37">
        <f t="shared" ref="C11:C38" si="0">WEEKDAY(B11,1)</f>
        <v>6</v>
      </c>
      <c r="D11" s="17"/>
      <c r="E11" s="18"/>
      <c r="F11" s="18"/>
      <c r="G11" s="18"/>
      <c r="H11" s="19"/>
      <c r="I11" s="20"/>
      <c r="J11" s="18"/>
      <c r="K11" s="18"/>
      <c r="L11" s="18"/>
      <c r="M11" s="21"/>
      <c r="N11" s="10">
        <f>(D11+E11+F11+G11+H11)+(I11+J11+K11+L11+M11)</f>
        <v>0</v>
      </c>
      <c r="O11" s="27"/>
      <c r="P11" s="27"/>
      <c r="Q11" s="27"/>
      <c r="R11" s="28"/>
    </row>
    <row r="12" spans="1:18" ht="16.149999999999999" customHeight="1">
      <c r="A12" s="40" t="str">
        <f>IFERROR(VLOOKUP(B12,休日マスタ!$A$3:$A$28,1,FALSE),"")</f>
        <v/>
      </c>
      <c r="B12" s="42">
        <f>B11+1</f>
        <v>45871</v>
      </c>
      <c r="C12" s="38">
        <f t="shared" si="0"/>
        <v>7</v>
      </c>
      <c r="D12" s="22"/>
      <c r="E12" s="23"/>
      <c r="F12" s="23"/>
      <c r="G12" s="23"/>
      <c r="H12" s="24"/>
      <c r="I12" s="25"/>
      <c r="J12" s="23"/>
      <c r="K12" s="23"/>
      <c r="L12" s="23"/>
      <c r="M12" s="26"/>
      <c r="N12" s="57">
        <f t="shared" ref="N12:N39" si="1">(D12+E12+F12+G12+H12)+(I12+J12+K12+L12+M12)</f>
        <v>0</v>
      </c>
      <c r="O12" s="27"/>
      <c r="P12" s="27"/>
      <c r="Q12" s="27"/>
      <c r="R12" s="29"/>
    </row>
    <row r="13" spans="1:18" ht="16.149999999999999" customHeight="1">
      <c r="A13" s="40" t="str">
        <f>IFERROR(VLOOKUP(B13,休日マスタ!$A$3:$A$28,1,FALSE),"")</f>
        <v/>
      </c>
      <c r="B13" s="42">
        <f t="shared" ref="B13:B38" si="2">B12+1</f>
        <v>45872</v>
      </c>
      <c r="C13" s="38">
        <f t="shared" si="0"/>
        <v>1</v>
      </c>
      <c r="D13" s="22"/>
      <c r="E13" s="23"/>
      <c r="F13" s="23"/>
      <c r="G13" s="23"/>
      <c r="H13" s="24"/>
      <c r="I13" s="25"/>
      <c r="J13" s="23"/>
      <c r="K13" s="23"/>
      <c r="L13" s="23"/>
      <c r="M13" s="26"/>
      <c r="N13" s="10">
        <f t="shared" si="1"/>
        <v>0</v>
      </c>
      <c r="O13" s="27"/>
      <c r="P13" s="27"/>
      <c r="Q13" s="27"/>
      <c r="R13" s="29"/>
    </row>
    <row r="14" spans="1:18" ht="16.149999999999999" customHeight="1">
      <c r="A14" s="40" t="str">
        <f>IFERROR(VLOOKUP(B14,休日マスタ!$A$3:$A$28,1,FALSE),"")</f>
        <v/>
      </c>
      <c r="B14" s="42">
        <f t="shared" si="2"/>
        <v>45873</v>
      </c>
      <c r="C14" s="38">
        <f t="shared" si="0"/>
        <v>2</v>
      </c>
      <c r="D14" s="22"/>
      <c r="E14" s="23"/>
      <c r="F14" s="23"/>
      <c r="G14" s="23"/>
      <c r="H14" s="24"/>
      <c r="I14" s="25"/>
      <c r="J14" s="23"/>
      <c r="K14" s="23"/>
      <c r="L14" s="23"/>
      <c r="M14" s="26"/>
      <c r="N14" s="10">
        <f t="shared" si="1"/>
        <v>0</v>
      </c>
      <c r="O14" s="27"/>
      <c r="P14" s="27"/>
      <c r="Q14" s="27"/>
      <c r="R14" s="29"/>
    </row>
    <row r="15" spans="1:18" ht="16.149999999999999" customHeight="1">
      <c r="A15" s="40" t="str">
        <f>IFERROR(VLOOKUP(B15,休日マスタ!$A$3:$A$28,1,FALSE),"")</f>
        <v/>
      </c>
      <c r="B15" s="42">
        <f t="shared" si="2"/>
        <v>45874</v>
      </c>
      <c r="C15" s="38">
        <f t="shared" si="0"/>
        <v>3</v>
      </c>
      <c r="D15" s="22"/>
      <c r="E15" s="23"/>
      <c r="F15" s="23"/>
      <c r="G15" s="23"/>
      <c r="H15" s="24"/>
      <c r="I15" s="25"/>
      <c r="J15" s="23"/>
      <c r="K15" s="23"/>
      <c r="L15" s="23"/>
      <c r="M15" s="26"/>
      <c r="N15" s="10">
        <f t="shared" si="1"/>
        <v>0</v>
      </c>
      <c r="O15" s="27"/>
      <c r="P15" s="27"/>
      <c r="Q15" s="27"/>
      <c r="R15" s="29"/>
    </row>
    <row r="16" spans="1:18" ht="16.149999999999999" customHeight="1">
      <c r="A16" s="40" t="str">
        <f>IFERROR(VLOOKUP(B16,休日マスタ!$A$3:$A$28,1,FALSE),"")</f>
        <v/>
      </c>
      <c r="B16" s="42">
        <f t="shared" si="2"/>
        <v>45875</v>
      </c>
      <c r="C16" s="38">
        <f t="shared" si="0"/>
        <v>4</v>
      </c>
      <c r="D16" s="22"/>
      <c r="E16" s="23"/>
      <c r="F16" s="23"/>
      <c r="G16" s="23"/>
      <c r="H16" s="24"/>
      <c r="I16" s="25"/>
      <c r="J16" s="23"/>
      <c r="K16" s="23"/>
      <c r="L16" s="23"/>
      <c r="M16" s="26"/>
      <c r="N16" s="10">
        <f t="shared" si="1"/>
        <v>0</v>
      </c>
      <c r="O16" s="27"/>
      <c r="P16" s="27"/>
      <c r="Q16" s="27"/>
      <c r="R16" s="29"/>
    </row>
    <row r="17" spans="1:18" ht="16.149999999999999" customHeight="1">
      <c r="A17" s="40" t="str">
        <f>IFERROR(VLOOKUP(B17,休日マスタ!$A$3:$A$28,1,FALSE),"")</f>
        <v/>
      </c>
      <c r="B17" s="42">
        <f t="shared" si="2"/>
        <v>45876</v>
      </c>
      <c r="C17" s="38">
        <f t="shared" si="0"/>
        <v>5</v>
      </c>
      <c r="D17" s="22"/>
      <c r="E17" s="23"/>
      <c r="F17" s="23"/>
      <c r="G17" s="23"/>
      <c r="H17" s="24"/>
      <c r="I17" s="25"/>
      <c r="J17" s="23"/>
      <c r="K17" s="23"/>
      <c r="L17" s="23"/>
      <c r="M17" s="26"/>
      <c r="N17" s="10">
        <f t="shared" si="1"/>
        <v>0</v>
      </c>
      <c r="O17" s="27"/>
      <c r="P17" s="27"/>
      <c r="Q17" s="27"/>
      <c r="R17" s="29"/>
    </row>
    <row r="18" spans="1:18" ht="16.149999999999999" customHeight="1">
      <c r="A18" s="40" t="str">
        <f>IFERROR(VLOOKUP(B18,休日マスタ!$A$3:$A$28,1,FALSE),"")</f>
        <v/>
      </c>
      <c r="B18" s="42">
        <f t="shared" si="2"/>
        <v>45877</v>
      </c>
      <c r="C18" s="38">
        <f t="shared" si="0"/>
        <v>6</v>
      </c>
      <c r="D18" s="22"/>
      <c r="E18" s="23"/>
      <c r="F18" s="23"/>
      <c r="G18" s="23"/>
      <c r="H18" s="24"/>
      <c r="I18" s="25"/>
      <c r="J18" s="23"/>
      <c r="K18" s="23"/>
      <c r="L18" s="23"/>
      <c r="M18" s="26"/>
      <c r="N18" s="10">
        <f t="shared" si="1"/>
        <v>0</v>
      </c>
      <c r="O18" s="27"/>
      <c r="P18" s="27"/>
      <c r="Q18" s="27"/>
      <c r="R18" s="29"/>
    </row>
    <row r="19" spans="1:18" ht="16.149999999999999" customHeight="1">
      <c r="A19" s="40" t="str">
        <f>IFERROR(VLOOKUP(B19,休日マスタ!$A$3:$A$28,1,FALSE),"")</f>
        <v/>
      </c>
      <c r="B19" s="42">
        <f t="shared" si="2"/>
        <v>45878</v>
      </c>
      <c r="C19" s="38">
        <f t="shared" si="0"/>
        <v>7</v>
      </c>
      <c r="D19" s="22"/>
      <c r="E19" s="23"/>
      <c r="F19" s="23"/>
      <c r="G19" s="23"/>
      <c r="H19" s="24"/>
      <c r="I19" s="25"/>
      <c r="J19" s="23"/>
      <c r="K19" s="23"/>
      <c r="L19" s="23"/>
      <c r="M19" s="26"/>
      <c r="N19" s="10">
        <f t="shared" si="1"/>
        <v>0</v>
      </c>
      <c r="O19" s="27"/>
      <c r="P19" s="27"/>
      <c r="Q19" s="27"/>
      <c r="R19" s="29"/>
    </row>
    <row r="20" spans="1:18" ht="16.149999999999999" customHeight="1">
      <c r="A20" s="40" t="str">
        <f>IFERROR(VLOOKUP(B20,休日マスタ!$A$3:$A$28,1,FALSE),"")</f>
        <v/>
      </c>
      <c r="B20" s="42">
        <f t="shared" si="2"/>
        <v>45879</v>
      </c>
      <c r="C20" s="38">
        <f t="shared" si="0"/>
        <v>1</v>
      </c>
      <c r="D20" s="22"/>
      <c r="E20" s="23"/>
      <c r="F20" s="23"/>
      <c r="G20" s="23"/>
      <c r="H20" s="24"/>
      <c r="I20" s="25"/>
      <c r="J20" s="23"/>
      <c r="K20" s="23"/>
      <c r="L20" s="23"/>
      <c r="M20" s="26"/>
      <c r="N20" s="10">
        <f t="shared" si="1"/>
        <v>0</v>
      </c>
      <c r="O20" s="27"/>
      <c r="P20" s="27"/>
      <c r="Q20" s="27"/>
      <c r="R20" s="29"/>
    </row>
    <row r="21" spans="1:18" ht="16.149999999999999" customHeight="1">
      <c r="A21" s="40">
        <f>IFERROR(VLOOKUP(B21,休日マスタ!$A$3:$A$28,1,FALSE),"")</f>
        <v>45880</v>
      </c>
      <c r="B21" s="42">
        <f t="shared" si="2"/>
        <v>45880</v>
      </c>
      <c r="C21" s="38">
        <f t="shared" si="0"/>
        <v>2</v>
      </c>
      <c r="D21" s="22"/>
      <c r="E21" s="23"/>
      <c r="F21" s="23"/>
      <c r="G21" s="23"/>
      <c r="H21" s="24"/>
      <c r="I21" s="25"/>
      <c r="J21" s="23"/>
      <c r="K21" s="23"/>
      <c r="L21" s="23"/>
      <c r="M21" s="26"/>
      <c r="N21" s="10">
        <f t="shared" si="1"/>
        <v>0</v>
      </c>
      <c r="O21" s="27"/>
      <c r="P21" s="27"/>
      <c r="Q21" s="27"/>
      <c r="R21" s="29"/>
    </row>
    <row r="22" spans="1:18" ht="16.149999999999999" customHeight="1">
      <c r="A22" s="40" t="str">
        <f>IFERROR(VLOOKUP(B22,休日マスタ!$A$3:$A$28,1,FALSE),"")</f>
        <v/>
      </c>
      <c r="B22" s="42">
        <f t="shared" si="2"/>
        <v>45881</v>
      </c>
      <c r="C22" s="38">
        <f t="shared" si="0"/>
        <v>3</v>
      </c>
      <c r="D22" s="22"/>
      <c r="E22" s="23"/>
      <c r="F22" s="23"/>
      <c r="G22" s="23"/>
      <c r="H22" s="24"/>
      <c r="I22" s="25"/>
      <c r="J22" s="23"/>
      <c r="K22" s="23"/>
      <c r="L22" s="23"/>
      <c r="M22" s="26"/>
      <c r="N22" s="10">
        <f t="shared" si="1"/>
        <v>0</v>
      </c>
      <c r="O22" s="27"/>
      <c r="P22" s="27"/>
      <c r="Q22" s="27"/>
      <c r="R22" s="29"/>
    </row>
    <row r="23" spans="1:18" ht="16.149999999999999" customHeight="1">
      <c r="A23" s="40" t="str">
        <f>IFERROR(VLOOKUP(B23,休日マスタ!$A$3:$A$28,1,FALSE),"")</f>
        <v/>
      </c>
      <c r="B23" s="42">
        <f t="shared" si="2"/>
        <v>45882</v>
      </c>
      <c r="C23" s="38">
        <f t="shared" si="0"/>
        <v>4</v>
      </c>
      <c r="D23" s="22"/>
      <c r="E23" s="23"/>
      <c r="F23" s="23"/>
      <c r="G23" s="23"/>
      <c r="H23" s="24"/>
      <c r="I23" s="25"/>
      <c r="J23" s="23"/>
      <c r="K23" s="23"/>
      <c r="L23" s="23"/>
      <c r="M23" s="26"/>
      <c r="N23" s="10">
        <f t="shared" si="1"/>
        <v>0</v>
      </c>
      <c r="O23" s="27"/>
      <c r="P23" s="27"/>
      <c r="Q23" s="27"/>
      <c r="R23" s="29"/>
    </row>
    <row r="24" spans="1:18" ht="16.149999999999999" customHeight="1">
      <c r="A24" s="40" t="str">
        <f>IFERROR(VLOOKUP(B24,休日マスタ!$A$3:$A$28,1,FALSE),"")</f>
        <v/>
      </c>
      <c r="B24" s="42">
        <f t="shared" si="2"/>
        <v>45883</v>
      </c>
      <c r="C24" s="38">
        <f t="shared" si="0"/>
        <v>5</v>
      </c>
      <c r="D24" s="22"/>
      <c r="E24" s="23"/>
      <c r="F24" s="23"/>
      <c r="G24" s="23"/>
      <c r="H24" s="24"/>
      <c r="I24" s="25"/>
      <c r="J24" s="23"/>
      <c r="K24" s="23"/>
      <c r="L24" s="23"/>
      <c r="M24" s="26"/>
      <c r="N24" s="10">
        <f t="shared" si="1"/>
        <v>0</v>
      </c>
      <c r="O24" s="27"/>
      <c r="P24" s="27"/>
      <c r="Q24" s="27"/>
      <c r="R24" s="29"/>
    </row>
    <row r="25" spans="1:18" ht="16.149999999999999" customHeight="1">
      <c r="A25" s="40" t="str">
        <f>IFERROR(VLOOKUP(B25,休日マスタ!$A$3:$A$28,1,FALSE),"")</f>
        <v/>
      </c>
      <c r="B25" s="42">
        <f t="shared" si="2"/>
        <v>45884</v>
      </c>
      <c r="C25" s="38">
        <f t="shared" si="0"/>
        <v>6</v>
      </c>
      <c r="D25" s="22"/>
      <c r="E25" s="23"/>
      <c r="F25" s="23"/>
      <c r="G25" s="23"/>
      <c r="H25" s="24"/>
      <c r="I25" s="25"/>
      <c r="J25" s="23"/>
      <c r="K25" s="23"/>
      <c r="L25" s="23"/>
      <c r="M25" s="26"/>
      <c r="N25" s="10">
        <f t="shared" si="1"/>
        <v>0</v>
      </c>
      <c r="O25" s="27"/>
      <c r="P25" s="27"/>
      <c r="Q25" s="27"/>
      <c r="R25" s="29"/>
    </row>
    <row r="26" spans="1:18" ht="16.149999999999999" customHeight="1">
      <c r="A26" s="40" t="str">
        <f>IFERROR(VLOOKUP(B26,休日マスタ!$A$3:$A$28,1,FALSE),"")</f>
        <v/>
      </c>
      <c r="B26" s="42">
        <f t="shared" si="2"/>
        <v>45885</v>
      </c>
      <c r="C26" s="38">
        <f t="shared" si="0"/>
        <v>7</v>
      </c>
      <c r="D26" s="22"/>
      <c r="E26" s="23"/>
      <c r="F26" s="23"/>
      <c r="G26" s="23"/>
      <c r="H26" s="24"/>
      <c r="I26" s="25"/>
      <c r="J26" s="23"/>
      <c r="K26" s="23"/>
      <c r="L26" s="23"/>
      <c r="M26" s="26"/>
      <c r="N26" s="10">
        <f t="shared" si="1"/>
        <v>0</v>
      </c>
      <c r="O26" s="27"/>
      <c r="P26" s="27"/>
      <c r="Q26" s="27"/>
      <c r="R26" s="29"/>
    </row>
    <row r="27" spans="1:18" ht="16.149999999999999" customHeight="1">
      <c r="A27" s="40" t="str">
        <f>IFERROR(VLOOKUP(B27,休日マスタ!$A$3:$A$28,1,FALSE),"")</f>
        <v/>
      </c>
      <c r="B27" s="42">
        <f t="shared" si="2"/>
        <v>45886</v>
      </c>
      <c r="C27" s="38">
        <f t="shared" si="0"/>
        <v>1</v>
      </c>
      <c r="D27" s="22"/>
      <c r="E27" s="23"/>
      <c r="F27" s="23"/>
      <c r="G27" s="23"/>
      <c r="H27" s="24"/>
      <c r="I27" s="25"/>
      <c r="J27" s="23"/>
      <c r="K27" s="23"/>
      <c r="L27" s="23"/>
      <c r="M27" s="26"/>
      <c r="N27" s="10">
        <f t="shared" si="1"/>
        <v>0</v>
      </c>
      <c r="O27" s="27"/>
      <c r="P27" s="27"/>
      <c r="Q27" s="27"/>
      <c r="R27" s="29"/>
    </row>
    <row r="28" spans="1:18" ht="16.149999999999999" customHeight="1">
      <c r="A28" s="40" t="str">
        <f>IFERROR(VLOOKUP(B28,休日マスタ!$A$3:$A$28,1,FALSE),"")</f>
        <v/>
      </c>
      <c r="B28" s="42">
        <f t="shared" si="2"/>
        <v>45887</v>
      </c>
      <c r="C28" s="38">
        <f t="shared" si="0"/>
        <v>2</v>
      </c>
      <c r="D28" s="22"/>
      <c r="E28" s="23"/>
      <c r="F28" s="23"/>
      <c r="G28" s="23"/>
      <c r="H28" s="24"/>
      <c r="I28" s="25"/>
      <c r="J28" s="23"/>
      <c r="K28" s="23"/>
      <c r="L28" s="23"/>
      <c r="M28" s="26"/>
      <c r="N28" s="10">
        <f t="shared" si="1"/>
        <v>0</v>
      </c>
      <c r="O28" s="27"/>
      <c r="P28" s="27"/>
      <c r="Q28" s="27"/>
      <c r="R28" s="29"/>
    </row>
    <row r="29" spans="1:18" ht="16.149999999999999" customHeight="1">
      <c r="A29" s="40" t="str">
        <f>IFERROR(VLOOKUP(B29,休日マスタ!$A$3:$A$28,1,FALSE),"")</f>
        <v/>
      </c>
      <c r="B29" s="42">
        <f t="shared" si="2"/>
        <v>45888</v>
      </c>
      <c r="C29" s="38">
        <f t="shared" si="0"/>
        <v>3</v>
      </c>
      <c r="D29" s="22"/>
      <c r="E29" s="23"/>
      <c r="F29" s="23"/>
      <c r="G29" s="23"/>
      <c r="H29" s="24"/>
      <c r="I29" s="25"/>
      <c r="J29" s="23"/>
      <c r="K29" s="23"/>
      <c r="L29" s="23"/>
      <c r="M29" s="26"/>
      <c r="N29" s="10">
        <f t="shared" si="1"/>
        <v>0</v>
      </c>
      <c r="O29" s="27"/>
      <c r="P29" s="27"/>
      <c r="Q29" s="27"/>
      <c r="R29" s="29"/>
    </row>
    <row r="30" spans="1:18" ht="16.149999999999999" customHeight="1">
      <c r="A30" s="40" t="str">
        <f>IFERROR(VLOOKUP(B30,休日マスタ!$A$3:$A$28,1,FALSE),"")</f>
        <v/>
      </c>
      <c r="B30" s="42">
        <f t="shared" si="2"/>
        <v>45889</v>
      </c>
      <c r="C30" s="38">
        <f t="shared" si="0"/>
        <v>4</v>
      </c>
      <c r="D30" s="22"/>
      <c r="E30" s="23"/>
      <c r="F30" s="23"/>
      <c r="G30" s="23"/>
      <c r="H30" s="24"/>
      <c r="I30" s="25"/>
      <c r="J30" s="23"/>
      <c r="K30" s="23"/>
      <c r="L30" s="23"/>
      <c r="M30" s="26"/>
      <c r="N30" s="10">
        <f t="shared" si="1"/>
        <v>0</v>
      </c>
      <c r="O30" s="27"/>
      <c r="P30" s="27"/>
      <c r="Q30" s="27"/>
      <c r="R30" s="29"/>
    </row>
    <row r="31" spans="1:18" ht="16.149999999999999" customHeight="1">
      <c r="A31" s="40" t="str">
        <f>IFERROR(VLOOKUP(B31,休日マスタ!$A$3:$A$28,1,FALSE),"")</f>
        <v/>
      </c>
      <c r="B31" s="42">
        <f t="shared" si="2"/>
        <v>45890</v>
      </c>
      <c r="C31" s="38">
        <f t="shared" si="0"/>
        <v>5</v>
      </c>
      <c r="D31" s="22"/>
      <c r="E31" s="23"/>
      <c r="F31" s="23"/>
      <c r="G31" s="23"/>
      <c r="H31" s="24"/>
      <c r="I31" s="25"/>
      <c r="J31" s="23"/>
      <c r="K31" s="23"/>
      <c r="L31" s="23"/>
      <c r="M31" s="26"/>
      <c r="N31" s="10">
        <f t="shared" si="1"/>
        <v>0</v>
      </c>
      <c r="O31" s="27"/>
      <c r="P31" s="27"/>
      <c r="Q31" s="27"/>
      <c r="R31" s="29"/>
    </row>
    <row r="32" spans="1:18" ht="16.149999999999999" customHeight="1">
      <c r="A32" s="40" t="str">
        <f>IFERROR(VLOOKUP(B32,休日マスタ!$A$3:$A$28,1,FALSE),"")</f>
        <v/>
      </c>
      <c r="B32" s="42">
        <f t="shared" si="2"/>
        <v>45891</v>
      </c>
      <c r="C32" s="38">
        <f t="shared" si="0"/>
        <v>6</v>
      </c>
      <c r="D32" s="22"/>
      <c r="E32" s="23"/>
      <c r="F32" s="23"/>
      <c r="G32" s="23"/>
      <c r="H32" s="24"/>
      <c r="I32" s="25"/>
      <c r="J32" s="23"/>
      <c r="K32" s="23"/>
      <c r="L32" s="23"/>
      <c r="M32" s="26"/>
      <c r="N32" s="10">
        <f t="shared" si="1"/>
        <v>0</v>
      </c>
      <c r="O32" s="27"/>
      <c r="P32" s="27"/>
      <c r="Q32" s="27"/>
      <c r="R32" s="29"/>
    </row>
    <row r="33" spans="1:18" ht="16.149999999999999" customHeight="1">
      <c r="A33" s="40" t="str">
        <f>IFERROR(VLOOKUP(B33,休日マスタ!$A$3:$A$28,1,FALSE),"")</f>
        <v/>
      </c>
      <c r="B33" s="42">
        <f t="shared" si="2"/>
        <v>45892</v>
      </c>
      <c r="C33" s="38">
        <f t="shared" si="0"/>
        <v>7</v>
      </c>
      <c r="D33" s="22"/>
      <c r="E33" s="23"/>
      <c r="F33" s="23"/>
      <c r="G33" s="23"/>
      <c r="H33" s="24"/>
      <c r="I33" s="25"/>
      <c r="J33" s="23"/>
      <c r="K33" s="23"/>
      <c r="L33" s="23"/>
      <c r="M33" s="26"/>
      <c r="N33" s="10">
        <f t="shared" si="1"/>
        <v>0</v>
      </c>
      <c r="O33" s="27"/>
      <c r="P33" s="27"/>
      <c r="Q33" s="27"/>
      <c r="R33" s="29"/>
    </row>
    <row r="34" spans="1:18" ht="16.149999999999999" customHeight="1">
      <c r="A34" s="40" t="str">
        <f>IFERROR(VLOOKUP(B34,休日マスタ!$A$3:$A$28,1,FALSE),"")</f>
        <v/>
      </c>
      <c r="B34" s="42">
        <f t="shared" si="2"/>
        <v>45893</v>
      </c>
      <c r="C34" s="38">
        <f t="shared" si="0"/>
        <v>1</v>
      </c>
      <c r="D34" s="22"/>
      <c r="E34" s="23"/>
      <c r="F34" s="23"/>
      <c r="G34" s="23"/>
      <c r="H34" s="24"/>
      <c r="I34" s="25"/>
      <c r="J34" s="23"/>
      <c r="K34" s="23"/>
      <c r="L34" s="23"/>
      <c r="M34" s="26"/>
      <c r="N34" s="10">
        <f t="shared" si="1"/>
        <v>0</v>
      </c>
      <c r="O34" s="27"/>
      <c r="P34" s="27"/>
      <c r="Q34" s="27"/>
      <c r="R34" s="29"/>
    </row>
    <row r="35" spans="1:18" ht="16.149999999999999" customHeight="1">
      <c r="A35" s="40" t="str">
        <f>IFERROR(VLOOKUP(B35,休日マスタ!$A$3:$A$28,1,FALSE),"")</f>
        <v/>
      </c>
      <c r="B35" s="42">
        <f t="shared" si="2"/>
        <v>45894</v>
      </c>
      <c r="C35" s="38">
        <f t="shared" si="0"/>
        <v>2</v>
      </c>
      <c r="D35" s="22"/>
      <c r="E35" s="23"/>
      <c r="F35" s="23"/>
      <c r="G35" s="23"/>
      <c r="H35" s="24"/>
      <c r="I35" s="25"/>
      <c r="J35" s="23"/>
      <c r="K35" s="23"/>
      <c r="L35" s="23"/>
      <c r="M35" s="26"/>
      <c r="N35" s="10">
        <f t="shared" si="1"/>
        <v>0</v>
      </c>
      <c r="O35" s="27"/>
      <c r="P35" s="27"/>
      <c r="Q35" s="27"/>
      <c r="R35" s="29"/>
    </row>
    <row r="36" spans="1:18" ht="16.149999999999999" customHeight="1">
      <c r="A36" s="40" t="str">
        <f>IFERROR(VLOOKUP(B36,休日マスタ!$A$3:$A$28,1,FALSE),"")</f>
        <v/>
      </c>
      <c r="B36" s="42">
        <f t="shared" si="2"/>
        <v>45895</v>
      </c>
      <c r="C36" s="38">
        <f t="shared" si="0"/>
        <v>3</v>
      </c>
      <c r="D36" s="22"/>
      <c r="E36" s="23"/>
      <c r="F36" s="23"/>
      <c r="G36" s="23"/>
      <c r="H36" s="24"/>
      <c r="I36" s="25"/>
      <c r="J36" s="23"/>
      <c r="K36" s="23"/>
      <c r="L36" s="23"/>
      <c r="M36" s="26"/>
      <c r="N36" s="10">
        <f t="shared" si="1"/>
        <v>0</v>
      </c>
      <c r="O36" s="27"/>
      <c r="P36" s="27"/>
      <c r="Q36" s="27"/>
      <c r="R36" s="29"/>
    </row>
    <row r="37" spans="1:18" ht="16.149999999999999" customHeight="1">
      <c r="A37" s="40" t="str">
        <f>IFERROR(VLOOKUP(B37,休日マスタ!$A$3:$A$28,1,FALSE),"")</f>
        <v/>
      </c>
      <c r="B37" s="42">
        <f t="shared" si="2"/>
        <v>45896</v>
      </c>
      <c r="C37" s="38">
        <f t="shared" si="0"/>
        <v>4</v>
      </c>
      <c r="D37" s="22"/>
      <c r="E37" s="23"/>
      <c r="F37" s="23"/>
      <c r="G37" s="23"/>
      <c r="H37" s="24"/>
      <c r="I37" s="25"/>
      <c r="J37" s="23"/>
      <c r="K37" s="23"/>
      <c r="L37" s="23"/>
      <c r="M37" s="26"/>
      <c r="N37" s="10">
        <f t="shared" si="1"/>
        <v>0</v>
      </c>
      <c r="O37" s="27"/>
      <c r="P37" s="27"/>
      <c r="Q37" s="27"/>
      <c r="R37" s="29"/>
    </row>
    <row r="38" spans="1:18" ht="16.149999999999999" customHeight="1">
      <c r="A38" s="40" t="str">
        <f>IFERROR(VLOOKUP(B38,休日マスタ!$A$3:$A$28,1,FALSE),"")</f>
        <v/>
      </c>
      <c r="B38" s="42">
        <f t="shared" si="2"/>
        <v>45897</v>
      </c>
      <c r="C38" s="38">
        <f t="shared" si="0"/>
        <v>5</v>
      </c>
      <c r="D38" s="22"/>
      <c r="E38" s="23"/>
      <c r="F38" s="23"/>
      <c r="G38" s="23"/>
      <c r="H38" s="24"/>
      <c r="I38" s="25"/>
      <c r="J38" s="23"/>
      <c r="K38" s="23"/>
      <c r="L38" s="23"/>
      <c r="M38" s="26"/>
      <c r="N38" s="10">
        <f t="shared" si="1"/>
        <v>0</v>
      </c>
      <c r="O38" s="27"/>
      <c r="P38" s="27"/>
      <c r="Q38" s="27"/>
      <c r="R38" s="29"/>
    </row>
    <row r="39" spans="1:18" ht="16.149999999999999" customHeight="1">
      <c r="A39" s="40" t="str">
        <f>IFERROR(VLOOKUP(B39,休日マスタ!$A$3:$A$28,1,FALSE),"")</f>
        <v/>
      </c>
      <c r="B39" s="42">
        <f>IFERROR(IF(DAY(B38+1)=1,"",B38+1),"")</f>
        <v>45898</v>
      </c>
      <c r="C39" s="38">
        <f>IF(B39="","",WEEKDAY(B39,1))</f>
        <v>6</v>
      </c>
      <c r="D39" s="22"/>
      <c r="E39" s="23"/>
      <c r="F39" s="23"/>
      <c r="G39" s="23"/>
      <c r="H39" s="24"/>
      <c r="I39" s="25"/>
      <c r="J39" s="23"/>
      <c r="K39" s="23"/>
      <c r="L39" s="23"/>
      <c r="M39" s="26"/>
      <c r="N39" s="10">
        <f t="shared" si="1"/>
        <v>0</v>
      </c>
      <c r="O39" s="27"/>
      <c r="P39" s="27"/>
      <c r="Q39" s="27"/>
      <c r="R39" s="29"/>
    </row>
    <row r="40" spans="1:18" ht="16.149999999999999" customHeight="1">
      <c r="A40" s="40" t="str">
        <f>IFERROR(VLOOKUP(B40,休日マスタ!$A$3:$A$28,1,FALSE),"")</f>
        <v/>
      </c>
      <c r="B40" s="42">
        <f>IFERROR(IF(DAY(B39+1)=1,"",B39+1),"")</f>
        <v>45899</v>
      </c>
      <c r="C40" s="38">
        <f>IF(B40="","",WEEKDAY(B40,1))</f>
        <v>7</v>
      </c>
      <c r="D40" s="22"/>
      <c r="E40" s="23"/>
      <c r="F40" s="23"/>
      <c r="G40" s="23"/>
      <c r="H40" s="24"/>
      <c r="I40" s="25"/>
      <c r="J40" s="23"/>
      <c r="K40" s="23"/>
      <c r="L40" s="23"/>
      <c r="M40" s="26"/>
      <c r="N40" s="10">
        <f>(D40+E40+F40+G40+H40)+(I40+J40+K40+L40+M40)</f>
        <v>0</v>
      </c>
      <c r="O40" s="27"/>
      <c r="P40" s="27"/>
      <c r="Q40" s="27"/>
      <c r="R40" s="29"/>
    </row>
    <row r="41" spans="1:18" ht="16.149999999999999" customHeight="1" thickBot="1">
      <c r="A41" s="40" t="str">
        <f>IFERROR(VLOOKUP(B41,休日マスタ!$A$3:$A$28,1,FALSE),"")</f>
        <v/>
      </c>
      <c r="B41" s="43">
        <f>IFERROR(IF(DAY(B40+1)=1,"",B40+1),"")</f>
        <v>45900</v>
      </c>
      <c r="C41" s="51">
        <f>IF(B41="","",WEEKDAY(B41,1))</f>
        <v>1</v>
      </c>
      <c r="D41" s="32"/>
      <c r="E41" s="33"/>
      <c r="F41" s="33"/>
      <c r="G41" s="33"/>
      <c r="H41" s="34"/>
      <c r="I41" s="35"/>
      <c r="J41" s="33"/>
      <c r="K41" s="33"/>
      <c r="L41" s="33"/>
      <c r="M41" s="36"/>
      <c r="N41" s="11">
        <f>(D41+E41+F41+G41+H41)+(I41+J41+K41+L41+M41)</f>
        <v>0</v>
      </c>
      <c r="O41" s="30"/>
      <c r="P41" s="30"/>
      <c r="Q41" s="30"/>
      <c r="R41" s="31"/>
    </row>
    <row r="42" spans="1:18" ht="16.149999999999999" customHeight="1" thickTop="1">
      <c r="B42" s="103" t="s">
        <v>16</v>
      </c>
      <c r="C42" s="104"/>
      <c r="D42" s="152">
        <f>SUM(D11:D41)</f>
        <v>0</v>
      </c>
      <c r="E42" s="153">
        <f t="shared" ref="E42:Q42" si="3">SUM(E11:E41)</f>
        <v>0</v>
      </c>
      <c r="F42" s="153">
        <f t="shared" si="3"/>
        <v>0</v>
      </c>
      <c r="G42" s="153">
        <f t="shared" si="3"/>
        <v>0</v>
      </c>
      <c r="H42" s="153">
        <f t="shared" si="3"/>
        <v>0</v>
      </c>
      <c r="I42" s="153">
        <f t="shared" si="3"/>
        <v>0</v>
      </c>
      <c r="J42" s="153">
        <f t="shared" si="3"/>
        <v>0</v>
      </c>
      <c r="K42" s="153">
        <f t="shared" si="3"/>
        <v>0</v>
      </c>
      <c r="L42" s="153">
        <f t="shared" si="3"/>
        <v>0</v>
      </c>
      <c r="M42" s="154">
        <f t="shared" si="3"/>
        <v>0</v>
      </c>
      <c r="N42" s="14">
        <f t="shared" si="3"/>
        <v>0</v>
      </c>
      <c r="O42" s="15">
        <f t="shared" si="3"/>
        <v>0</v>
      </c>
      <c r="P42" s="15">
        <f t="shared" si="3"/>
        <v>0</v>
      </c>
      <c r="Q42" s="15">
        <f t="shared" si="3"/>
        <v>0</v>
      </c>
      <c r="R42" s="12">
        <f>SUM(R11:R41)</f>
        <v>0</v>
      </c>
    </row>
    <row r="43" spans="1:18">
      <c r="B43" t="s">
        <v>17</v>
      </c>
      <c r="D43" s="13"/>
      <c r="E43" s="13"/>
      <c r="F43" s="13"/>
      <c r="G43" s="13"/>
      <c r="H43" s="13"/>
      <c r="I43" s="13"/>
      <c r="J43" s="13"/>
      <c r="K43" s="13"/>
      <c r="L43" s="13"/>
      <c r="M43" s="13"/>
      <c r="N43" s="13"/>
      <c r="O43" s="13"/>
      <c r="P43" s="13"/>
      <c r="Q43" s="13"/>
      <c r="R43" s="13"/>
    </row>
    <row r="44" spans="1:18" ht="22.5" customHeight="1">
      <c r="B44" t="s">
        <v>31</v>
      </c>
      <c r="D44" s="13"/>
      <c r="E44" s="13"/>
      <c r="F44" s="13"/>
      <c r="G44" s="13"/>
      <c r="H44" s="13"/>
      <c r="I44" s="13"/>
      <c r="J44" s="13"/>
      <c r="K44" s="13"/>
      <c r="L44" s="13"/>
      <c r="M44" s="13"/>
      <c r="N44" s="13"/>
      <c r="O44" s="13"/>
      <c r="P44" s="13"/>
      <c r="Q44" s="13"/>
      <c r="R44" s="13"/>
    </row>
    <row r="45" spans="1:18" ht="9" customHeight="1">
      <c r="D45" s="13"/>
      <c r="E45" s="13"/>
      <c r="F45" s="13"/>
      <c r="G45" s="13"/>
      <c r="H45" s="13"/>
      <c r="I45" s="13"/>
      <c r="J45" s="13"/>
      <c r="K45" s="13"/>
      <c r="L45" s="13"/>
      <c r="M45" s="13"/>
      <c r="N45" s="13"/>
      <c r="O45" s="13"/>
      <c r="P45" s="13"/>
      <c r="Q45" s="13"/>
      <c r="R45" s="13"/>
    </row>
    <row r="46" spans="1:18" ht="19.5">
      <c r="B46" s="105" t="s">
        <v>18</v>
      </c>
      <c r="C46" s="105"/>
      <c r="D46" s="105"/>
      <c r="E46" s="105"/>
      <c r="F46" s="105"/>
      <c r="G46" s="105"/>
      <c r="H46" s="105"/>
      <c r="I46" s="105"/>
      <c r="J46" s="105"/>
      <c r="K46" s="105"/>
      <c r="L46" s="105"/>
      <c r="M46" s="105"/>
      <c r="N46" s="105"/>
      <c r="O46" s="105"/>
      <c r="P46" s="105"/>
      <c r="Q46" s="105"/>
      <c r="R46" s="105"/>
    </row>
    <row r="47" spans="1:18" ht="69" customHeight="1">
      <c r="B47" s="64" t="s">
        <v>26</v>
      </c>
      <c r="C47" s="106"/>
      <c r="D47" s="144" t="str">
        <f>'様式1-1月報(7月)'!$D$47:$R$47</f>
        <v>　目標設定シートの２（１）で記載したものを記入</v>
      </c>
      <c r="E47" s="145"/>
      <c r="F47" s="145"/>
      <c r="G47" s="145"/>
      <c r="H47" s="145"/>
      <c r="I47" s="145"/>
      <c r="J47" s="145"/>
      <c r="K47" s="145"/>
      <c r="L47" s="145"/>
      <c r="M47" s="145"/>
      <c r="N47" s="145"/>
      <c r="O47" s="145"/>
      <c r="P47" s="145"/>
      <c r="Q47" s="145"/>
      <c r="R47" s="146"/>
    </row>
    <row r="48" spans="1:18" ht="63" customHeight="1">
      <c r="B48" s="64" t="s">
        <v>57</v>
      </c>
      <c r="C48" s="65"/>
      <c r="D48" s="141" t="str">
        <f>'様式1-1月報(7月)'!$D$48:$R$48</f>
        <v>①　目標設定シートの２（２）で記載したものを記入
②
③</v>
      </c>
      <c r="E48" s="142"/>
      <c r="F48" s="142"/>
      <c r="G48" s="142"/>
      <c r="H48" s="142"/>
      <c r="I48" s="142"/>
      <c r="J48" s="142"/>
      <c r="K48" s="142"/>
      <c r="L48" s="142"/>
      <c r="M48" s="142"/>
      <c r="N48" s="142"/>
      <c r="O48" s="142"/>
      <c r="P48" s="142"/>
      <c r="Q48" s="142"/>
      <c r="R48" s="143"/>
    </row>
    <row r="49" spans="2:18" ht="42" customHeight="1">
      <c r="B49" s="147" t="s">
        <v>79</v>
      </c>
      <c r="C49" s="148"/>
      <c r="D49" s="149" t="str">
        <f>'様式1-1月報(7月)'!$D$53:$R$53</f>
        <v>・当月の考察等踏まえた行動計画</v>
      </c>
      <c r="E49" s="150"/>
      <c r="F49" s="150"/>
      <c r="G49" s="150"/>
      <c r="H49" s="150"/>
      <c r="I49" s="150"/>
      <c r="J49" s="150"/>
      <c r="K49" s="150"/>
      <c r="L49" s="150"/>
      <c r="M49" s="150"/>
      <c r="N49" s="150"/>
      <c r="O49" s="150"/>
      <c r="P49" s="150"/>
      <c r="Q49" s="150"/>
      <c r="R49" s="151"/>
    </row>
    <row r="50" spans="2:18" ht="27.6" customHeight="1">
      <c r="B50" s="94" t="s">
        <v>19</v>
      </c>
      <c r="C50" s="95"/>
      <c r="D50" s="100" t="s">
        <v>28</v>
      </c>
      <c r="E50" s="101"/>
      <c r="F50" s="101"/>
      <c r="G50" s="101"/>
      <c r="H50" s="101"/>
      <c r="I50" s="101"/>
      <c r="J50" s="101"/>
      <c r="K50" s="101"/>
      <c r="L50" s="101"/>
      <c r="M50" s="101"/>
      <c r="N50" s="101"/>
      <c r="O50" s="101"/>
      <c r="P50" s="101"/>
      <c r="Q50" s="101"/>
      <c r="R50" s="102"/>
    </row>
    <row r="51" spans="2:18" ht="28.9" customHeight="1">
      <c r="B51" s="96"/>
      <c r="C51" s="97"/>
      <c r="D51" s="100" t="s">
        <v>69</v>
      </c>
      <c r="E51" s="101"/>
      <c r="F51" s="101"/>
      <c r="G51" s="101"/>
      <c r="H51" s="101"/>
      <c r="I51" s="101"/>
      <c r="J51" s="101"/>
      <c r="K51" s="101"/>
      <c r="L51" s="101"/>
      <c r="M51" s="101"/>
      <c r="N51" s="101"/>
      <c r="O51" s="101"/>
      <c r="P51" s="101"/>
      <c r="Q51" s="101"/>
      <c r="R51" s="102"/>
    </row>
    <row r="52" spans="2:18" ht="33" customHeight="1">
      <c r="B52" s="98"/>
      <c r="C52" s="99"/>
      <c r="D52" s="100" t="s">
        <v>29</v>
      </c>
      <c r="E52" s="101"/>
      <c r="F52" s="101"/>
      <c r="G52" s="101"/>
      <c r="H52" s="101"/>
      <c r="I52" s="101"/>
      <c r="J52" s="101"/>
      <c r="K52" s="101"/>
      <c r="L52" s="101"/>
      <c r="M52" s="101"/>
      <c r="N52" s="101"/>
      <c r="O52" s="101"/>
      <c r="P52" s="101"/>
      <c r="Q52" s="101"/>
      <c r="R52" s="102"/>
    </row>
    <row r="53" spans="2:18" ht="63" customHeight="1">
      <c r="B53" s="86" t="s">
        <v>70</v>
      </c>
      <c r="C53" s="87"/>
      <c r="D53" s="126" t="s">
        <v>73</v>
      </c>
      <c r="E53" s="127"/>
      <c r="F53" s="127"/>
      <c r="G53" s="127"/>
      <c r="H53" s="127"/>
      <c r="I53" s="127"/>
      <c r="J53" s="127"/>
      <c r="K53" s="127"/>
      <c r="L53" s="127"/>
      <c r="M53" s="127"/>
      <c r="N53" s="127"/>
      <c r="O53" s="127"/>
      <c r="P53" s="127"/>
      <c r="Q53" s="127"/>
      <c r="R53" s="128"/>
    </row>
    <row r="54" spans="2:18" ht="36" customHeight="1">
      <c r="B54" s="71" t="s">
        <v>27</v>
      </c>
      <c r="C54" s="72"/>
      <c r="D54" s="73" t="s">
        <v>23</v>
      </c>
      <c r="E54" s="74"/>
      <c r="F54" s="75"/>
      <c r="G54" s="76"/>
      <c r="H54" s="77" t="s">
        <v>24</v>
      </c>
      <c r="I54" s="78"/>
      <c r="J54" s="79"/>
      <c r="K54" s="80"/>
      <c r="L54" s="77" t="s">
        <v>25</v>
      </c>
      <c r="M54" s="78"/>
      <c r="N54" s="66">
        <f>F54+J54</f>
        <v>0</v>
      </c>
      <c r="O54" s="67"/>
      <c r="P54" s="68" t="s">
        <v>30</v>
      </c>
      <c r="Q54" s="69"/>
      <c r="R54" s="55"/>
    </row>
    <row r="55" spans="2:18">
      <c r="B55" s="70" t="s">
        <v>78</v>
      </c>
      <c r="C55" s="70"/>
      <c r="D55" s="70"/>
      <c r="E55" s="70"/>
      <c r="F55" s="70"/>
      <c r="G55" s="70"/>
      <c r="H55" s="70"/>
      <c r="I55" s="70"/>
      <c r="J55" s="70"/>
      <c r="K55" s="70"/>
      <c r="L55" s="70"/>
      <c r="M55" s="70"/>
      <c r="N55" s="70"/>
      <c r="O55" s="70"/>
      <c r="P55" s="70"/>
      <c r="Q55" s="70"/>
      <c r="R55" s="70"/>
    </row>
  </sheetData>
  <mergeCells count="44">
    <mergeCell ref="B2:R2"/>
    <mergeCell ref="L4:R4"/>
    <mergeCell ref="L5:R5"/>
    <mergeCell ref="B6:C6"/>
    <mergeCell ref="D6:H6"/>
    <mergeCell ref="I6:M6"/>
    <mergeCell ref="N6:N8"/>
    <mergeCell ref="O6:O8"/>
    <mergeCell ref="P6:P8"/>
    <mergeCell ref="Q6:Q8"/>
    <mergeCell ref="R6:R8"/>
    <mergeCell ref="B7:B8"/>
    <mergeCell ref="C7:C8"/>
    <mergeCell ref="J7:J8"/>
    <mergeCell ref="K7:L7"/>
    <mergeCell ref="M7:M8"/>
    <mergeCell ref="D47:R47"/>
    <mergeCell ref="B49:C49"/>
    <mergeCell ref="D49:R49"/>
    <mergeCell ref="D7:D8"/>
    <mergeCell ref="E7:E8"/>
    <mergeCell ref="F7:G7"/>
    <mergeCell ref="H7:H8"/>
    <mergeCell ref="I7:I8"/>
    <mergeCell ref="B42:C42"/>
    <mergeCell ref="B46:R46"/>
    <mergeCell ref="B47:C47"/>
    <mergeCell ref="B50:C52"/>
    <mergeCell ref="D50:R50"/>
    <mergeCell ref="D51:R51"/>
    <mergeCell ref="D52:R52"/>
    <mergeCell ref="B48:C48"/>
    <mergeCell ref="D48:R48"/>
    <mergeCell ref="B55:R55"/>
    <mergeCell ref="B53:C53"/>
    <mergeCell ref="D53:R53"/>
    <mergeCell ref="B54:C54"/>
    <mergeCell ref="D54:E54"/>
    <mergeCell ref="F54:G54"/>
    <mergeCell ref="H54:I54"/>
    <mergeCell ref="J54:K54"/>
    <mergeCell ref="L54:M54"/>
    <mergeCell ref="N54:O54"/>
    <mergeCell ref="P54:Q54"/>
  </mergeCells>
  <phoneticPr fontId="1"/>
  <conditionalFormatting sqref="B11:C41">
    <cfRule type="expression" dxfId="23" priority="1">
      <formula>$A11&lt;&gt;""</formula>
    </cfRule>
    <cfRule type="expression" dxfId="22" priority="2">
      <formula>$C11=1</formula>
    </cfRule>
    <cfRule type="expression" dxfId="21" priority="3">
      <formula>$C11=7</formula>
    </cfRule>
  </conditionalFormatting>
  <dataValidations count="1">
    <dataValidation type="decimal" allowBlank="1" showInputMessage="1" showErrorMessage="1" errorTitle="お手数をおかけします。" error="集計を行うため、０以上の整数の入力をお願いします。" promptTitle="０以上の整数を入力してください。" sqref="D11:M41 O11:R41">
      <formula1>0</formula1>
      <formula2>10000000</formula2>
    </dataValidation>
  </dataValidations>
  <printOptions horizontalCentered="1" verticalCentered="1"/>
  <pageMargins left="0" right="0" top="0" bottom="0" header="0" footer="0"/>
  <pageSetup paperSize="9" scale="7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5"/>
  <sheetViews>
    <sheetView tabSelected="1" view="pageBreakPreview" topLeftCell="A35" zoomScale="80" zoomScaleNormal="100" zoomScaleSheetLayoutView="80" workbookViewId="0">
      <selection activeCell="U32" sqref="U32"/>
    </sheetView>
  </sheetViews>
  <sheetFormatPr defaultRowHeight="18.75"/>
  <cols>
    <col min="1" max="1" width="3" customWidth="1"/>
    <col min="2" max="3" width="5" customWidth="1"/>
    <col min="4" max="13" width="6.25" customWidth="1"/>
    <col min="14" max="17" width="7.375" customWidth="1"/>
    <col min="19" max="19" width="3.625" customWidth="1"/>
  </cols>
  <sheetData>
    <row r="1" spans="1:18">
      <c r="B1" t="s">
        <v>0</v>
      </c>
    </row>
    <row r="2" spans="1:18" ht="30" customHeight="1">
      <c r="B2" s="113" t="str">
        <f>"令和７年度「小地域における生活支援体制整備事業」　【"&amp;DBCS(MONTH(B6))&amp;"月分】　業務報告（月報）"</f>
        <v>令和７年度「小地域における生活支援体制整備事業」　【９月分】　業務報告（月報）</v>
      </c>
      <c r="C2" s="113"/>
      <c r="D2" s="113"/>
      <c r="E2" s="113"/>
      <c r="F2" s="113"/>
      <c r="G2" s="113"/>
      <c r="H2" s="113"/>
      <c r="I2" s="113"/>
      <c r="J2" s="113"/>
      <c r="K2" s="113"/>
      <c r="L2" s="113"/>
      <c r="M2" s="113"/>
      <c r="N2" s="113"/>
      <c r="O2" s="113"/>
      <c r="P2" s="113"/>
      <c r="Q2" s="113"/>
      <c r="R2" s="113"/>
    </row>
    <row r="3" spans="1:18" ht="3.95" customHeight="1">
      <c r="B3" s="1"/>
      <c r="C3" s="1"/>
      <c r="D3" s="1"/>
      <c r="E3" s="1"/>
      <c r="F3" s="1"/>
      <c r="G3" s="1"/>
      <c r="H3" s="1"/>
      <c r="I3" s="1"/>
      <c r="J3" s="1"/>
      <c r="K3" s="1"/>
      <c r="L3" s="1"/>
      <c r="M3" s="1"/>
      <c r="N3" s="1"/>
      <c r="O3" s="1"/>
      <c r="P3" s="1"/>
      <c r="Q3" s="1"/>
      <c r="R3" s="1"/>
    </row>
    <row r="4" spans="1:18" ht="20.100000000000001" customHeight="1">
      <c r="L4" s="140" t="str">
        <f>'様式1-1月報(4月)'!$L$4:$R$4</f>
        <v>事業所名：</v>
      </c>
      <c r="M4" s="140"/>
      <c r="N4" s="140"/>
      <c r="O4" s="140"/>
      <c r="P4" s="140"/>
      <c r="Q4" s="140"/>
      <c r="R4" s="140"/>
    </row>
    <row r="5" spans="1:18" ht="20.100000000000001" customHeight="1">
      <c r="L5" s="115" t="s">
        <v>2</v>
      </c>
      <c r="M5" s="115"/>
      <c r="N5" s="115"/>
      <c r="O5" s="115"/>
      <c r="P5" s="115"/>
      <c r="Q5" s="115"/>
      <c r="R5" s="115"/>
    </row>
    <row r="6" spans="1:18" ht="18.75" customHeight="1">
      <c r="B6" s="116">
        <f>EDATE('様式1-1月報(4月)'!$B$6,5)</f>
        <v>45901</v>
      </c>
      <c r="C6" s="117"/>
      <c r="D6" s="118" t="s">
        <v>3</v>
      </c>
      <c r="E6" s="119"/>
      <c r="F6" s="119"/>
      <c r="G6" s="119"/>
      <c r="H6" s="120"/>
      <c r="I6" s="118" t="s">
        <v>4</v>
      </c>
      <c r="J6" s="119"/>
      <c r="K6" s="119"/>
      <c r="L6" s="119"/>
      <c r="M6" s="120"/>
      <c r="N6" s="121" t="s">
        <v>5</v>
      </c>
      <c r="O6" s="121" t="s">
        <v>22</v>
      </c>
      <c r="P6" s="121" t="s">
        <v>20</v>
      </c>
      <c r="Q6" s="121" t="s">
        <v>71</v>
      </c>
      <c r="R6" s="121" t="s">
        <v>6</v>
      </c>
    </row>
    <row r="7" spans="1:18" ht="13.5" customHeight="1">
      <c r="B7" s="124" t="s">
        <v>11</v>
      </c>
      <c r="C7" s="81" t="s">
        <v>12</v>
      </c>
      <c r="D7" s="91" t="s">
        <v>7</v>
      </c>
      <c r="E7" s="88" t="s">
        <v>8</v>
      </c>
      <c r="F7" s="88" t="s">
        <v>9</v>
      </c>
      <c r="G7" s="88"/>
      <c r="H7" s="89" t="s">
        <v>10</v>
      </c>
      <c r="I7" s="91" t="s">
        <v>7</v>
      </c>
      <c r="J7" s="88" t="s">
        <v>8</v>
      </c>
      <c r="K7" s="88" t="s">
        <v>9</v>
      </c>
      <c r="L7" s="88"/>
      <c r="M7" s="89" t="s">
        <v>10</v>
      </c>
      <c r="N7" s="122"/>
      <c r="O7" s="122"/>
      <c r="P7" s="122"/>
      <c r="Q7" s="122"/>
      <c r="R7" s="122"/>
    </row>
    <row r="8" spans="1:18" ht="27" customHeight="1">
      <c r="B8" s="125"/>
      <c r="C8" s="82"/>
      <c r="D8" s="92"/>
      <c r="E8" s="93"/>
      <c r="F8" s="59" t="s">
        <v>13</v>
      </c>
      <c r="G8" s="2" t="s">
        <v>14</v>
      </c>
      <c r="H8" s="90"/>
      <c r="I8" s="92"/>
      <c r="J8" s="93"/>
      <c r="K8" s="59" t="s">
        <v>13</v>
      </c>
      <c r="L8" s="2" t="s">
        <v>14</v>
      </c>
      <c r="M8" s="90"/>
      <c r="N8" s="123"/>
      <c r="O8" s="123"/>
      <c r="P8" s="123"/>
      <c r="Q8" s="123"/>
      <c r="R8" s="123"/>
    </row>
    <row r="9" spans="1:18" ht="16.5" customHeight="1">
      <c r="B9" s="44" t="s">
        <v>15</v>
      </c>
      <c r="C9" s="3"/>
      <c r="D9" s="4">
        <v>1</v>
      </c>
      <c r="E9" s="5">
        <v>1</v>
      </c>
      <c r="F9" s="5">
        <v>4</v>
      </c>
      <c r="G9" s="5">
        <v>0</v>
      </c>
      <c r="H9" s="3">
        <v>0</v>
      </c>
      <c r="I9" s="6">
        <v>0</v>
      </c>
      <c r="J9" s="5">
        <v>0</v>
      </c>
      <c r="K9" s="5">
        <v>0</v>
      </c>
      <c r="L9" s="5">
        <v>2</v>
      </c>
      <c r="M9" s="7">
        <v>0</v>
      </c>
      <c r="N9" s="8">
        <f>(D9+E9+F9+G9+H9)+(I9+J9+K9+L9+M9)</f>
        <v>8</v>
      </c>
      <c r="O9" s="8">
        <v>1</v>
      </c>
      <c r="P9" s="56">
        <v>1</v>
      </c>
      <c r="Q9" s="8">
        <v>1</v>
      </c>
      <c r="R9" s="9">
        <v>0</v>
      </c>
    </row>
    <row r="10" spans="1:18" ht="27" hidden="1" customHeight="1">
      <c r="B10" s="62" t="s">
        <v>35</v>
      </c>
      <c r="C10" s="63" t="s">
        <v>58</v>
      </c>
      <c r="D10" s="58" t="s">
        <v>59</v>
      </c>
      <c r="E10" s="52" t="s">
        <v>60</v>
      </c>
      <c r="F10" s="52" t="s">
        <v>61</v>
      </c>
      <c r="G10" s="53" t="s">
        <v>62</v>
      </c>
      <c r="H10" s="61" t="s">
        <v>63</v>
      </c>
      <c r="I10" s="58" t="s">
        <v>64</v>
      </c>
      <c r="J10" s="52" t="s">
        <v>65</v>
      </c>
      <c r="K10" s="52" t="s">
        <v>66</v>
      </c>
      <c r="L10" s="53" t="s">
        <v>67</v>
      </c>
      <c r="M10" s="61" t="s">
        <v>68</v>
      </c>
      <c r="N10" s="60" t="s">
        <v>5</v>
      </c>
      <c r="O10" s="60" t="s">
        <v>22</v>
      </c>
      <c r="P10" s="60" t="s">
        <v>20</v>
      </c>
      <c r="Q10" s="60" t="s">
        <v>21</v>
      </c>
      <c r="R10" s="54" t="s">
        <v>6</v>
      </c>
    </row>
    <row r="11" spans="1:18" ht="16.149999999999999" customHeight="1">
      <c r="A11" s="40" t="str">
        <f>IFERROR(VLOOKUP(B11,休日マスタ!$A$3:$A$28,1,FALSE),"")</f>
        <v/>
      </c>
      <c r="B11" s="45">
        <f>B6</f>
        <v>45901</v>
      </c>
      <c r="C11" s="37">
        <f t="shared" ref="C11:C38" si="0">WEEKDAY(B11,1)</f>
        <v>2</v>
      </c>
      <c r="D11" s="17"/>
      <c r="E11" s="18"/>
      <c r="F11" s="18"/>
      <c r="G11" s="18"/>
      <c r="H11" s="19"/>
      <c r="I11" s="20"/>
      <c r="J11" s="18"/>
      <c r="K11" s="18"/>
      <c r="L11" s="18"/>
      <c r="M11" s="21"/>
      <c r="N11" s="10">
        <f>(D11+E11+F11+G11+H11)+(I11+J11+K11+L11+M11)</f>
        <v>0</v>
      </c>
      <c r="O11" s="27"/>
      <c r="P11" s="27"/>
      <c r="Q11" s="27"/>
      <c r="R11" s="28"/>
    </row>
    <row r="12" spans="1:18" ht="16.149999999999999" customHeight="1">
      <c r="A12" s="40" t="str">
        <f>IFERROR(VLOOKUP(B12,休日マスタ!$A$3:$A$28,1,FALSE),"")</f>
        <v/>
      </c>
      <c r="B12" s="42">
        <f>B11+1</f>
        <v>45902</v>
      </c>
      <c r="C12" s="38">
        <f t="shared" si="0"/>
        <v>3</v>
      </c>
      <c r="D12" s="22"/>
      <c r="E12" s="23"/>
      <c r="F12" s="23"/>
      <c r="G12" s="23"/>
      <c r="H12" s="24"/>
      <c r="I12" s="25"/>
      <c r="J12" s="23"/>
      <c r="K12" s="23"/>
      <c r="L12" s="23"/>
      <c r="M12" s="26"/>
      <c r="N12" s="57">
        <f t="shared" ref="N12:N39" si="1">(D12+E12+F12+G12+H12)+(I12+J12+K12+L12+M12)</f>
        <v>0</v>
      </c>
      <c r="O12" s="27"/>
      <c r="P12" s="27"/>
      <c r="Q12" s="27"/>
      <c r="R12" s="29"/>
    </row>
    <row r="13" spans="1:18" ht="16.149999999999999" customHeight="1">
      <c r="A13" s="40" t="str">
        <f>IFERROR(VLOOKUP(B13,休日マスタ!$A$3:$A$28,1,FALSE),"")</f>
        <v/>
      </c>
      <c r="B13" s="42">
        <f t="shared" ref="B13:B38" si="2">B12+1</f>
        <v>45903</v>
      </c>
      <c r="C13" s="38">
        <f t="shared" si="0"/>
        <v>4</v>
      </c>
      <c r="D13" s="22"/>
      <c r="E13" s="23"/>
      <c r="F13" s="23"/>
      <c r="G13" s="23"/>
      <c r="H13" s="24"/>
      <c r="I13" s="25"/>
      <c r="J13" s="23"/>
      <c r="K13" s="23"/>
      <c r="L13" s="23"/>
      <c r="M13" s="26"/>
      <c r="N13" s="10">
        <f t="shared" si="1"/>
        <v>0</v>
      </c>
      <c r="O13" s="27"/>
      <c r="P13" s="27"/>
      <c r="Q13" s="27"/>
      <c r="R13" s="29"/>
    </row>
    <row r="14" spans="1:18" ht="16.149999999999999" customHeight="1">
      <c r="A14" s="40" t="str">
        <f>IFERROR(VLOOKUP(B14,休日マスタ!$A$3:$A$28,1,FALSE),"")</f>
        <v/>
      </c>
      <c r="B14" s="42">
        <f t="shared" si="2"/>
        <v>45904</v>
      </c>
      <c r="C14" s="38">
        <f t="shared" si="0"/>
        <v>5</v>
      </c>
      <c r="D14" s="22"/>
      <c r="E14" s="23"/>
      <c r="F14" s="23"/>
      <c r="G14" s="23"/>
      <c r="H14" s="24"/>
      <c r="I14" s="25"/>
      <c r="J14" s="23"/>
      <c r="K14" s="23"/>
      <c r="L14" s="23"/>
      <c r="M14" s="26"/>
      <c r="N14" s="10">
        <f t="shared" si="1"/>
        <v>0</v>
      </c>
      <c r="O14" s="27"/>
      <c r="P14" s="27"/>
      <c r="Q14" s="27"/>
      <c r="R14" s="29"/>
    </row>
    <row r="15" spans="1:18" ht="16.149999999999999" customHeight="1">
      <c r="A15" s="40" t="str">
        <f>IFERROR(VLOOKUP(B15,休日マスタ!$A$3:$A$28,1,FALSE),"")</f>
        <v/>
      </c>
      <c r="B15" s="42">
        <f t="shared" si="2"/>
        <v>45905</v>
      </c>
      <c r="C15" s="38">
        <f t="shared" si="0"/>
        <v>6</v>
      </c>
      <c r="D15" s="22"/>
      <c r="E15" s="23"/>
      <c r="F15" s="23"/>
      <c r="G15" s="23"/>
      <c r="H15" s="24"/>
      <c r="I15" s="25"/>
      <c r="J15" s="23"/>
      <c r="K15" s="23"/>
      <c r="L15" s="23"/>
      <c r="M15" s="26"/>
      <c r="N15" s="10">
        <f t="shared" si="1"/>
        <v>0</v>
      </c>
      <c r="O15" s="27"/>
      <c r="P15" s="27"/>
      <c r="Q15" s="27"/>
      <c r="R15" s="29"/>
    </row>
    <row r="16" spans="1:18" ht="16.149999999999999" customHeight="1">
      <c r="A16" s="40" t="str">
        <f>IFERROR(VLOOKUP(B16,休日マスタ!$A$3:$A$28,1,FALSE),"")</f>
        <v/>
      </c>
      <c r="B16" s="42">
        <f t="shared" si="2"/>
        <v>45906</v>
      </c>
      <c r="C16" s="38">
        <f t="shared" si="0"/>
        <v>7</v>
      </c>
      <c r="D16" s="22"/>
      <c r="E16" s="23"/>
      <c r="F16" s="23"/>
      <c r="G16" s="23"/>
      <c r="H16" s="24"/>
      <c r="I16" s="25"/>
      <c r="J16" s="23"/>
      <c r="K16" s="23"/>
      <c r="L16" s="23"/>
      <c r="M16" s="26"/>
      <c r="N16" s="10">
        <f t="shared" si="1"/>
        <v>0</v>
      </c>
      <c r="O16" s="27"/>
      <c r="P16" s="27"/>
      <c r="Q16" s="27"/>
      <c r="R16" s="29"/>
    </row>
    <row r="17" spans="1:18" ht="16.149999999999999" customHeight="1">
      <c r="A17" s="40" t="str">
        <f>IFERROR(VLOOKUP(B17,休日マスタ!$A$3:$A$28,1,FALSE),"")</f>
        <v/>
      </c>
      <c r="B17" s="42">
        <f t="shared" si="2"/>
        <v>45907</v>
      </c>
      <c r="C17" s="38">
        <f t="shared" si="0"/>
        <v>1</v>
      </c>
      <c r="D17" s="22"/>
      <c r="E17" s="23"/>
      <c r="F17" s="23"/>
      <c r="G17" s="23"/>
      <c r="H17" s="24"/>
      <c r="I17" s="25"/>
      <c r="J17" s="23"/>
      <c r="K17" s="23"/>
      <c r="L17" s="23"/>
      <c r="M17" s="26"/>
      <c r="N17" s="10">
        <f t="shared" si="1"/>
        <v>0</v>
      </c>
      <c r="O17" s="27"/>
      <c r="P17" s="27"/>
      <c r="Q17" s="27"/>
      <c r="R17" s="29"/>
    </row>
    <row r="18" spans="1:18" ht="16.149999999999999" customHeight="1">
      <c r="A18" s="40" t="str">
        <f>IFERROR(VLOOKUP(B18,休日マスタ!$A$3:$A$28,1,FALSE),"")</f>
        <v/>
      </c>
      <c r="B18" s="42">
        <f t="shared" si="2"/>
        <v>45908</v>
      </c>
      <c r="C18" s="38">
        <f t="shared" si="0"/>
        <v>2</v>
      </c>
      <c r="D18" s="22"/>
      <c r="E18" s="23"/>
      <c r="F18" s="23"/>
      <c r="G18" s="23"/>
      <c r="H18" s="24"/>
      <c r="I18" s="25"/>
      <c r="J18" s="23"/>
      <c r="K18" s="23"/>
      <c r="L18" s="23"/>
      <c r="M18" s="26"/>
      <c r="N18" s="10">
        <f t="shared" si="1"/>
        <v>0</v>
      </c>
      <c r="O18" s="27"/>
      <c r="P18" s="27"/>
      <c r="Q18" s="27"/>
      <c r="R18" s="29"/>
    </row>
    <row r="19" spans="1:18" ht="16.149999999999999" customHeight="1">
      <c r="A19" s="40" t="str">
        <f>IFERROR(VLOOKUP(B19,休日マスタ!$A$3:$A$28,1,FALSE),"")</f>
        <v/>
      </c>
      <c r="B19" s="42">
        <f t="shared" si="2"/>
        <v>45909</v>
      </c>
      <c r="C19" s="38">
        <f t="shared" si="0"/>
        <v>3</v>
      </c>
      <c r="D19" s="22"/>
      <c r="E19" s="23"/>
      <c r="F19" s="23"/>
      <c r="G19" s="23"/>
      <c r="H19" s="24"/>
      <c r="I19" s="25"/>
      <c r="J19" s="23"/>
      <c r="K19" s="23"/>
      <c r="L19" s="23"/>
      <c r="M19" s="26"/>
      <c r="N19" s="10">
        <f t="shared" si="1"/>
        <v>0</v>
      </c>
      <c r="O19" s="27"/>
      <c r="P19" s="27"/>
      <c r="Q19" s="27"/>
      <c r="R19" s="29"/>
    </row>
    <row r="20" spans="1:18" ht="16.149999999999999" customHeight="1">
      <c r="A20" s="40" t="str">
        <f>IFERROR(VLOOKUP(B20,休日マスタ!$A$3:$A$28,1,FALSE),"")</f>
        <v/>
      </c>
      <c r="B20" s="42">
        <f t="shared" si="2"/>
        <v>45910</v>
      </c>
      <c r="C20" s="38">
        <f t="shared" si="0"/>
        <v>4</v>
      </c>
      <c r="D20" s="22"/>
      <c r="E20" s="23"/>
      <c r="F20" s="23"/>
      <c r="G20" s="23"/>
      <c r="H20" s="24"/>
      <c r="I20" s="25"/>
      <c r="J20" s="23"/>
      <c r="K20" s="23"/>
      <c r="L20" s="23"/>
      <c r="M20" s="26"/>
      <c r="N20" s="10">
        <f t="shared" si="1"/>
        <v>0</v>
      </c>
      <c r="O20" s="27"/>
      <c r="P20" s="27"/>
      <c r="Q20" s="27"/>
      <c r="R20" s="29"/>
    </row>
    <row r="21" spans="1:18" ht="16.149999999999999" customHeight="1">
      <c r="A21" s="40" t="str">
        <f>IFERROR(VLOOKUP(B21,休日マスタ!$A$3:$A$28,1,FALSE),"")</f>
        <v/>
      </c>
      <c r="B21" s="42">
        <f t="shared" si="2"/>
        <v>45911</v>
      </c>
      <c r="C21" s="38">
        <f t="shared" si="0"/>
        <v>5</v>
      </c>
      <c r="D21" s="22"/>
      <c r="E21" s="23"/>
      <c r="F21" s="23"/>
      <c r="G21" s="23"/>
      <c r="H21" s="24"/>
      <c r="I21" s="25"/>
      <c r="J21" s="23"/>
      <c r="K21" s="23"/>
      <c r="L21" s="23"/>
      <c r="M21" s="26"/>
      <c r="N21" s="10">
        <f t="shared" si="1"/>
        <v>0</v>
      </c>
      <c r="O21" s="27"/>
      <c r="P21" s="27"/>
      <c r="Q21" s="27"/>
      <c r="R21" s="29"/>
    </row>
    <row r="22" spans="1:18" ht="16.149999999999999" customHeight="1">
      <c r="A22" s="40" t="str">
        <f>IFERROR(VLOOKUP(B22,休日マスタ!$A$3:$A$28,1,FALSE),"")</f>
        <v/>
      </c>
      <c r="B22" s="42">
        <f t="shared" si="2"/>
        <v>45912</v>
      </c>
      <c r="C22" s="38">
        <f t="shared" si="0"/>
        <v>6</v>
      </c>
      <c r="D22" s="22"/>
      <c r="E22" s="23"/>
      <c r="F22" s="23"/>
      <c r="G22" s="23"/>
      <c r="H22" s="24"/>
      <c r="I22" s="25"/>
      <c r="J22" s="23"/>
      <c r="K22" s="23"/>
      <c r="L22" s="23"/>
      <c r="M22" s="26"/>
      <c r="N22" s="10">
        <f t="shared" si="1"/>
        <v>0</v>
      </c>
      <c r="O22" s="27"/>
      <c r="P22" s="27"/>
      <c r="Q22" s="27"/>
      <c r="R22" s="29"/>
    </row>
    <row r="23" spans="1:18" ht="16.149999999999999" customHeight="1">
      <c r="A23" s="40" t="str">
        <f>IFERROR(VLOOKUP(B23,休日マスタ!$A$3:$A$28,1,FALSE),"")</f>
        <v/>
      </c>
      <c r="B23" s="42">
        <f t="shared" si="2"/>
        <v>45913</v>
      </c>
      <c r="C23" s="38">
        <f t="shared" si="0"/>
        <v>7</v>
      </c>
      <c r="D23" s="22"/>
      <c r="E23" s="23"/>
      <c r="F23" s="23"/>
      <c r="G23" s="23"/>
      <c r="H23" s="24"/>
      <c r="I23" s="25"/>
      <c r="J23" s="23"/>
      <c r="K23" s="23"/>
      <c r="L23" s="23"/>
      <c r="M23" s="26"/>
      <c r="N23" s="10">
        <f t="shared" si="1"/>
        <v>0</v>
      </c>
      <c r="O23" s="27"/>
      <c r="P23" s="27"/>
      <c r="Q23" s="27"/>
      <c r="R23" s="29"/>
    </row>
    <row r="24" spans="1:18" ht="16.149999999999999" customHeight="1">
      <c r="A24" s="40" t="str">
        <f>IFERROR(VLOOKUP(B24,休日マスタ!$A$3:$A$28,1,FALSE),"")</f>
        <v/>
      </c>
      <c r="B24" s="42">
        <f t="shared" si="2"/>
        <v>45914</v>
      </c>
      <c r="C24" s="38">
        <f t="shared" si="0"/>
        <v>1</v>
      </c>
      <c r="D24" s="22"/>
      <c r="E24" s="23"/>
      <c r="F24" s="23"/>
      <c r="G24" s="23"/>
      <c r="H24" s="24"/>
      <c r="I24" s="25"/>
      <c r="J24" s="23"/>
      <c r="K24" s="23"/>
      <c r="L24" s="23"/>
      <c r="M24" s="26"/>
      <c r="N24" s="10">
        <f t="shared" si="1"/>
        <v>0</v>
      </c>
      <c r="O24" s="27"/>
      <c r="P24" s="27"/>
      <c r="Q24" s="27"/>
      <c r="R24" s="29"/>
    </row>
    <row r="25" spans="1:18" ht="16.149999999999999" customHeight="1">
      <c r="A25" s="40">
        <f>IFERROR(VLOOKUP(B25,休日マスタ!$A$3:$A$28,1,FALSE),"")</f>
        <v>45915</v>
      </c>
      <c r="B25" s="42">
        <f t="shared" si="2"/>
        <v>45915</v>
      </c>
      <c r="C25" s="38">
        <f t="shared" si="0"/>
        <v>2</v>
      </c>
      <c r="D25" s="22"/>
      <c r="E25" s="23"/>
      <c r="F25" s="23"/>
      <c r="G25" s="23"/>
      <c r="H25" s="24"/>
      <c r="I25" s="25"/>
      <c r="J25" s="23"/>
      <c r="K25" s="23"/>
      <c r="L25" s="23"/>
      <c r="M25" s="26"/>
      <c r="N25" s="10">
        <f t="shared" si="1"/>
        <v>0</v>
      </c>
      <c r="O25" s="27"/>
      <c r="P25" s="27"/>
      <c r="Q25" s="27"/>
      <c r="R25" s="29"/>
    </row>
    <row r="26" spans="1:18" ht="16.149999999999999" customHeight="1">
      <c r="A26" s="40" t="str">
        <f>IFERROR(VLOOKUP(B26,休日マスタ!$A$3:$A$28,1,FALSE),"")</f>
        <v/>
      </c>
      <c r="B26" s="42">
        <f t="shared" si="2"/>
        <v>45916</v>
      </c>
      <c r="C26" s="38">
        <f t="shared" si="0"/>
        <v>3</v>
      </c>
      <c r="D26" s="22"/>
      <c r="E26" s="23"/>
      <c r="F26" s="23"/>
      <c r="G26" s="23"/>
      <c r="H26" s="24"/>
      <c r="I26" s="25"/>
      <c r="J26" s="23"/>
      <c r="K26" s="23"/>
      <c r="L26" s="23"/>
      <c r="M26" s="26"/>
      <c r="N26" s="10">
        <f t="shared" si="1"/>
        <v>0</v>
      </c>
      <c r="O26" s="27"/>
      <c r="P26" s="27"/>
      <c r="Q26" s="27"/>
      <c r="R26" s="29"/>
    </row>
    <row r="27" spans="1:18" ht="16.149999999999999" customHeight="1">
      <c r="A27" s="40" t="str">
        <f>IFERROR(VLOOKUP(B27,休日マスタ!$A$3:$A$28,1,FALSE),"")</f>
        <v/>
      </c>
      <c r="B27" s="42">
        <f t="shared" si="2"/>
        <v>45917</v>
      </c>
      <c r="C27" s="38">
        <f t="shared" si="0"/>
        <v>4</v>
      </c>
      <c r="D27" s="22"/>
      <c r="E27" s="23"/>
      <c r="F27" s="23"/>
      <c r="G27" s="23"/>
      <c r="H27" s="24"/>
      <c r="I27" s="25"/>
      <c r="J27" s="23"/>
      <c r="K27" s="23"/>
      <c r="L27" s="23"/>
      <c r="M27" s="26"/>
      <c r="N27" s="10">
        <f t="shared" si="1"/>
        <v>0</v>
      </c>
      <c r="O27" s="27"/>
      <c r="P27" s="27"/>
      <c r="Q27" s="27"/>
      <c r="R27" s="29"/>
    </row>
    <row r="28" spans="1:18" ht="16.149999999999999" customHeight="1">
      <c r="A28" s="40" t="str">
        <f>IFERROR(VLOOKUP(B28,休日マスタ!$A$3:$A$28,1,FALSE),"")</f>
        <v/>
      </c>
      <c r="B28" s="42">
        <f t="shared" si="2"/>
        <v>45918</v>
      </c>
      <c r="C28" s="38">
        <f t="shared" si="0"/>
        <v>5</v>
      </c>
      <c r="D28" s="22"/>
      <c r="E28" s="23"/>
      <c r="F28" s="23"/>
      <c r="G28" s="23"/>
      <c r="H28" s="24"/>
      <c r="I28" s="25"/>
      <c r="J28" s="23"/>
      <c r="K28" s="23"/>
      <c r="L28" s="23"/>
      <c r="M28" s="26"/>
      <c r="N28" s="10">
        <f t="shared" si="1"/>
        <v>0</v>
      </c>
      <c r="O28" s="27"/>
      <c r="P28" s="27"/>
      <c r="Q28" s="27"/>
      <c r="R28" s="29"/>
    </row>
    <row r="29" spans="1:18" ht="16.149999999999999" customHeight="1">
      <c r="A29" s="40" t="str">
        <f>IFERROR(VLOOKUP(B29,休日マスタ!$A$3:$A$28,1,FALSE),"")</f>
        <v/>
      </c>
      <c r="B29" s="42">
        <f t="shared" si="2"/>
        <v>45919</v>
      </c>
      <c r="C29" s="38">
        <f t="shared" si="0"/>
        <v>6</v>
      </c>
      <c r="D29" s="22"/>
      <c r="E29" s="23"/>
      <c r="F29" s="23"/>
      <c r="G29" s="23"/>
      <c r="H29" s="24"/>
      <c r="I29" s="25"/>
      <c r="J29" s="23"/>
      <c r="K29" s="23"/>
      <c r="L29" s="23"/>
      <c r="M29" s="26"/>
      <c r="N29" s="10">
        <f t="shared" si="1"/>
        <v>0</v>
      </c>
      <c r="O29" s="27"/>
      <c r="P29" s="27"/>
      <c r="Q29" s="27"/>
      <c r="R29" s="29"/>
    </row>
    <row r="30" spans="1:18" ht="16.149999999999999" customHeight="1">
      <c r="A30" s="40" t="str">
        <f>IFERROR(VLOOKUP(B30,休日マスタ!$A$3:$A$28,1,FALSE),"")</f>
        <v/>
      </c>
      <c r="B30" s="42">
        <f t="shared" si="2"/>
        <v>45920</v>
      </c>
      <c r="C30" s="38">
        <f t="shared" si="0"/>
        <v>7</v>
      </c>
      <c r="D30" s="22"/>
      <c r="E30" s="23"/>
      <c r="F30" s="23"/>
      <c r="G30" s="23"/>
      <c r="H30" s="24"/>
      <c r="I30" s="25"/>
      <c r="J30" s="23"/>
      <c r="K30" s="23"/>
      <c r="L30" s="23"/>
      <c r="M30" s="26"/>
      <c r="N30" s="10">
        <f t="shared" si="1"/>
        <v>0</v>
      </c>
      <c r="O30" s="27"/>
      <c r="P30" s="27"/>
      <c r="Q30" s="27"/>
      <c r="R30" s="29"/>
    </row>
    <row r="31" spans="1:18" ht="16.149999999999999" customHeight="1">
      <c r="A31" s="40" t="str">
        <f>IFERROR(VLOOKUP(B31,休日マスタ!$A$3:$A$28,1,FALSE),"")</f>
        <v/>
      </c>
      <c r="B31" s="42">
        <f t="shared" si="2"/>
        <v>45921</v>
      </c>
      <c r="C31" s="38">
        <f t="shared" si="0"/>
        <v>1</v>
      </c>
      <c r="D31" s="22"/>
      <c r="E31" s="23"/>
      <c r="F31" s="23"/>
      <c r="G31" s="23"/>
      <c r="H31" s="24"/>
      <c r="I31" s="25"/>
      <c r="J31" s="23"/>
      <c r="K31" s="23"/>
      <c r="L31" s="23"/>
      <c r="M31" s="26"/>
      <c r="N31" s="10">
        <f t="shared" si="1"/>
        <v>0</v>
      </c>
      <c r="O31" s="27"/>
      <c r="P31" s="27"/>
      <c r="Q31" s="27"/>
      <c r="R31" s="29"/>
    </row>
    <row r="32" spans="1:18" ht="16.149999999999999" customHeight="1">
      <c r="A32" s="40" t="str">
        <f>IFERROR(VLOOKUP(B32,休日マスタ!$A$3:$A$28,1,FALSE),"")</f>
        <v/>
      </c>
      <c r="B32" s="42">
        <f t="shared" si="2"/>
        <v>45922</v>
      </c>
      <c r="C32" s="38">
        <f t="shared" si="0"/>
        <v>2</v>
      </c>
      <c r="D32" s="22"/>
      <c r="E32" s="23"/>
      <c r="F32" s="23"/>
      <c r="G32" s="23"/>
      <c r="H32" s="24"/>
      <c r="I32" s="25"/>
      <c r="J32" s="23"/>
      <c r="K32" s="23"/>
      <c r="L32" s="23"/>
      <c r="M32" s="26"/>
      <c r="N32" s="10">
        <f t="shared" si="1"/>
        <v>0</v>
      </c>
      <c r="O32" s="27"/>
      <c r="P32" s="27"/>
      <c r="Q32" s="27"/>
      <c r="R32" s="29"/>
    </row>
    <row r="33" spans="1:18" ht="16.149999999999999" customHeight="1">
      <c r="A33" s="40">
        <f>IFERROR(VLOOKUP(B33,休日マスタ!$A$3:$A$28,1,FALSE),"")</f>
        <v>45923</v>
      </c>
      <c r="B33" s="42">
        <f t="shared" si="2"/>
        <v>45923</v>
      </c>
      <c r="C33" s="38">
        <f t="shared" si="0"/>
        <v>3</v>
      </c>
      <c r="D33" s="22"/>
      <c r="E33" s="23"/>
      <c r="F33" s="23"/>
      <c r="G33" s="23"/>
      <c r="H33" s="24"/>
      <c r="I33" s="25"/>
      <c r="J33" s="23"/>
      <c r="K33" s="23"/>
      <c r="L33" s="23"/>
      <c r="M33" s="26"/>
      <c r="N33" s="10">
        <f t="shared" si="1"/>
        <v>0</v>
      </c>
      <c r="O33" s="27"/>
      <c r="P33" s="27"/>
      <c r="Q33" s="27"/>
      <c r="R33" s="29"/>
    </row>
    <row r="34" spans="1:18" ht="16.149999999999999" customHeight="1">
      <c r="A34" s="40" t="str">
        <f>IFERROR(VLOOKUP(B34,休日マスタ!$A$3:$A$28,1,FALSE),"")</f>
        <v/>
      </c>
      <c r="B34" s="42">
        <f t="shared" si="2"/>
        <v>45924</v>
      </c>
      <c r="C34" s="38">
        <f t="shared" si="0"/>
        <v>4</v>
      </c>
      <c r="D34" s="22"/>
      <c r="E34" s="23"/>
      <c r="F34" s="23"/>
      <c r="G34" s="23"/>
      <c r="H34" s="24"/>
      <c r="I34" s="25"/>
      <c r="J34" s="23"/>
      <c r="K34" s="23"/>
      <c r="L34" s="23"/>
      <c r="M34" s="26"/>
      <c r="N34" s="10">
        <f t="shared" si="1"/>
        <v>0</v>
      </c>
      <c r="O34" s="27"/>
      <c r="P34" s="27"/>
      <c r="Q34" s="27"/>
      <c r="R34" s="29"/>
    </row>
    <row r="35" spans="1:18" ht="16.149999999999999" customHeight="1">
      <c r="A35" s="40" t="str">
        <f>IFERROR(VLOOKUP(B35,休日マスタ!$A$3:$A$28,1,FALSE),"")</f>
        <v/>
      </c>
      <c r="B35" s="42">
        <f t="shared" si="2"/>
        <v>45925</v>
      </c>
      <c r="C35" s="38">
        <f t="shared" si="0"/>
        <v>5</v>
      </c>
      <c r="D35" s="22"/>
      <c r="E35" s="23"/>
      <c r="F35" s="23"/>
      <c r="G35" s="23"/>
      <c r="H35" s="24"/>
      <c r="I35" s="25"/>
      <c r="J35" s="23"/>
      <c r="K35" s="23"/>
      <c r="L35" s="23"/>
      <c r="M35" s="26"/>
      <c r="N35" s="10">
        <f t="shared" si="1"/>
        <v>0</v>
      </c>
      <c r="O35" s="27"/>
      <c r="P35" s="27"/>
      <c r="Q35" s="27"/>
      <c r="R35" s="29"/>
    </row>
    <row r="36" spans="1:18" ht="16.149999999999999" customHeight="1">
      <c r="A36" s="40" t="str">
        <f>IFERROR(VLOOKUP(B36,休日マスタ!$A$3:$A$28,1,FALSE),"")</f>
        <v/>
      </c>
      <c r="B36" s="42">
        <f t="shared" si="2"/>
        <v>45926</v>
      </c>
      <c r="C36" s="38">
        <f t="shared" si="0"/>
        <v>6</v>
      </c>
      <c r="D36" s="22"/>
      <c r="E36" s="23"/>
      <c r="F36" s="23"/>
      <c r="G36" s="23"/>
      <c r="H36" s="24"/>
      <c r="I36" s="25"/>
      <c r="J36" s="23"/>
      <c r="K36" s="23"/>
      <c r="L36" s="23"/>
      <c r="M36" s="26"/>
      <c r="N36" s="10">
        <f t="shared" si="1"/>
        <v>0</v>
      </c>
      <c r="O36" s="27"/>
      <c r="P36" s="27"/>
      <c r="Q36" s="27"/>
      <c r="R36" s="29"/>
    </row>
    <row r="37" spans="1:18" ht="16.149999999999999" customHeight="1">
      <c r="A37" s="40" t="str">
        <f>IFERROR(VLOOKUP(B37,休日マスタ!$A$3:$A$28,1,FALSE),"")</f>
        <v/>
      </c>
      <c r="B37" s="42">
        <f t="shared" si="2"/>
        <v>45927</v>
      </c>
      <c r="C37" s="38">
        <f t="shared" si="0"/>
        <v>7</v>
      </c>
      <c r="D37" s="22"/>
      <c r="E37" s="23"/>
      <c r="F37" s="23"/>
      <c r="G37" s="23"/>
      <c r="H37" s="24"/>
      <c r="I37" s="25"/>
      <c r="J37" s="23"/>
      <c r="K37" s="23"/>
      <c r="L37" s="23"/>
      <c r="M37" s="26"/>
      <c r="N37" s="10">
        <f t="shared" si="1"/>
        <v>0</v>
      </c>
      <c r="O37" s="27"/>
      <c r="P37" s="27"/>
      <c r="Q37" s="27"/>
      <c r="R37" s="29"/>
    </row>
    <row r="38" spans="1:18" ht="16.149999999999999" customHeight="1">
      <c r="A38" s="40" t="str">
        <f>IFERROR(VLOOKUP(B38,休日マスタ!$A$3:$A$28,1,FALSE),"")</f>
        <v/>
      </c>
      <c r="B38" s="42">
        <f t="shared" si="2"/>
        <v>45928</v>
      </c>
      <c r="C38" s="38">
        <f t="shared" si="0"/>
        <v>1</v>
      </c>
      <c r="D38" s="22"/>
      <c r="E38" s="23"/>
      <c r="F38" s="23"/>
      <c r="G38" s="23"/>
      <c r="H38" s="24"/>
      <c r="I38" s="25"/>
      <c r="J38" s="23"/>
      <c r="K38" s="23"/>
      <c r="L38" s="23"/>
      <c r="M38" s="26"/>
      <c r="N38" s="10">
        <f t="shared" si="1"/>
        <v>0</v>
      </c>
      <c r="O38" s="27"/>
      <c r="P38" s="27"/>
      <c r="Q38" s="27"/>
      <c r="R38" s="29"/>
    </row>
    <row r="39" spans="1:18" ht="16.149999999999999" customHeight="1">
      <c r="A39" s="40" t="str">
        <f>IFERROR(VLOOKUP(B39,休日マスタ!$A$3:$A$28,1,FALSE),"")</f>
        <v/>
      </c>
      <c r="B39" s="42">
        <f>IFERROR(IF(DAY(B38+1)=1,"",B38+1),"")</f>
        <v>45929</v>
      </c>
      <c r="C39" s="38">
        <f>IF(B39="","",WEEKDAY(B39,1))</f>
        <v>2</v>
      </c>
      <c r="D39" s="22"/>
      <c r="E39" s="23"/>
      <c r="F39" s="23"/>
      <c r="G39" s="23"/>
      <c r="H39" s="24"/>
      <c r="I39" s="25"/>
      <c r="J39" s="23"/>
      <c r="K39" s="23"/>
      <c r="L39" s="23"/>
      <c r="M39" s="26"/>
      <c r="N39" s="10">
        <f t="shared" si="1"/>
        <v>0</v>
      </c>
      <c r="O39" s="27"/>
      <c r="P39" s="27"/>
      <c r="Q39" s="27"/>
      <c r="R39" s="29"/>
    </row>
    <row r="40" spans="1:18" ht="16.149999999999999" customHeight="1">
      <c r="A40" s="40" t="str">
        <f>IFERROR(VLOOKUP(B40,休日マスタ!$A$3:$A$28,1,FALSE),"")</f>
        <v/>
      </c>
      <c r="B40" s="42">
        <f>IFERROR(IF(DAY(B39+1)=1,"",B39+1),"")</f>
        <v>45930</v>
      </c>
      <c r="C40" s="38">
        <f>IF(B40="","",WEEKDAY(B40,1))</f>
        <v>3</v>
      </c>
      <c r="D40" s="22"/>
      <c r="E40" s="23"/>
      <c r="F40" s="23"/>
      <c r="G40" s="23"/>
      <c r="H40" s="24"/>
      <c r="I40" s="25"/>
      <c r="J40" s="23"/>
      <c r="K40" s="23"/>
      <c r="L40" s="23"/>
      <c r="M40" s="26"/>
      <c r="N40" s="10">
        <f>(D40+E40+F40+G40+H40)+(I40+J40+K40+L40+M40)</f>
        <v>0</v>
      </c>
      <c r="O40" s="27"/>
      <c r="P40" s="27"/>
      <c r="Q40" s="27"/>
      <c r="R40" s="29"/>
    </row>
    <row r="41" spans="1:18" ht="16.149999999999999" customHeight="1" thickBot="1">
      <c r="A41" s="40" t="str">
        <f>IFERROR(VLOOKUP(B41,休日マスタ!$A$3:$A$28,1,FALSE),"")</f>
        <v/>
      </c>
      <c r="B41" s="43" t="str">
        <f>IFERROR(IF(DAY(B40+1)=1,"",B40+1),"")</f>
        <v/>
      </c>
      <c r="C41" s="51" t="str">
        <f>IF(B41="","",WEEKDAY(B41,1))</f>
        <v/>
      </c>
      <c r="D41" s="32"/>
      <c r="E41" s="33"/>
      <c r="F41" s="33"/>
      <c r="G41" s="33"/>
      <c r="H41" s="34"/>
      <c r="I41" s="35"/>
      <c r="J41" s="33"/>
      <c r="K41" s="33"/>
      <c r="L41" s="33"/>
      <c r="M41" s="36"/>
      <c r="N41" s="11">
        <f>(D41+E41+F41+G41+H41)+(I41+J41+K41+L41+M41)</f>
        <v>0</v>
      </c>
      <c r="O41" s="30"/>
      <c r="P41" s="30"/>
      <c r="Q41" s="30"/>
      <c r="R41" s="31"/>
    </row>
    <row r="42" spans="1:18" ht="16.149999999999999" customHeight="1" thickTop="1">
      <c r="B42" s="103" t="s">
        <v>16</v>
      </c>
      <c r="C42" s="104"/>
      <c r="D42" s="152">
        <f>SUM(D11:D41)</f>
        <v>0</v>
      </c>
      <c r="E42" s="153">
        <f t="shared" ref="E42:Q42" si="3">SUM(E11:E41)</f>
        <v>0</v>
      </c>
      <c r="F42" s="153">
        <f t="shared" si="3"/>
        <v>0</v>
      </c>
      <c r="G42" s="153">
        <f t="shared" si="3"/>
        <v>0</v>
      </c>
      <c r="H42" s="153">
        <f t="shared" si="3"/>
        <v>0</v>
      </c>
      <c r="I42" s="153">
        <f t="shared" si="3"/>
        <v>0</v>
      </c>
      <c r="J42" s="153">
        <f t="shared" si="3"/>
        <v>0</v>
      </c>
      <c r="K42" s="153">
        <f t="shared" si="3"/>
        <v>0</v>
      </c>
      <c r="L42" s="153">
        <f t="shared" si="3"/>
        <v>0</v>
      </c>
      <c r="M42" s="154">
        <f t="shared" si="3"/>
        <v>0</v>
      </c>
      <c r="N42" s="14">
        <f t="shared" si="3"/>
        <v>0</v>
      </c>
      <c r="O42" s="15">
        <f t="shared" si="3"/>
        <v>0</v>
      </c>
      <c r="P42" s="15">
        <f t="shared" si="3"/>
        <v>0</v>
      </c>
      <c r="Q42" s="15">
        <f t="shared" si="3"/>
        <v>0</v>
      </c>
      <c r="R42" s="12">
        <f>SUM(R11:R41)</f>
        <v>0</v>
      </c>
    </row>
    <row r="43" spans="1:18">
      <c r="B43" t="s">
        <v>17</v>
      </c>
      <c r="D43" s="13"/>
      <c r="E43" s="13"/>
      <c r="F43" s="13"/>
      <c r="G43" s="13"/>
      <c r="H43" s="13"/>
      <c r="I43" s="13"/>
      <c r="J43" s="13"/>
      <c r="K43" s="13"/>
      <c r="L43" s="13"/>
      <c r="M43" s="13"/>
      <c r="N43" s="13"/>
      <c r="O43" s="13"/>
      <c r="P43" s="13"/>
      <c r="Q43" s="13"/>
      <c r="R43" s="13"/>
    </row>
    <row r="44" spans="1:18" ht="22.5" customHeight="1">
      <c r="B44" t="s">
        <v>31</v>
      </c>
      <c r="D44" s="13"/>
      <c r="E44" s="13"/>
      <c r="F44" s="13"/>
      <c r="G44" s="13"/>
      <c r="H44" s="13"/>
      <c r="I44" s="13"/>
      <c r="J44" s="13"/>
      <c r="K44" s="13"/>
      <c r="L44" s="13"/>
      <c r="M44" s="13"/>
      <c r="N44" s="13"/>
      <c r="O44" s="13"/>
      <c r="P44" s="13"/>
      <c r="Q44" s="13"/>
      <c r="R44" s="13"/>
    </row>
    <row r="45" spans="1:18" ht="9" customHeight="1">
      <c r="D45" s="13"/>
      <c r="E45" s="13"/>
      <c r="F45" s="13"/>
      <c r="G45" s="13"/>
      <c r="H45" s="13"/>
      <c r="I45" s="13"/>
      <c r="J45" s="13"/>
      <c r="K45" s="13"/>
      <c r="L45" s="13"/>
      <c r="M45" s="13"/>
      <c r="N45" s="13"/>
      <c r="O45" s="13"/>
      <c r="P45" s="13"/>
      <c r="Q45" s="13"/>
      <c r="R45" s="13"/>
    </row>
    <row r="46" spans="1:18" ht="19.5">
      <c r="B46" s="105" t="s">
        <v>18</v>
      </c>
      <c r="C46" s="105"/>
      <c r="D46" s="105"/>
      <c r="E46" s="105"/>
      <c r="F46" s="105"/>
      <c r="G46" s="105"/>
      <c r="H46" s="105"/>
      <c r="I46" s="105"/>
      <c r="J46" s="105"/>
      <c r="K46" s="105"/>
      <c r="L46" s="105"/>
      <c r="M46" s="105"/>
      <c r="N46" s="105"/>
      <c r="O46" s="105"/>
      <c r="P46" s="105"/>
      <c r="Q46" s="105"/>
      <c r="R46" s="105"/>
    </row>
    <row r="47" spans="1:18" ht="69" customHeight="1">
      <c r="B47" s="64" t="s">
        <v>26</v>
      </c>
      <c r="C47" s="106"/>
      <c r="D47" s="144" t="str">
        <f>'様式1-1月報(8月)'!$D$47:$R$47</f>
        <v>　目標設定シートの２（１）で記載したものを記入</v>
      </c>
      <c r="E47" s="145"/>
      <c r="F47" s="145"/>
      <c r="G47" s="145"/>
      <c r="H47" s="145"/>
      <c r="I47" s="145"/>
      <c r="J47" s="145"/>
      <c r="K47" s="145"/>
      <c r="L47" s="145"/>
      <c r="M47" s="145"/>
      <c r="N47" s="145"/>
      <c r="O47" s="145"/>
      <c r="P47" s="145"/>
      <c r="Q47" s="145"/>
      <c r="R47" s="146"/>
    </row>
    <row r="48" spans="1:18" ht="63" customHeight="1">
      <c r="B48" s="64" t="s">
        <v>57</v>
      </c>
      <c r="C48" s="65"/>
      <c r="D48" s="141" t="str">
        <f>'様式1-1月報(8月)'!$D$48:$R$48</f>
        <v>①　目標設定シートの２（２）で記載したものを記入
②
③</v>
      </c>
      <c r="E48" s="142"/>
      <c r="F48" s="142"/>
      <c r="G48" s="142"/>
      <c r="H48" s="142"/>
      <c r="I48" s="142"/>
      <c r="J48" s="142"/>
      <c r="K48" s="142"/>
      <c r="L48" s="142"/>
      <c r="M48" s="142"/>
      <c r="N48" s="142"/>
      <c r="O48" s="142"/>
      <c r="P48" s="142"/>
      <c r="Q48" s="142"/>
      <c r="R48" s="143"/>
    </row>
    <row r="49" spans="2:18" ht="42" customHeight="1">
      <c r="B49" s="147" t="s">
        <v>79</v>
      </c>
      <c r="C49" s="148"/>
      <c r="D49" s="149" t="str">
        <f>'様式1-1月報(8月)'!$D$53:$R$53</f>
        <v>・当月の考察等踏まえた行動計画</v>
      </c>
      <c r="E49" s="150"/>
      <c r="F49" s="150"/>
      <c r="G49" s="150"/>
      <c r="H49" s="150"/>
      <c r="I49" s="150"/>
      <c r="J49" s="150"/>
      <c r="K49" s="150"/>
      <c r="L49" s="150"/>
      <c r="M49" s="150"/>
      <c r="N49" s="150"/>
      <c r="O49" s="150"/>
      <c r="P49" s="150"/>
      <c r="Q49" s="150"/>
      <c r="R49" s="151"/>
    </row>
    <row r="50" spans="2:18" ht="27.6" customHeight="1">
      <c r="B50" s="94" t="s">
        <v>19</v>
      </c>
      <c r="C50" s="95"/>
      <c r="D50" s="100" t="s">
        <v>28</v>
      </c>
      <c r="E50" s="101"/>
      <c r="F50" s="101"/>
      <c r="G50" s="101"/>
      <c r="H50" s="101"/>
      <c r="I50" s="101"/>
      <c r="J50" s="101"/>
      <c r="K50" s="101"/>
      <c r="L50" s="101"/>
      <c r="M50" s="101"/>
      <c r="N50" s="101"/>
      <c r="O50" s="101"/>
      <c r="P50" s="101"/>
      <c r="Q50" s="101"/>
      <c r="R50" s="102"/>
    </row>
    <row r="51" spans="2:18" ht="28.9" customHeight="1">
      <c r="B51" s="96"/>
      <c r="C51" s="97"/>
      <c r="D51" s="100" t="s">
        <v>69</v>
      </c>
      <c r="E51" s="101"/>
      <c r="F51" s="101"/>
      <c r="G51" s="101"/>
      <c r="H51" s="101"/>
      <c r="I51" s="101"/>
      <c r="J51" s="101"/>
      <c r="K51" s="101"/>
      <c r="L51" s="101"/>
      <c r="M51" s="101"/>
      <c r="N51" s="101"/>
      <c r="O51" s="101"/>
      <c r="P51" s="101"/>
      <c r="Q51" s="101"/>
      <c r="R51" s="102"/>
    </row>
    <row r="52" spans="2:18" ht="33" customHeight="1">
      <c r="B52" s="98"/>
      <c r="C52" s="99"/>
      <c r="D52" s="100" t="s">
        <v>29</v>
      </c>
      <c r="E52" s="101"/>
      <c r="F52" s="101"/>
      <c r="G52" s="101"/>
      <c r="H52" s="101"/>
      <c r="I52" s="101"/>
      <c r="J52" s="101"/>
      <c r="K52" s="101"/>
      <c r="L52" s="101"/>
      <c r="M52" s="101"/>
      <c r="N52" s="101"/>
      <c r="O52" s="101"/>
      <c r="P52" s="101"/>
      <c r="Q52" s="101"/>
      <c r="R52" s="102"/>
    </row>
    <row r="53" spans="2:18" ht="63" customHeight="1">
      <c r="B53" s="86" t="s">
        <v>70</v>
      </c>
      <c r="C53" s="87"/>
      <c r="D53" s="126" t="s">
        <v>73</v>
      </c>
      <c r="E53" s="127"/>
      <c r="F53" s="127"/>
      <c r="G53" s="127"/>
      <c r="H53" s="127"/>
      <c r="I53" s="127"/>
      <c r="J53" s="127"/>
      <c r="K53" s="127"/>
      <c r="L53" s="127"/>
      <c r="M53" s="127"/>
      <c r="N53" s="127"/>
      <c r="O53" s="127"/>
      <c r="P53" s="127"/>
      <c r="Q53" s="127"/>
      <c r="R53" s="128"/>
    </row>
    <row r="54" spans="2:18" ht="36" customHeight="1">
      <c r="B54" s="71" t="s">
        <v>27</v>
      </c>
      <c r="C54" s="72"/>
      <c r="D54" s="73" t="s">
        <v>23</v>
      </c>
      <c r="E54" s="74"/>
      <c r="F54" s="75"/>
      <c r="G54" s="76"/>
      <c r="H54" s="77" t="s">
        <v>24</v>
      </c>
      <c r="I54" s="78"/>
      <c r="J54" s="79"/>
      <c r="K54" s="80"/>
      <c r="L54" s="77" t="s">
        <v>25</v>
      </c>
      <c r="M54" s="78"/>
      <c r="N54" s="66">
        <f>F54+J54</f>
        <v>0</v>
      </c>
      <c r="O54" s="67"/>
      <c r="P54" s="68" t="s">
        <v>30</v>
      </c>
      <c r="Q54" s="69"/>
      <c r="R54" s="55"/>
    </row>
    <row r="55" spans="2:18">
      <c r="B55" s="70" t="s">
        <v>78</v>
      </c>
      <c r="C55" s="70"/>
      <c r="D55" s="70"/>
      <c r="E55" s="70"/>
      <c r="F55" s="70"/>
      <c r="G55" s="70"/>
      <c r="H55" s="70"/>
      <c r="I55" s="70"/>
      <c r="J55" s="70"/>
      <c r="K55" s="70"/>
      <c r="L55" s="70"/>
      <c r="M55" s="70"/>
      <c r="N55" s="70"/>
      <c r="O55" s="70"/>
      <c r="P55" s="70"/>
      <c r="Q55" s="70"/>
      <c r="R55" s="70"/>
    </row>
  </sheetData>
  <mergeCells count="44">
    <mergeCell ref="B2:R2"/>
    <mergeCell ref="L4:R4"/>
    <mergeCell ref="L5:R5"/>
    <mergeCell ref="B6:C6"/>
    <mergeCell ref="D6:H6"/>
    <mergeCell ref="I6:M6"/>
    <mergeCell ref="N6:N8"/>
    <mergeCell ref="O6:O8"/>
    <mergeCell ref="P6:P8"/>
    <mergeCell ref="Q6:Q8"/>
    <mergeCell ref="R6:R8"/>
    <mergeCell ref="B7:B8"/>
    <mergeCell ref="C7:C8"/>
    <mergeCell ref="J7:J8"/>
    <mergeCell ref="K7:L7"/>
    <mergeCell ref="M7:M8"/>
    <mergeCell ref="D47:R47"/>
    <mergeCell ref="B49:C49"/>
    <mergeCell ref="D49:R49"/>
    <mergeCell ref="D7:D8"/>
    <mergeCell ref="E7:E8"/>
    <mergeCell ref="F7:G7"/>
    <mergeCell ref="H7:H8"/>
    <mergeCell ref="I7:I8"/>
    <mergeCell ref="B42:C42"/>
    <mergeCell ref="B46:R46"/>
    <mergeCell ref="B47:C47"/>
    <mergeCell ref="B50:C52"/>
    <mergeCell ref="D50:R50"/>
    <mergeCell ref="D51:R51"/>
    <mergeCell ref="D52:R52"/>
    <mergeCell ref="B48:C48"/>
    <mergeCell ref="D48:R48"/>
    <mergeCell ref="B55:R55"/>
    <mergeCell ref="B53:C53"/>
    <mergeCell ref="D53:R53"/>
    <mergeCell ref="B54:C54"/>
    <mergeCell ref="D54:E54"/>
    <mergeCell ref="F54:G54"/>
    <mergeCell ref="H54:I54"/>
    <mergeCell ref="J54:K54"/>
    <mergeCell ref="L54:M54"/>
    <mergeCell ref="N54:O54"/>
    <mergeCell ref="P54:Q54"/>
  </mergeCells>
  <phoneticPr fontId="1"/>
  <conditionalFormatting sqref="B11:C41">
    <cfRule type="expression" dxfId="20" priority="1">
      <formula>$A11&lt;&gt;""</formula>
    </cfRule>
    <cfRule type="expression" dxfId="19" priority="2">
      <formula>$C11=1</formula>
    </cfRule>
    <cfRule type="expression" dxfId="18" priority="3">
      <formula>$C11=7</formula>
    </cfRule>
  </conditionalFormatting>
  <dataValidations count="1">
    <dataValidation type="decimal" allowBlank="1" showInputMessage="1" showErrorMessage="1" errorTitle="お手数をおかけします。" error="集計を行うため、０以上の整数の入力をお願いします。" promptTitle="０以上の整数を入力してください。" sqref="D11:M41 O11:R41">
      <formula1>0</formula1>
      <formula2>10000000</formula2>
    </dataValidation>
  </dataValidations>
  <printOptions horizontalCentered="1" verticalCentered="1"/>
  <pageMargins left="0" right="0" top="0" bottom="0" header="0" footer="0"/>
  <pageSetup paperSize="9" scale="73"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5"/>
  <sheetViews>
    <sheetView tabSelected="1" view="pageBreakPreview" topLeftCell="A25" zoomScale="80" zoomScaleNormal="100" zoomScaleSheetLayoutView="80" workbookViewId="0">
      <selection activeCell="U32" sqref="U32"/>
    </sheetView>
  </sheetViews>
  <sheetFormatPr defaultRowHeight="18.75"/>
  <cols>
    <col min="1" max="1" width="3" customWidth="1"/>
    <col min="2" max="3" width="5" customWidth="1"/>
    <col min="4" max="13" width="6.25" customWidth="1"/>
    <col min="14" max="17" width="7.375" customWidth="1"/>
    <col min="19" max="19" width="3.625" customWidth="1"/>
  </cols>
  <sheetData>
    <row r="1" spans="1:18">
      <c r="B1" t="s">
        <v>0</v>
      </c>
    </row>
    <row r="2" spans="1:18" ht="30" customHeight="1">
      <c r="B2" s="113" t="str">
        <f>"令和７年度「小地域における生活支援体制整備事業」　【"&amp;DBCS(MONTH(B6))&amp;"月分】　業務報告（月報）"</f>
        <v>令和７年度「小地域における生活支援体制整備事業」　【１０月分】　業務報告（月報）</v>
      </c>
      <c r="C2" s="113"/>
      <c r="D2" s="113"/>
      <c r="E2" s="113"/>
      <c r="F2" s="113"/>
      <c r="G2" s="113"/>
      <c r="H2" s="113"/>
      <c r="I2" s="113"/>
      <c r="J2" s="113"/>
      <c r="K2" s="113"/>
      <c r="L2" s="113"/>
      <c r="M2" s="113"/>
      <c r="N2" s="113"/>
      <c r="O2" s="113"/>
      <c r="P2" s="113"/>
      <c r="Q2" s="113"/>
      <c r="R2" s="113"/>
    </row>
    <row r="3" spans="1:18" ht="3.95" customHeight="1">
      <c r="B3" s="1"/>
      <c r="C3" s="1"/>
      <c r="D3" s="1"/>
      <c r="E3" s="1"/>
      <c r="F3" s="1"/>
      <c r="G3" s="1"/>
      <c r="H3" s="1"/>
      <c r="I3" s="1"/>
      <c r="J3" s="1"/>
      <c r="K3" s="1"/>
      <c r="L3" s="1"/>
      <c r="M3" s="1"/>
      <c r="N3" s="1"/>
      <c r="O3" s="1"/>
      <c r="P3" s="1"/>
      <c r="Q3" s="1"/>
      <c r="R3" s="1"/>
    </row>
    <row r="4" spans="1:18" ht="20.100000000000001" customHeight="1">
      <c r="L4" s="140" t="str">
        <f>'様式1-1月報(4月)'!$L$4:$R$4</f>
        <v>事業所名：</v>
      </c>
      <c r="M4" s="140"/>
      <c r="N4" s="140"/>
      <c r="O4" s="140"/>
      <c r="P4" s="140"/>
      <c r="Q4" s="140"/>
      <c r="R4" s="140"/>
    </row>
    <row r="5" spans="1:18" ht="20.100000000000001" customHeight="1">
      <c r="L5" s="115" t="s">
        <v>2</v>
      </c>
      <c r="M5" s="115"/>
      <c r="N5" s="115"/>
      <c r="O5" s="115"/>
      <c r="P5" s="115"/>
      <c r="Q5" s="115"/>
      <c r="R5" s="115"/>
    </row>
    <row r="6" spans="1:18" ht="18.75" customHeight="1">
      <c r="B6" s="116">
        <f>EDATE('様式1-1月報(4月)'!$B$6,6)</f>
        <v>45931</v>
      </c>
      <c r="C6" s="117"/>
      <c r="D6" s="118" t="s">
        <v>3</v>
      </c>
      <c r="E6" s="119"/>
      <c r="F6" s="119"/>
      <c r="G6" s="119"/>
      <c r="H6" s="120"/>
      <c r="I6" s="118" t="s">
        <v>4</v>
      </c>
      <c r="J6" s="119"/>
      <c r="K6" s="119"/>
      <c r="L6" s="119"/>
      <c r="M6" s="120"/>
      <c r="N6" s="121" t="s">
        <v>5</v>
      </c>
      <c r="O6" s="121" t="s">
        <v>22</v>
      </c>
      <c r="P6" s="121" t="s">
        <v>20</v>
      </c>
      <c r="Q6" s="121" t="s">
        <v>71</v>
      </c>
      <c r="R6" s="121" t="s">
        <v>6</v>
      </c>
    </row>
    <row r="7" spans="1:18" ht="13.5" customHeight="1">
      <c r="B7" s="124" t="s">
        <v>11</v>
      </c>
      <c r="C7" s="81" t="s">
        <v>12</v>
      </c>
      <c r="D7" s="91" t="s">
        <v>7</v>
      </c>
      <c r="E7" s="88" t="s">
        <v>8</v>
      </c>
      <c r="F7" s="88" t="s">
        <v>9</v>
      </c>
      <c r="G7" s="88"/>
      <c r="H7" s="89" t="s">
        <v>10</v>
      </c>
      <c r="I7" s="91" t="s">
        <v>7</v>
      </c>
      <c r="J7" s="88" t="s">
        <v>8</v>
      </c>
      <c r="K7" s="88" t="s">
        <v>9</v>
      </c>
      <c r="L7" s="88"/>
      <c r="M7" s="89" t="s">
        <v>10</v>
      </c>
      <c r="N7" s="122"/>
      <c r="O7" s="122"/>
      <c r="P7" s="122"/>
      <c r="Q7" s="122"/>
      <c r="R7" s="122"/>
    </row>
    <row r="8" spans="1:18" ht="27" customHeight="1">
      <c r="B8" s="125"/>
      <c r="C8" s="82"/>
      <c r="D8" s="92"/>
      <c r="E8" s="93"/>
      <c r="F8" s="59" t="s">
        <v>13</v>
      </c>
      <c r="G8" s="2" t="s">
        <v>14</v>
      </c>
      <c r="H8" s="90"/>
      <c r="I8" s="92"/>
      <c r="J8" s="93"/>
      <c r="K8" s="59" t="s">
        <v>13</v>
      </c>
      <c r="L8" s="2" t="s">
        <v>14</v>
      </c>
      <c r="M8" s="90"/>
      <c r="N8" s="123"/>
      <c r="O8" s="123"/>
      <c r="P8" s="123"/>
      <c r="Q8" s="123"/>
      <c r="R8" s="123"/>
    </row>
    <row r="9" spans="1:18" ht="16.5" customHeight="1">
      <c r="B9" s="44" t="s">
        <v>15</v>
      </c>
      <c r="C9" s="3"/>
      <c r="D9" s="4">
        <v>1</v>
      </c>
      <c r="E9" s="5">
        <v>1</v>
      </c>
      <c r="F9" s="5">
        <v>4</v>
      </c>
      <c r="G9" s="5">
        <v>0</v>
      </c>
      <c r="H9" s="3">
        <v>0</v>
      </c>
      <c r="I9" s="6">
        <v>0</v>
      </c>
      <c r="J9" s="5">
        <v>0</v>
      </c>
      <c r="K9" s="5">
        <v>0</v>
      </c>
      <c r="L9" s="5">
        <v>2</v>
      </c>
      <c r="M9" s="7">
        <v>0</v>
      </c>
      <c r="N9" s="8">
        <f>(D9+E9+F9+G9+H9)+(I9+J9+K9+L9+M9)</f>
        <v>8</v>
      </c>
      <c r="O9" s="8">
        <v>1</v>
      </c>
      <c r="P9" s="56">
        <v>1</v>
      </c>
      <c r="Q9" s="8">
        <v>1</v>
      </c>
      <c r="R9" s="9">
        <v>0</v>
      </c>
    </row>
    <row r="10" spans="1:18" ht="27" hidden="1" customHeight="1">
      <c r="B10" s="62" t="s">
        <v>35</v>
      </c>
      <c r="C10" s="63" t="s">
        <v>58</v>
      </c>
      <c r="D10" s="58" t="s">
        <v>59</v>
      </c>
      <c r="E10" s="52" t="s">
        <v>60</v>
      </c>
      <c r="F10" s="52" t="s">
        <v>61</v>
      </c>
      <c r="G10" s="53" t="s">
        <v>62</v>
      </c>
      <c r="H10" s="61" t="s">
        <v>63</v>
      </c>
      <c r="I10" s="58" t="s">
        <v>64</v>
      </c>
      <c r="J10" s="52" t="s">
        <v>65</v>
      </c>
      <c r="K10" s="52" t="s">
        <v>66</v>
      </c>
      <c r="L10" s="53" t="s">
        <v>67</v>
      </c>
      <c r="M10" s="61" t="s">
        <v>68</v>
      </c>
      <c r="N10" s="60" t="s">
        <v>5</v>
      </c>
      <c r="O10" s="60" t="s">
        <v>22</v>
      </c>
      <c r="P10" s="60" t="s">
        <v>20</v>
      </c>
      <c r="Q10" s="60" t="s">
        <v>21</v>
      </c>
      <c r="R10" s="54" t="s">
        <v>6</v>
      </c>
    </row>
    <row r="11" spans="1:18" ht="16.149999999999999" customHeight="1">
      <c r="A11" s="40" t="str">
        <f>IFERROR(VLOOKUP(B11,休日マスタ!$A$3:$A$28,1,FALSE),"")</f>
        <v/>
      </c>
      <c r="B11" s="45">
        <f>B6</f>
        <v>45931</v>
      </c>
      <c r="C11" s="37">
        <f t="shared" ref="C11:C38" si="0">WEEKDAY(B11,1)</f>
        <v>4</v>
      </c>
      <c r="D11" s="17"/>
      <c r="E11" s="18"/>
      <c r="F11" s="18"/>
      <c r="G11" s="18"/>
      <c r="H11" s="19"/>
      <c r="I11" s="20"/>
      <c r="J11" s="18"/>
      <c r="K11" s="18"/>
      <c r="L11" s="18"/>
      <c r="M11" s="21"/>
      <c r="N11" s="10">
        <f>(D11+E11+F11+G11+H11)+(I11+J11+K11+L11+M11)</f>
        <v>0</v>
      </c>
      <c r="O11" s="27"/>
      <c r="P11" s="27"/>
      <c r="Q11" s="27"/>
      <c r="R11" s="28"/>
    </row>
    <row r="12" spans="1:18" ht="16.149999999999999" customHeight="1">
      <c r="A12" s="40" t="str">
        <f>IFERROR(VLOOKUP(B12,休日マスタ!$A$3:$A$28,1,FALSE),"")</f>
        <v/>
      </c>
      <c r="B12" s="42">
        <f>B11+1</f>
        <v>45932</v>
      </c>
      <c r="C12" s="38">
        <f t="shared" si="0"/>
        <v>5</v>
      </c>
      <c r="D12" s="22"/>
      <c r="E12" s="23"/>
      <c r="F12" s="23"/>
      <c r="G12" s="23"/>
      <c r="H12" s="24"/>
      <c r="I12" s="25"/>
      <c r="J12" s="23"/>
      <c r="K12" s="23"/>
      <c r="L12" s="23"/>
      <c r="M12" s="26"/>
      <c r="N12" s="57">
        <f t="shared" ref="N12:N39" si="1">(D12+E12+F12+G12+H12)+(I12+J12+K12+L12+M12)</f>
        <v>0</v>
      </c>
      <c r="O12" s="27"/>
      <c r="P12" s="27"/>
      <c r="Q12" s="27"/>
      <c r="R12" s="29"/>
    </row>
    <row r="13" spans="1:18" ht="16.149999999999999" customHeight="1">
      <c r="A13" s="40" t="str">
        <f>IFERROR(VLOOKUP(B13,休日マスタ!$A$3:$A$28,1,FALSE),"")</f>
        <v/>
      </c>
      <c r="B13" s="42">
        <f t="shared" ref="B13:B38" si="2">B12+1</f>
        <v>45933</v>
      </c>
      <c r="C13" s="38">
        <f t="shared" si="0"/>
        <v>6</v>
      </c>
      <c r="D13" s="22"/>
      <c r="E13" s="23"/>
      <c r="F13" s="23"/>
      <c r="G13" s="23"/>
      <c r="H13" s="24"/>
      <c r="I13" s="25"/>
      <c r="J13" s="23"/>
      <c r="K13" s="23"/>
      <c r="L13" s="23"/>
      <c r="M13" s="26"/>
      <c r="N13" s="10">
        <f t="shared" si="1"/>
        <v>0</v>
      </c>
      <c r="O13" s="27"/>
      <c r="P13" s="27"/>
      <c r="Q13" s="27"/>
      <c r="R13" s="29"/>
    </row>
    <row r="14" spans="1:18" ht="16.149999999999999" customHeight="1">
      <c r="A14" s="40" t="str">
        <f>IFERROR(VLOOKUP(B14,休日マスタ!$A$3:$A$28,1,FALSE),"")</f>
        <v/>
      </c>
      <c r="B14" s="42">
        <f t="shared" si="2"/>
        <v>45934</v>
      </c>
      <c r="C14" s="38">
        <f t="shared" si="0"/>
        <v>7</v>
      </c>
      <c r="D14" s="22"/>
      <c r="E14" s="23"/>
      <c r="F14" s="23"/>
      <c r="G14" s="23"/>
      <c r="H14" s="24"/>
      <c r="I14" s="25"/>
      <c r="J14" s="23"/>
      <c r="K14" s="23"/>
      <c r="L14" s="23"/>
      <c r="M14" s="26"/>
      <c r="N14" s="10">
        <f t="shared" si="1"/>
        <v>0</v>
      </c>
      <c r="O14" s="27"/>
      <c r="P14" s="27"/>
      <c r="Q14" s="27"/>
      <c r="R14" s="29"/>
    </row>
    <row r="15" spans="1:18" ht="16.149999999999999" customHeight="1">
      <c r="A15" s="40" t="str">
        <f>IFERROR(VLOOKUP(B15,休日マスタ!$A$3:$A$28,1,FALSE),"")</f>
        <v/>
      </c>
      <c r="B15" s="42">
        <f t="shared" si="2"/>
        <v>45935</v>
      </c>
      <c r="C15" s="38">
        <f t="shared" si="0"/>
        <v>1</v>
      </c>
      <c r="D15" s="22"/>
      <c r="E15" s="23"/>
      <c r="F15" s="23"/>
      <c r="G15" s="23"/>
      <c r="H15" s="24"/>
      <c r="I15" s="25"/>
      <c r="J15" s="23"/>
      <c r="K15" s="23"/>
      <c r="L15" s="23"/>
      <c r="M15" s="26"/>
      <c r="N15" s="10">
        <f t="shared" si="1"/>
        <v>0</v>
      </c>
      <c r="O15" s="27"/>
      <c r="P15" s="27"/>
      <c r="Q15" s="27"/>
      <c r="R15" s="29"/>
    </row>
    <row r="16" spans="1:18" ht="16.149999999999999" customHeight="1">
      <c r="A16" s="40" t="str">
        <f>IFERROR(VLOOKUP(B16,休日マスタ!$A$3:$A$28,1,FALSE),"")</f>
        <v/>
      </c>
      <c r="B16" s="42">
        <f t="shared" si="2"/>
        <v>45936</v>
      </c>
      <c r="C16" s="38">
        <f t="shared" si="0"/>
        <v>2</v>
      </c>
      <c r="D16" s="22"/>
      <c r="E16" s="23"/>
      <c r="F16" s="23"/>
      <c r="G16" s="23"/>
      <c r="H16" s="24"/>
      <c r="I16" s="25"/>
      <c r="J16" s="23"/>
      <c r="K16" s="23"/>
      <c r="L16" s="23"/>
      <c r="M16" s="26"/>
      <c r="N16" s="10">
        <f t="shared" si="1"/>
        <v>0</v>
      </c>
      <c r="O16" s="27"/>
      <c r="P16" s="27"/>
      <c r="Q16" s="27"/>
      <c r="R16" s="29"/>
    </row>
    <row r="17" spans="1:18" ht="16.149999999999999" customHeight="1">
      <c r="A17" s="40" t="str">
        <f>IFERROR(VLOOKUP(B17,休日マスタ!$A$3:$A$28,1,FALSE),"")</f>
        <v/>
      </c>
      <c r="B17" s="42">
        <f t="shared" si="2"/>
        <v>45937</v>
      </c>
      <c r="C17" s="38">
        <f t="shared" si="0"/>
        <v>3</v>
      </c>
      <c r="D17" s="22"/>
      <c r="E17" s="23"/>
      <c r="F17" s="23"/>
      <c r="G17" s="23"/>
      <c r="H17" s="24"/>
      <c r="I17" s="25"/>
      <c r="J17" s="23"/>
      <c r="K17" s="23"/>
      <c r="L17" s="23"/>
      <c r="M17" s="26"/>
      <c r="N17" s="10">
        <f t="shared" si="1"/>
        <v>0</v>
      </c>
      <c r="O17" s="27"/>
      <c r="P17" s="27"/>
      <c r="Q17" s="27"/>
      <c r="R17" s="29"/>
    </row>
    <row r="18" spans="1:18" ht="16.149999999999999" customHeight="1">
      <c r="A18" s="40" t="str">
        <f>IFERROR(VLOOKUP(B18,休日マスタ!$A$3:$A$28,1,FALSE),"")</f>
        <v/>
      </c>
      <c r="B18" s="42">
        <f t="shared" si="2"/>
        <v>45938</v>
      </c>
      <c r="C18" s="38">
        <f t="shared" si="0"/>
        <v>4</v>
      </c>
      <c r="D18" s="22"/>
      <c r="E18" s="23"/>
      <c r="F18" s="23"/>
      <c r="G18" s="23"/>
      <c r="H18" s="24"/>
      <c r="I18" s="25"/>
      <c r="J18" s="23"/>
      <c r="K18" s="23"/>
      <c r="L18" s="23"/>
      <c r="M18" s="26"/>
      <c r="N18" s="10">
        <f t="shared" si="1"/>
        <v>0</v>
      </c>
      <c r="O18" s="27"/>
      <c r="P18" s="27"/>
      <c r="Q18" s="27"/>
      <c r="R18" s="29"/>
    </row>
    <row r="19" spans="1:18" ht="16.149999999999999" customHeight="1">
      <c r="A19" s="40" t="str">
        <f>IFERROR(VLOOKUP(B19,休日マスタ!$A$3:$A$28,1,FALSE),"")</f>
        <v/>
      </c>
      <c r="B19" s="42">
        <f t="shared" si="2"/>
        <v>45939</v>
      </c>
      <c r="C19" s="38">
        <f t="shared" si="0"/>
        <v>5</v>
      </c>
      <c r="D19" s="22"/>
      <c r="E19" s="23"/>
      <c r="F19" s="23"/>
      <c r="G19" s="23"/>
      <c r="H19" s="24"/>
      <c r="I19" s="25"/>
      <c r="J19" s="23"/>
      <c r="K19" s="23"/>
      <c r="L19" s="23"/>
      <c r="M19" s="26"/>
      <c r="N19" s="10">
        <f t="shared" si="1"/>
        <v>0</v>
      </c>
      <c r="O19" s="27"/>
      <c r="P19" s="27"/>
      <c r="Q19" s="27"/>
      <c r="R19" s="29"/>
    </row>
    <row r="20" spans="1:18" ht="16.149999999999999" customHeight="1">
      <c r="A20" s="40" t="str">
        <f>IFERROR(VLOOKUP(B20,休日マスタ!$A$3:$A$28,1,FALSE),"")</f>
        <v/>
      </c>
      <c r="B20" s="42">
        <f t="shared" si="2"/>
        <v>45940</v>
      </c>
      <c r="C20" s="38">
        <f t="shared" si="0"/>
        <v>6</v>
      </c>
      <c r="D20" s="22"/>
      <c r="E20" s="23"/>
      <c r="F20" s="23"/>
      <c r="G20" s="23"/>
      <c r="H20" s="24"/>
      <c r="I20" s="25"/>
      <c r="J20" s="23"/>
      <c r="K20" s="23"/>
      <c r="L20" s="23"/>
      <c r="M20" s="26"/>
      <c r="N20" s="10">
        <f t="shared" si="1"/>
        <v>0</v>
      </c>
      <c r="O20" s="27"/>
      <c r="P20" s="27"/>
      <c r="Q20" s="27"/>
      <c r="R20" s="29"/>
    </row>
    <row r="21" spans="1:18" ht="16.149999999999999" customHeight="1">
      <c r="A21" s="40" t="str">
        <f>IFERROR(VLOOKUP(B21,休日マスタ!$A$3:$A$28,1,FALSE),"")</f>
        <v/>
      </c>
      <c r="B21" s="42">
        <f t="shared" si="2"/>
        <v>45941</v>
      </c>
      <c r="C21" s="38">
        <f t="shared" si="0"/>
        <v>7</v>
      </c>
      <c r="D21" s="22"/>
      <c r="E21" s="23"/>
      <c r="F21" s="23"/>
      <c r="G21" s="23"/>
      <c r="H21" s="24"/>
      <c r="I21" s="25"/>
      <c r="J21" s="23"/>
      <c r="K21" s="23"/>
      <c r="L21" s="23"/>
      <c r="M21" s="26"/>
      <c r="N21" s="10">
        <f t="shared" si="1"/>
        <v>0</v>
      </c>
      <c r="O21" s="27"/>
      <c r="P21" s="27"/>
      <c r="Q21" s="27"/>
      <c r="R21" s="29"/>
    </row>
    <row r="22" spans="1:18" ht="16.149999999999999" customHeight="1">
      <c r="A22" s="40" t="str">
        <f>IFERROR(VLOOKUP(B22,休日マスタ!$A$3:$A$28,1,FALSE),"")</f>
        <v/>
      </c>
      <c r="B22" s="42">
        <f t="shared" si="2"/>
        <v>45942</v>
      </c>
      <c r="C22" s="38">
        <f t="shared" si="0"/>
        <v>1</v>
      </c>
      <c r="D22" s="22"/>
      <c r="E22" s="23"/>
      <c r="F22" s="23"/>
      <c r="G22" s="23"/>
      <c r="H22" s="24"/>
      <c r="I22" s="25"/>
      <c r="J22" s="23"/>
      <c r="K22" s="23"/>
      <c r="L22" s="23"/>
      <c r="M22" s="26"/>
      <c r="N22" s="10">
        <f t="shared" si="1"/>
        <v>0</v>
      </c>
      <c r="O22" s="27"/>
      <c r="P22" s="27"/>
      <c r="Q22" s="27"/>
      <c r="R22" s="29"/>
    </row>
    <row r="23" spans="1:18" ht="16.149999999999999" customHeight="1">
      <c r="A23" s="40">
        <f>IFERROR(VLOOKUP(B23,休日マスタ!$A$3:$A$28,1,FALSE),"")</f>
        <v>45943</v>
      </c>
      <c r="B23" s="42">
        <f t="shared" si="2"/>
        <v>45943</v>
      </c>
      <c r="C23" s="38">
        <f t="shared" si="0"/>
        <v>2</v>
      </c>
      <c r="D23" s="22"/>
      <c r="E23" s="23"/>
      <c r="F23" s="23"/>
      <c r="G23" s="23"/>
      <c r="H23" s="24"/>
      <c r="I23" s="25"/>
      <c r="J23" s="23"/>
      <c r="K23" s="23"/>
      <c r="L23" s="23"/>
      <c r="M23" s="26"/>
      <c r="N23" s="10">
        <f t="shared" si="1"/>
        <v>0</v>
      </c>
      <c r="O23" s="27"/>
      <c r="P23" s="27"/>
      <c r="Q23" s="27"/>
      <c r="R23" s="29"/>
    </row>
    <row r="24" spans="1:18" ht="16.149999999999999" customHeight="1">
      <c r="A24" s="40" t="str">
        <f>IFERROR(VLOOKUP(B24,休日マスタ!$A$3:$A$28,1,FALSE),"")</f>
        <v/>
      </c>
      <c r="B24" s="42">
        <f t="shared" si="2"/>
        <v>45944</v>
      </c>
      <c r="C24" s="38">
        <f t="shared" si="0"/>
        <v>3</v>
      </c>
      <c r="D24" s="22"/>
      <c r="E24" s="23"/>
      <c r="F24" s="23"/>
      <c r="G24" s="23"/>
      <c r="H24" s="24"/>
      <c r="I24" s="25"/>
      <c r="J24" s="23"/>
      <c r="K24" s="23"/>
      <c r="L24" s="23"/>
      <c r="M24" s="26"/>
      <c r="N24" s="10">
        <f t="shared" si="1"/>
        <v>0</v>
      </c>
      <c r="O24" s="27"/>
      <c r="P24" s="27"/>
      <c r="Q24" s="27"/>
      <c r="R24" s="29"/>
    </row>
    <row r="25" spans="1:18" ht="16.149999999999999" customHeight="1">
      <c r="A25" s="40" t="str">
        <f>IFERROR(VLOOKUP(B25,休日マスタ!$A$3:$A$28,1,FALSE),"")</f>
        <v/>
      </c>
      <c r="B25" s="42">
        <f t="shared" si="2"/>
        <v>45945</v>
      </c>
      <c r="C25" s="38">
        <f t="shared" si="0"/>
        <v>4</v>
      </c>
      <c r="D25" s="22"/>
      <c r="E25" s="23"/>
      <c r="F25" s="23"/>
      <c r="G25" s="23"/>
      <c r="H25" s="24"/>
      <c r="I25" s="25"/>
      <c r="J25" s="23"/>
      <c r="K25" s="23"/>
      <c r="L25" s="23"/>
      <c r="M25" s="26"/>
      <c r="N25" s="10">
        <f t="shared" si="1"/>
        <v>0</v>
      </c>
      <c r="O25" s="27"/>
      <c r="P25" s="27"/>
      <c r="Q25" s="27"/>
      <c r="R25" s="29"/>
    </row>
    <row r="26" spans="1:18" ht="16.149999999999999" customHeight="1">
      <c r="A26" s="40" t="str">
        <f>IFERROR(VLOOKUP(B26,休日マスタ!$A$3:$A$28,1,FALSE),"")</f>
        <v/>
      </c>
      <c r="B26" s="42">
        <f t="shared" si="2"/>
        <v>45946</v>
      </c>
      <c r="C26" s="38">
        <f t="shared" si="0"/>
        <v>5</v>
      </c>
      <c r="D26" s="22"/>
      <c r="E26" s="23"/>
      <c r="F26" s="23"/>
      <c r="G26" s="23"/>
      <c r="H26" s="24"/>
      <c r="I26" s="25"/>
      <c r="J26" s="23"/>
      <c r="K26" s="23"/>
      <c r="L26" s="23"/>
      <c r="M26" s="26"/>
      <c r="N26" s="10">
        <f t="shared" si="1"/>
        <v>0</v>
      </c>
      <c r="O26" s="27"/>
      <c r="P26" s="27"/>
      <c r="Q26" s="27"/>
      <c r="R26" s="29"/>
    </row>
    <row r="27" spans="1:18" ht="16.149999999999999" customHeight="1">
      <c r="A27" s="40" t="str">
        <f>IFERROR(VLOOKUP(B27,休日マスタ!$A$3:$A$28,1,FALSE),"")</f>
        <v/>
      </c>
      <c r="B27" s="42">
        <f t="shared" si="2"/>
        <v>45947</v>
      </c>
      <c r="C27" s="38">
        <f t="shared" si="0"/>
        <v>6</v>
      </c>
      <c r="D27" s="22"/>
      <c r="E27" s="23"/>
      <c r="F27" s="23"/>
      <c r="G27" s="23"/>
      <c r="H27" s="24"/>
      <c r="I27" s="25"/>
      <c r="J27" s="23"/>
      <c r="K27" s="23"/>
      <c r="L27" s="23"/>
      <c r="M27" s="26"/>
      <c r="N27" s="10">
        <f t="shared" si="1"/>
        <v>0</v>
      </c>
      <c r="O27" s="27"/>
      <c r="P27" s="27"/>
      <c r="Q27" s="27"/>
      <c r="R27" s="29"/>
    </row>
    <row r="28" spans="1:18" ht="16.149999999999999" customHeight="1">
      <c r="A28" s="40" t="str">
        <f>IFERROR(VLOOKUP(B28,休日マスタ!$A$3:$A$28,1,FALSE),"")</f>
        <v/>
      </c>
      <c r="B28" s="42">
        <f t="shared" si="2"/>
        <v>45948</v>
      </c>
      <c r="C28" s="38">
        <f t="shared" si="0"/>
        <v>7</v>
      </c>
      <c r="D28" s="22"/>
      <c r="E28" s="23"/>
      <c r="F28" s="23"/>
      <c r="G28" s="23"/>
      <c r="H28" s="24"/>
      <c r="I28" s="25"/>
      <c r="J28" s="23"/>
      <c r="K28" s="23"/>
      <c r="L28" s="23"/>
      <c r="M28" s="26"/>
      <c r="N28" s="10">
        <f t="shared" si="1"/>
        <v>0</v>
      </c>
      <c r="O28" s="27"/>
      <c r="P28" s="27"/>
      <c r="Q28" s="27"/>
      <c r="R28" s="29"/>
    </row>
    <row r="29" spans="1:18" ht="16.149999999999999" customHeight="1">
      <c r="A29" s="40" t="str">
        <f>IFERROR(VLOOKUP(B29,休日マスタ!$A$3:$A$28,1,FALSE),"")</f>
        <v/>
      </c>
      <c r="B29" s="42">
        <f t="shared" si="2"/>
        <v>45949</v>
      </c>
      <c r="C29" s="38">
        <f t="shared" si="0"/>
        <v>1</v>
      </c>
      <c r="D29" s="22"/>
      <c r="E29" s="23"/>
      <c r="F29" s="23"/>
      <c r="G29" s="23"/>
      <c r="H29" s="24"/>
      <c r="I29" s="25"/>
      <c r="J29" s="23"/>
      <c r="K29" s="23"/>
      <c r="L29" s="23"/>
      <c r="M29" s="26"/>
      <c r="N29" s="10">
        <f t="shared" si="1"/>
        <v>0</v>
      </c>
      <c r="O29" s="27"/>
      <c r="P29" s="27"/>
      <c r="Q29" s="27"/>
      <c r="R29" s="29"/>
    </row>
    <row r="30" spans="1:18" ht="16.149999999999999" customHeight="1">
      <c r="A30" s="40" t="str">
        <f>IFERROR(VLOOKUP(B30,休日マスタ!$A$3:$A$28,1,FALSE),"")</f>
        <v/>
      </c>
      <c r="B30" s="42">
        <f t="shared" si="2"/>
        <v>45950</v>
      </c>
      <c r="C30" s="38">
        <f t="shared" si="0"/>
        <v>2</v>
      </c>
      <c r="D30" s="22"/>
      <c r="E30" s="23"/>
      <c r="F30" s="23"/>
      <c r="G30" s="23"/>
      <c r="H30" s="24"/>
      <c r="I30" s="25"/>
      <c r="J30" s="23"/>
      <c r="K30" s="23"/>
      <c r="L30" s="23"/>
      <c r="M30" s="26"/>
      <c r="N30" s="10">
        <f t="shared" si="1"/>
        <v>0</v>
      </c>
      <c r="O30" s="27"/>
      <c r="P30" s="27"/>
      <c r="Q30" s="27"/>
      <c r="R30" s="29"/>
    </row>
    <row r="31" spans="1:18" ht="16.149999999999999" customHeight="1">
      <c r="A31" s="40" t="str">
        <f>IFERROR(VLOOKUP(B31,休日マスタ!$A$3:$A$28,1,FALSE),"")</f>
        <v/>
      </c>
      <c r="B31" s="42">
        <f t="shared" si="2"/>
        <v>45951</v>
      </c>
      <c r="C31" s="38">
        <f t="shared" si="0"/>
        <v>3</v>
      </c>
      <c r="D31" s="22"/>
      <c r="E31" s="23"/>
      <c r="F31" s="23"/>
      <c r="G31" s="23"/>
      <c r="H31" s="24"/>
      <c r="I31" s="25"/>
      <c r="J31" s="23"/>
      <c r="K31" s="23"/>
      <c r="L31" s="23"/>
      <c r="M31" s="26"/>
      <c r="N31" s="10">
        <f t="shared" si="1"/>
        <v>0</v>
      </c>
      <c r="O31" s="27"/>
      <c r="P31" s="27"/>
      <c r="Q31" s="27"/>
      <c r="R31" s="29"/>
    </row>
    <row r="32" spans="1:18" ht="16.149999999999999" customHeight="1">
      <c r="A32" s="40" t="str">
        <f>IFERROR(VLOOKUP(B32,休日マスタ!$A$3:$A$28,1,FALSE),"")</f>
        <v/>
      </c>
      <c r="B32" s="42">
        <f t="shared" si="2"/>
        <v>45952</v>
      </c>
      <c r="C32" s="38">
        <f t="shared" si="0"/>
        <v>4</v>
      </c>
      <c r="D32" s="22"/>
      <c r="E32" s="23"/>
      <c r="F32" s="23"/>
      <c r="G32" s="23"/>
      <c r="H32" s="24"/>
      <c r="I32" s="25"/>
      <c r="J32" s="23"/>
      <c r="K32" s="23"/>
      <c r="L32" s="23"/>
      <c r="M32" s="26"/>
      <c r="N32" s="10">
        <f t="shared" si="1"/>
        <v>0</v>
      </c>
      <c r="O32" s="27"/>
      <c r="P32" s="27"/>
      <c r="Q32" s="27"/>
      <c r="R32" s="29"/>
    </row>
    <row r="33" spans="1:18" ht="16.149999999999999" customHeight="1">
      <c r="A33" s="40" t="str">
        <f>IFERROR(VLOOKUP(B33,休日マスタ!$A$3:$A$28,1,FALSE),"")</f>
        <v/>
      </c>
      <c r="B33" s="42">
        <f t="shared" si="2"/>
        <v>45953</v>
      </c>
      <c r="C33" s="38">
        <f t="shared" si="0"/>
        <v>5</v>
      </c>
      <c r="D33" s="22"/>
      <c r="E33" s="23"/>
      <c r="F33" s="23"/>
      <c r="G33" s="23"/>
      <c r="H33" s="24"/>
      <c r="I33" s="25"/>
      <c r="J33" s="23"/>
      <c r="K33" s="23"/>
      <c r="L33" s="23"/>
      <c r="M33" s="26"/>
      <c r="N33" s="10">
        <f t="shared" si="1"/>
        <v>0</v>
      </c>
      <c r="O33" s="27"/>
      <c r="P33" s="27"/>
      <c r="Q33" s="27"/>
      <c r="R33" s="29"/>
    </row>
    <row r="34" spans="1:18" ht="16.149999999999999" customHeight="1">
      <c r="A34" s="40" t="str">
        <f>IFERROR(VLOOKUP(B34,休日マスタ!$A$3:$A$28,1,FALSE),"")</f>
        <v/>
      </c>
      <c r="B34" s="42">
        <f t="shared" si="2"/>
        <v>45954</v>
      </c>
      <c r="C34" s="38">
        <f t="shared" si="0"/>
        <v>6</v>
      </c>
      <c r="D34" s="22"/>
      <c r="E34" s="23"/>
      <c r="F34" s="23"/>
      <c r="G34" s="23"/>
      <c r="H34" s="24"/>
      <c r="I34" s="25"/>
      <c r="J34" s="23"/>
      <c r="K34" s="23"/>
      <c r="L34" s="23"/>
      <c r="M34" s="26"/>
      <c r="N34" s="10">
        <f t="shared" si="1"/>
        <v>0</v>
      </c>
      <c r="O34" s="27"/>
      <c r="P34" s="27"/>
      <c r="Q34" s="27"/>
      <c r="R34" s="29"/>
    </row>
    <row r="35" spans="1:18" ht="16.149999999999999" customHeight="1">
      <c r="A35" s="40" t="str">
        <f>IFERROR(VLOOKUP(B35,休日マスタ!$A$3:$A$28,1,FALSE),"")</f>
        <v/>
      </c>
      <c r="B35" s="42">
        <f t="shared" si="2"/>
        <v>45955</v>
      </c>
      <c r="C35" s="38">
        <f t="shared" si="0"/>
        <v>7</v>
      </c>
      <c r="D35" s="22"/>
      <c r="E35" s="23"/>
      <c r="F35" s="23"/>
      <c r="G35" s="23"/>
      <c r="H35" s="24"/>
      <c r="I35" s="25"/>
      <c r="J35" s="23"/>
      <c r="K35" s="23"/>
      <c r="L35" s="23"/>
      <c r="M35" s="26"/>
      <c r="N35" s="10">
        <f t="shared" si="1"/>
        <v>0</v>
      </c>
      <c r="O35" s="27"/>
      <c r="P35" s="27"/>
      <c r="Q35" s="27"/>
      <c r="R35" s="29"/>
    </row>
    <row r="36" spans="1:18" ht="16.149999999999999" customHeight="1">
      <c r="A36" s="40" t="str">
        <f>IFERROR(VLOOKUP(B36,休日マスタ!$A$3:$A$28,1,FALSE),"")</f>
        <v/>
      </c>
      <c r="B36" s="42">
        <f t="shared" si="2"/>
        <v>45956</v>
      </c>
      <c r="C36" s="38">
        <f t="shared" si="0"/>
        <v>1</v>
      </c>
      <c r="D36" s="22"/>
      <c r="E36" s="23"/>
      <c r="F36" s="23"/>
      <c r="G36" s="23"/>
      <c r="H36" s="24"/>
      <c r="I36" s="25"/>
      <c r="J36" s="23"/>
      <c r="K36" s="23"/>
      <c r="L36" s="23"/>
      <c r="M36" s="26"/>
      <c r="N36" s="10">
        <f t="shared" si="1"/>
        <v>0</v>
      </c>
      <c r="O36" s="27"/>
      <c r="P36" s="27"/>
      <c r="Q36" s="27"/>
      <c r="R36" s="29"/>
    </row>
    <row r="37" spans="1:18" ht="16.149999999999999" customHeight="1">
      <c r="A37" s="40" t="str">
        <f>IFERROR(VLOOKUP(B37,休日マスタ!$A$3:$A$28,1,FALSE),"")</f>
        <v/>
      </c>
      <c r="B37" s="42">
        <f t="shared" si="2"/>
        <v>45957</v>
      </c>
      <c r="C37" s="38">
        <f t="shared" si="0"/>
        <v>2</v>
      </c>
      <c r="D37" s="22"/>
      <c r="E37" s="23"/>
      <c r="F37" s="23"/>
      <c r="G37" s="23"/>
      <c r="H37" s="24"/>
      <c r="I37" s="25"/>
      <c r="J37" s="23"/>
      <c r="K37" s="23"/>
      <c r="L37" s="23"/>
      <c r="M37" s="26"/>
      <c r="N37" s="10">
        <f t="shared" si="1"/>
        <v>0</v>
      </c>
      <c r="O37" s="27"/>
      <c r="P37" s="27"/>
      <c r="Q37" s="27"/>
      <c r="R37" s="29"/>
    </row>
    <row r="38" spans="1:18" ht="16.149999999999999" customHeight="1">
      <c r="A38" s="40" t="str">
        <f>IFERROR(VLOOKUP(B38,休日マスタ!$A$3:$A$28,1,FALSE),"")</f>
        <v/>
      </c>
      <c r="B38" s="42">
        <f t="shared" si="2"/>
        <v>45958</v>
      </c>
      <c r="C38" s="38">
        <f t="shared" si="0"/>
        <v>3</v>
      </c>
      <c r="D38" s="22"/>
      <c r="E38" s="23"/>
      <c r="F38" s="23"/>
      <c r="G38" s="23"/>
      <c r="H38" s="24"/>
      <c r="I38" s="25"/>
      <c r="J38" s="23"/>
      <c r="K38" s="23"/>
      <c r="L38" s="23"/>
      <c r="M38" s="26"/>
      <c r="N38" s="10">
        <f t="shared" si="1"/>
        <v>0</v>
      </c>
      <c r="O38" s="27"/>
      <c r="P38" s="27"/>
      <c r="Q38" s="27"/>
      <c r="R38" s="29"/>
    </row>
    <row r="39" spans="1:18" ht="16.149999999999999" customHeight="1">
      <c r="A39" s="40" t="str">
        <f>IFERROR(VLOOKUP(B39,休日マスタ!$A$3:$A$28,1,FALSE),"")</f>
        <v/>
      </c>
      <c r="B39" s="42">
        <f>IFERROR(IF(DAY(B38+1)=1,"",B38+1),"")</f>
        <v>45959</v>
      </c>
      <c r="C39" s="38">
        <f>IF(B39="","",WEEKDAY(B39,1))</f>
        <v>4</v>
      </c>
      <c r="D39" s="22"/>
      <c r="E39" s="23"/>
      <c r="F39" s="23"/>
      <c r="G39" s="23"/>
      <c r="H39" s="24"/>
      <c r="I39" s="25"/>
      <c r="J39" s="23"/>
      <c r="K39" s="23"/>
      <c r="L39" s="23"/>
      <c r="M39" s="26"/>
      <c r="N39" s="10">
        <f t="shared" si="1"/>
        <v>0</v>
      </c>
      <c r="O39" s="27"/>
      <c r="P39" s="27"/>
      <c r="Q39" s="27"/>
      <c r="R39" s="29"/>
    </row>
    <row r="40" spans="1:18" ht="16.149999999999999" customHeight="1">
      <c r="A40" s="40" t="str">
        <f>IFERROR(VLOOKUP(B40,休日マスタ!$A$3:$A$28,1,FALSE),"")</f>
        <v/>
      </c>
      <c r="B40" s="42">
        <f>IFERROR(IF(DAY(B39+1)=1,"",B39+1),"")</f>
        <v>45960</v>
      </c>
      <c r="C40" s="38">
        <f>IF(B40="","",WEEKDAY(B40,1))</f>
        <v>5</v>
      </c>
      <c r="D40" s="22"/>
      <c r="E40" s="23"/>
      <c r="F40" s="23"/>
      <c r="G40" s="23"/>
      <c r="H40" s="24"/>
      <c r="I40" s="25"/>
      <c r="J40" s="23"/>
      <c r="K40" s="23"/>
      <c r="L40" s="23"/>
      <c r="M40" s="26"/>
      <c r="N40" s="10">
        <f>(D40+E40+F40+G40+H40)+(I40+J40+K40+L40+M40)</f>
        <v>0</v>
      </c>
      <c r="O40" s="27"/>
      <c r="P40" s="27"/>
      <c r="Q40" s="27"/>
      <c r="R40" s="29"/>
    </row>
    <row r="41" spans="1:18" ht="16.149999999999999" customHeight="1" thickBot="1">
      <c r="A41" s="40" t="str">
        <f>IFERROR(VLOOKUP(B41,休日マスタ!$A$3:$A$28,1,FALSE),"")</f>
        <v/>
      </c>
      <c r="B41" s="43">
        <f>IFERROR(IF(DAY(B40+1)=1,"",B40+1),"")</f>
        <v>45961</v>
      </c>
      <c r="C41" s="51">
        <f>IF(B41="","",WEEKDAY(B41,1))</f>
        <v>6</v>
      </c>
      <c r="D41" s="32"/>
      <c r="E41" s="33"/>
      <c r="F41" s="33"/>
      <c r="G41" s="33"/>
      <c r="H41" s="34"/>
      <c r="I41" s="35"/>
      <c r="J41" s="33"/>
      <c r="K41" s="33"/>
      <c r="L41" s="33"/>
      <c r="M41" s="36"/>
      <c r="N41" s="11">
        <f>(D41+E41+F41+G41+H41)+(I41+J41+K41+L41+M41)</f>
        <v>0</v>
      </c>
      <c r="O41" s="30"/>
      <c r="P41" s="30"/>
      <c r="Q41" s="30"/>
      <c r="R41" s="31"/>
    </row>
    <row r="42" spans="1:18" ht="16.149999999999999" customHeight="1" thickTop="1">
      <c r="B42" s="103" t="s">
        <v>16</v>
      </c>
      <c r="C42" s="104"/>
      <c r="D42" s="152">
        <f>SUM(D11:D41)</f>
        <v>0</v>
      </c>
      <c r="E42" s="153">
        <f t="shared" ref="E42:Q42" si="3">SUM(E11:E41)</f>
        <v>0</v>
      </c>
      <c r="F42" s="153">
        <f t="shared" si="3"/>
        <v>0</v>
      </c>
      <c r="G42" s="153">
        <f t="shared" si="3"/>
        <v>0</v>
      </c>
      <c r="H42" s="153">
        <f t="shared" si="3"/>
        <v>0</v>
      </c>
      <c r="I42" s="153">
        <f t="shared" si="3"/>
        <v>0</v>
      </c>
      <c r="J42" s="153">
        <f t="shared" si="3"/>
        <v>0</v>
      </c>
      <c r="K42" s="153">
        <f t="shared" si="3"/>
        <v>0</v>
      </c>
      <c r="L42" s="153">
        <f t="shared" si="3"/>
        <v>0</v>
      </c>
      <c r="M42" s="154">
        <f t="shared" si="3"/>
        <v>0</v>
      </c>
      <c r="N42" s="14">
        <f t="shared" si="3"/>
        <v>0</v>
      </c>
      <c r="O42" s="15">
        <f t="shared" si="3"/>
        <v>0</v>
      </c>
      <c r="P42" s="15">
        <f t="shared" si="3"/>
        <v>0</v>
      </c>
      <c r="Q42" s="15">
        <f t="shared" si="3"/>
        <v>0</v>
      </c>
      <c r="R42" s="12">
        <f>SUM(R11:R41)</f>
        <v>0</v>
      </c>
    </row>
    <row r="43" spans="1:18">
      <c r="B43" t="s">
        <v>17</v>
      </c>
      <c r="D43" s="13"/>
      <c r="E43" s="13"/>
      <c r="F43" s="13"/>
      <c r="G43" s="13"/>
      <c r="H43" s="13"/>
      <c r="I43" s="13"/>
      <c r="J43" s="13"/>
      <c r="K43" s="13"/>
      <c r="L43" s="13"/>
      <c r="M43" s="13"/>
      <c r="N43" s="13"/>
      <c r="O43" s="13"/>
      <c r="P43" s="13"/>
      <c r="Q43" s="13"/>
      <c r="R43" s="13"/>
    </row>
    <row r="44" spans="1:18" ht="22.5" customHeight="1">
      <c r="B44" t="s">
        <v>31</v>
      </c>
      <c r="D44" s="13"/>
      <c r="E44" s="13"/>
      <c r="F44" s="13"/>
      <c r="G44" s="13"/>
      <c r="H44" s="13"/>
      <c r="I44" s="13"/>
      <c r="J44" s="13"/>
      <c r="K44" s="13"/>
      <c r="L44" s="13"/>
      <c r="M44" s="13"/>
      <c r="N44" s="13"/>
      <c r="O44" s="13"/>
      <c r="P44" s="13"/>
      <c r="Q44" s="13"/>
      <c r="R44" s="13"/>
    </row>
    <row r="45" spans="1:18" ht="9" customHeight="1">
      <c r="D45" s="13"/>
      <c r="E45" s="13"/>
      <c r="F45" s="13"/>
      <c r="G45" s="13"/>
      <c r="H45" s="13"/>
      <c r="I45" s="13"/>
      <c r="J45" s="13"/>
      <c r="K45" s="13"/>
      <c r="L45" s="13"/>
      <c r="M45" s="13"/>
      <c r="N45" s="13"/>
      <c r="O45" s="13"/>
      <c r="P45" s="13"/>
      <c r="Q45" s="13"/>
      <c r="R45" s="13"/>
    </row>
    <row r="46" spans="1:18" ht="19.5">
      <c r="B46" s="105" t="s">
        <v>18</v>
      </c>
      <c r="C46" s="105"/>
      <c r="D46" s="105"/>
      <c r="E46" s="105"/>
      <c r="F46" s="105"/>
      <c r="G46" s="105"/>
      <c r="H46" s="105"/>
      <c r="I46" s="105"/>
      <c r="J46" s="105"/>
      <c r="K46" s="105"/>
      <c r="L46" s="105"/>
      <c r="M46" s="105"/>
      <c r="N46" s="105"/>
      <c r="O46" s="105"/>
      <c r="P46" s="105"/>
      <c r="Q46" s="105"/>
      <c r="R46" s="105"/>
    </row>
    <row r="47" spans="1:18" ht="69" customHeight="1">
      <c r="B47" s="64" t="s">
        <v>26</v>
      </c>
      <c r="C47" s="106"/>
      <c r="D47" s="144" t="str">
        <f>'様式1-1月報(9月)'!$D$47:$R$47</f>
        <v>　目標設定シートの２（１）で記載したものを記入</v>
      </c>
      <c r="E47" s="145"/>
      <c r="F47" s="145"/>
      <c r="G47" s="145"/>
      <c r="H47" s="145"/>
      <c r="I47" s="145"/>
      <c r="J47" s="145"/>
      <c r="K47" s="145"/>
      <c r="L47" s="145"/>
      <c r="M47" s="145"/>
      <c r="N47" s="145"/>
      <c r="O47" s="145"/>
      <c r="P47" s="145"/>
      <c r="Q47" s="145"/>
      <c r="R47" s="146"/>
    </row>
    <row r="48" spans="1:18" ht="63" customHeight="1">
      <c r="B48" s="64" t="s">
        <v>57</v>
      </c>
      <c r="C48" s="65"/>
      <c r="D48" s="141" t="str">
        <f>'様式1-1月報(9月)'!$D$48:$R$48</f>
        <v>①　目標設定シートの２（２）で記載したものを記入
②
③</v>
      </c>
      <c r="E48" s="142"/>
      <c r="F48" s="142"/>
      <c r="G48" s="142"/>
      <c r="H48" s="142"/>
      <c r="I48" s="142"/>
      <c r="J48" s="142"/>
      <c r="K48" s="142"/>
      <c r="L48" s="142"/>
      <c r="M48" s="142"/>
      <c r="N48" s="142"/>
      <c r="O48" s="142"/>
      <c r="P48" s="142"/>
      <c r="Q48" s="142"/>
      <c r="R48" s="143"/>
    </row>
    <row r="49" spans="2:18" ht="42" customHeight="1">
      <c r="B49" s="147" t="s">
        <v>79</v>
      </c>
      <c r="C49" s="148"/>
      <c r="D49" s="149" t="str">
        <f>'様式1-1月報(9月)'!$D$53:$R$53</f>
        <v>・当月の考察等踏まえた行動計画</v>
      </c>
      <c r="E49" s="150"/>
      <c r="F49" s="150"/>
      <c r="G49" s="150"/>
      <c r="H49" s="150"/>
      <c r="I49" s="150"/>
      <c r="J49" s="150"/>
      <c r="K49" s="150"/>
      <c r="L49" s="150"/>
      <c r="M49" s="150"/>
      <c r="N49" s="150"/>
      <c r="O49" s="150"/>
      <c r="P49" s="150"/>
      <c r="Q49" s="150"/>
      <c r="R49" s="151"/>
    </row>
    <row r="50" spans="2:18" ht="27.6" customHeight="1">
      <c r="B50" s="94" t="s">
        <v>19</v>
      </c>
      <c r="C50" s="95"/>
      <c r="D50" s="100" t="s">
        <v>28</v>
      </c>
      <c r="E50" s="101"/>
      <c r="F50" s="101"/>
      <c r="G50" s="101"/>
      <c r="H50" s="101"/>
      <c r="I50" s="101"/>
      <c r="J50" s="101"/>
      <c r="K50" s="101"/>
      <c r="L50" s="101"/>
      <c r="M50" s="101"/>
      <c r="N50" s="101"/>
      <c r="O50" s="101"/>
      <c r="P50" s="101"/>
      <c r="Q50" s="101"/>
      <c r="R50" s="102"/>
    </row>
    <row r="51" spans="2:18" ht="28.9" customHeight="1">
      <c r="B51" s="96"/>
      <c r="C51" s="97"/>
      <c r="D51" s="100" t="s">
        <v>69</v>
      </c>
      <c r="E51" s="101"/>
      <c r="F51" s="101"/>
      <c r="G51" s="101"/>
      <c r="H51" s="101"/>
      <c r="I51" s="101"/>
      <c r="J51" s="101"/>
      <c r="K51" s="101"/>
      <c r="L51" s="101"/>
      <c r="M51" s="101"/>
      <c r="N51" s="101"/>
      <c r="O51" s="101"/>
      <c r="P51" s="101"/>
      <c r="Q51" s="101"/>
      <c r="R51" s="102"/>
    </row>
    <row r="52" spans="2:18" ht="33" customHeight="1">
      <c r="B52" s="98"/>
      <c r="C52" s="99"/>
      <c r="D52" s="100" t="s">
        <v>29</v>
      </c>
      <c r="E52" s="101"/>
      <c r="F52" s="101"/>
      <c r="G52" s="101"/>
      <c r="H52" s="101"/>
      <c r="I52" s="101"/>
      <c r="J52" s="101"/>
      <c r="K52" s="101"/>
      <c r="L52" s="101"/>
      <c r="M52" s="101"/>
      <c r="N52" s="101"/>
      <c r="O52" s="101"/>
      <c r="P52" s="101"/>
      <c r="Q52" s="101"/>
      <c r="R52" s="102"/>
    </row>
    <row r="53" spans="2:18" ht="63" customHeight="1">
      <c r="B53" s="86" t="s">
        <v>70</v>
      </c>
      <c r="C53" s="87"/>
      <c r="D53" s="126" t="s">
        <v>73</v>
      </c>
      <c r="E53" s="127"/>
      <c r="F53" s="127"/>
      <c r="G53" s="127"/>
      <c r="H53" s="127"/>
      <c r="I53" s="127"/>
      <c r="J53" s="127"/>
      <c r="K53" s="127"/>
      <c r="L53" s="127"/>
      <c r="M53" s="127"/>
      <c r="N53" s="127"/>
      <c r="O53" s="127"/>
      <c r="P53" s="127"/>
      <c r="Q53" s="127"/>
      <c r="R53" s="128"/>
    </row>
    <row r="54" spans="2:18" ht="36" customHeight="1">
      <c r="B54" s="71" t="s">
        <v>27</v>
      </c>
      <c r="C54" s="72"/>
      <c r="D54" s="73" t="s">
        <v>23</v>
      </c>
      <c r="E54" s="74"/>
      <c r="F54" s="75"/>
      <c r="G54" s="76"/>
      <c r="H54" s="77" t="s">
        <v>24</v>
      </c>
      <c r="I54" s="78"/>
      <c r="J54" s="79"/>
      <c r="K54" s="80"/>
      <c r="L54" s="77" t="s">
        <v>25</v>
      </c>
      <c r="M54" s="78"/>
      <c r="N54" s="66">
        <f>F54+J54</f>
        <v>0</v>
      </c>
      <c r="O54" s="67"/>
      <c r="P54" s="68" t="s">
        <v>30</v>
      </c>
      <c r="Q54" s="69"/>
      <c r="R54" s="55"/>
    </row>
    <row r="55" spans="2:18">
      <c r="B55" s="70" t="s">
        <v>78</v>
      </c>
      <c r="C55" s="70"/>
      <c r="D55" s="70"/>
      <c r="E55" s="70"/>
      <c r="F55" s="70"/>
      <c r="G55" s="70"/>
      <c r="H55" s="70"/>
      <c r="I55" s="70"/>
      <c r="J55" s="70"/>
      <c r="K55" s="70"/>
      <c r="L55" s="70"/>
      <c r="M55" s="70"/>
      <c r="N55" s="70"/>
      <c r="O55" s="70"/>
      <c r="P55" s="70"/>
      <c r="Q55" s="70"/>
      <c r="R55" s="70"/>
    </row>
  </sheetData>
  <mergeCells count="44">
    <mergeCell ref="B2:R2"/>
    <mergeCell ref="L4:R4"/>
    <mergeCell ref="L5:R5"/>
    <mergeCell ref="B6:C6"/>
    <mergeCell ref="D6:H6"/>
    <mergeCell ref="I6:M6"/>
    <mergeCell ref="N6:N8"/>
    <mergeCell ref="O6:O8"/>
    <mergeCell ref="P6:P8"/>
    <mergeCell ref="Q6:Q8"/>
    <mergeCell ref="R6:R8"/>
    <mergeCell ref="B7:B8"/>
    <mergeCell ref="C7:C8"/>
    <mergeCell ref="J7:J8"/>
    <mergeCell ref="K7:L7"/>
    <mergeCell ref="M7:M8"/>
    <mergeCell ref="D47:R47"/>
    <mergeCell ref="B49:C49"/>
    <mergeCell ref="D49:R49"/>
    <mergeCell ref="D7:D8"/>
    <mergeCell ref="E7:E8"/>
    <mergeCell ref="F7:G7"/>
    <mergeCell ref="H7:H8"/>
    <mergeCell ref="I7:I8"/>
    <mergeCell ref="B42:C42"/>
    <mergeCell ref="B46:R46"/>
    <mergeCell ref="B47:C47"/>
    <mergeCell ref="B50:C52"/>
    <mergeCell ref="D50:R50"/>
    <mergeCell ref="D51:R51"/>
    <mergeCell ref="D52:R52"/>
    <mergeCell ref="B48:C48"/>
    <mergeCell ref="D48:R48"/>
    <mergeCell ref="B55:R55"/>
    <mergeCell ref="B53:C53"/>
    <mergeCell ref="D53:R53"/>
    <mergeCell ref="B54:C54"/>
    <mergeCell ref="D54:E54"/>
    <mergeCell ref="F54:G54"/>
    <mergeCell ref="H54:I54"/>
    <mergeCell ref="J54:K54"/>
    <mergeCell ref="L54:M54"/>
    <mergeCell ref="N54:O54"/>
    <mergeCell ref="P54:Q54"/>
  </mergeCells>
  <phoneticPr fontId="1"/>
  <conditionalFormatting sqref="B11:C41">
    <cfRule type="expression" dxfId="17" priority="1">
      <formula>$A11&lt;&gt;""</formula>
    </cfRule>
    <cfRule type="expression" dxfId="16" priority="2">
      <formula>$C11=1</formula>
    </cfRule>
    <cfRule type="expression" dxfId="15" priority="3">
      <formula>$C11=7</formula>
    </cfRule>
  </conditionalFormatting>
  <dataValidations count="1">
    <dataValidation type="decimal" allowBlank="1" showInputMessage="1" showErrorMessage="1" errorTitle="お手数をおかけします。" error="集計を行うため、０以上の整数の入力をお願いします。" promptTitle="０以上の整数を入力してください。" sqref="D11:M41 O11:R41">
      <formula1>0</formula1>
      <formula2>10000000</formula2>
    </dataValidation>
  </dataValidations>
  <printOptions horizontalCentered="1" verticalCentered="1"/>
  <pageMargins left="0" right="0" top="0" bottom="0" header="0" footer="0"/>
  <pageSetup paperSize="9" scale="73"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5"/>
  <sheetViews>
    <sheetView tabSelected="1" view="pageBreakPreview" topLeftCell="A35" zoomScale="80" zoomScaleNormal="100" zoomScaleSheetLayoutView="80" workbookViewId="0">
      <selection activeCell="U32" sqref="U32"/>
    </sheetView>
  </sheetViews>
  <sheetFormatPr defaultRowHeight="18.75"/>
  <cols>
    <col min="1" max="1" width="3" customWidth="1"/>
    <col min="2" max="3" width="5" customWidth="1"/>
    <col min="4" max="13" width="6.25" customWidth="1"/>
    <col min="14" max="17" width="7.375" customWidth="1"/>
    <col min="19" max="19" width="3.625" customWidth="1"/>
  </cols>
  <sheetData>
    <row r="1" spans="1:18">
      <c r="B1" t="s">
        <v>0</v>
      </c>
    </row>
    <row r="2" spans="1:18" ht="30" customHeight="1">
      <c r="B2" s="113" t="str">
        <f>"令和７年度「小地域における生活支援体制整備事業」　【"&amp;DBCS(MONTH(B6))&amp;"月分】　業務報告（月報）"</f>
        <v>令和７年度「小地域における生活支援体制整備事業」　【１１月分】　業務報告（月報）</v>
      </c>
      <c r="C2" s="113"/>
      <c r="D2" s="113"/>
      <c r="E2" s="113"/>
      <c r="F2" s="113"/>
      <c r="G2" s="113"/>
      <c r="H2" s="113"/>
      <c r="I2" s="113"/>
      <c r="J2" s="113"/>
      <c r="K2" s="113"/>
      <c r="L2" s="113"/>
      <c r="M2" s="113"/>
      <c r="N2" s="113"/>
      <c r="O2" s="113"/>
      <c r="P2" s="113"/>
      <c r="Q2" s="113"/>
      <c r="R2" s="113"/>
    </row>
    <row r="3" spans="1:18" ht="3.95" customHeight="1">
      <c r="B3" s="1"/>
      <c r="C3" s="1"/>
      <c r="D3" s="1"/>
      <c r="E3" s="1"/>
      <c r="F3" s="1"/>
      <c r="G3" s="1"/>
      <c r="H3" s="1"/>
      <c r="I3" s="1"/>
      <c r="J3" s="1"/>
      <c r="K3" s="1"/>
      <c r="L3" s="1"/>
      <c r="M3" s="1"/>
      <c r="N3" s="1"/>
      <c r="O3" s="1"/>
      <c r="P3" s="1"/>
      <c r="Q3" s="1"/>
      <c r="R3" s="1"/>
    </row>
    <row r="4" spans="1:18" ht="20.100000000000001" customHeight="1">
      <c r="L4" s="140" t="str">
        <f>'様式1-1月報(4月)'!$L$4:$R$4</f>
        <v>事業所名：</v>
      </c>
      <c r="M4" s="140"/>
      <c r="N4" s="140"/>
      <c r="O4" s="140"/>
      <c r="P4" s="140"/>
      <c r="Q4" s="140"/>
      <c r="R4" s="140"/>
    </row>
    <row r="5" spans="1:18" ht="20.100000000000001" customHeight="1">
      <c r="L5" s="115" t="s">
        <v>2</v>
      </c>
      <c r="M5" s="115"/>
      <c r="N5" s="115"/>
      <c r="O5" s="115"/>
      <c r="P5" s="115"/>
      <c r="Q5" s="115"/>
      <c r="R5" s="115"/>
    </row>
    <row r="6" spans="1:18" ht="18.75" customHeight="1">
      <c r="B6" s="116">
        <f>EDATE('様式1-1月報(4月)'!$B$6,7)</f>
        <v>45962</v>
      </c>
      <c r="C6" s="117"/>
      <c r="D6" s="118" t="s">
        <v>3</v>
      </c>
      <c r="E6" s="119"/>
      <c r="F6" s="119"/>
      <c r="G6" s="119"/>
      <c r="H6" s="120"/>
      <c r="I6" s="118" t="s">
        <v>4</v>
      </c>
      <c r="J6" s="119"/>
      <c r="K6" s="119"/>
      <c r="L6" s="119"/>
      <c r="M6" s="120"/>
      <c r="N6" s="121" t="s">
        <v>5</v>
      </c>
      <c r="O6" s="121" t="s">
        <v>22</v>
      </c>
      <c r="P6" s="121" t="s">
        <v>20</v>
      </c>
      <c r="Q6" s="121" t="s">
        <v>71</v>
      </c>
      <c r="R6" s="121" t="s">
        <v>6</v>
      </c>
    </row>
    <row r="7" spans="1:18" ht="13.5" customHeight="1">
      <c r="B7" s="124" t="s">
        <v>11</v>
      </c>
      <c r="C7" s="81" t="s">
        <v>12</v>
      </c>
      <c r="D7" s="91" t="s">
        <v>7</v>
      </c>
      <c r="E7" s="88" t="s">
        <v>8</v>
      </c>
      <c r="F7" s="88" t="s">
        <v>9</v>
      </c>
      <c r="G7" s="88"/>
      <c r="H7" s="89" t="s">
        <v>10</v>
      </c>
      <c r="I7" s="91" t="s">
        <v>7</v>
      </c>
      <c r="J7" s="88" t="s">
        <v>8</v>
      </c>
      <c r="K7" s="88" t="s">
        <v>9</v>
      </c>
      <c r="L7" s="88"/>
      <c r="M7" s="89" t="s">
        <v>10</v>
      </c>
      <c r="N7" s="122"/>
      <c r="O7" s="122"/>
      <c r="P7" s="122"/>
      <c r="Q7" s="122"/>
      <c r="R7" s="122"/>
    </row>
    <row r="8" spans="1:18" ht="27" customHeight="1">
      <c r="B8" s="125"/>
      <c r="C8" s="82"/>
      <c r="D8" s="92"/>
      <c r="E8" s="93"/>
      <c r="F8" s="59" t="s">
        <v>13</v>
      </c>
      <c r="G8" s="2" t="s">
        <v>14</v>
      </c>
      <c r="H8" s="90"/>
      <c r="I8" s="92"/>
      <c r="J8" s="93"/>
      <c r="K8" s="59" t="s">
        <v>13</v>
      </c>
      <c r="L8" s="2" t="s">
        <v>14</v>
      </c>
      <c r="M8" s="90"/>
      <c r="N8" s="123"/>
      <c r="O8" s="123"/>
      <c r="P8" s="123"/>
      <c r="Q8" s="123"/>
      <c r="R8" s="123"/>
    </row>
    <row r="9" spans="1:18" ht="16.5" customHeight="1">
      <c r="B9" s="44" t="s">
        <v>15</v>
      </c>
      <c r="C9" s="3"/>
      <c r="D9" s="4">
        <v>1</v>
      </c>
      <c r="E9" s="5">
        <v>1</v>
      </c>
      <c r="F9" s="5">
        <v>4</v>
      </c>
      <c r="G9" s="5">
        <v>0</v>
      </c>
      <c r="H9" s="3">
        <v>0</v>
      </c>
      <c r="I9" s="6">
        <v>0</v>
      </c>
      <c r="J9" s="5">
        <v>0</v>
      </c>
      <c r="K9" s="5">
        <v>0</v>
      </c>
      <c r="L9" s="5">
        <v>2</v>
      </c>
      <c r="M9" s="7">
        <v>0</v>
      </c>
      <c r="N9" s="8">
        <f>(D9+E9+F9+G9+H9)+(I9+J9+K9+L9+M9)</f>
        <v>8</v>
      </c>
      <c r="O9" s="8">
        <v>1</v>
      </c>
      <c r="P9" s="56">
        <v>1</v>
      </c>
      <c r="Q9" s="8">
        <v>1</v>
      </c>
      <c r="R9" s="9">
        <v>0</v>
      </c>
    </row>
    <row r="10" spans="1:18" ht="27" hidden="1" customHeight="1">
      <c r="B10" s="62" t="s">
        <v>35</v>
      </c>
      <c r="C10" s="63" t="s">
        <v>58</v>
      </c>
      <c r="D10" s="58" t="s">
        <v>59</v>
      </c>
      <c r="E10" s="52" t="s">
        <v>60</v>
      </c>
      <c r="F10" s="52" t="s">
        <v>61</v>
      </c>
      <c r="G10" s="53" t="s">
        <v>62</v>
      </c>
      <c r="H10" s="61" t="s">
        <v>63</v>
      </c>
      <c r="I10" s="58" t="s">
        <v>64</v>
      </c>
      <c r="J10" s="52" t="s">
        <v>65</v>
      </c>
      <c r="K10" s="52" t="s">
        <v>66</v>
      </c>
      <c r="L10" s="53" t="s">
        <v>67</v>
      </c>
      <c r="M10" s="61" t="s">
        <v>68</v>
      </c>
      <c r="N10" s="60" t="s">
        <v>5</v>
      </c>
      <c r="O10" s="60" t="s">
        <v>22</v>
      </c>
      <c r="P10" s="60" t="s">
        <v>20</v>
      </c>
      <c r="Q10" s="60" t="s">
        <v>21</v>
      </c>
      <c r="R10" s="54" t="s">
        <v>6</v>
      </c>
    </row>
    <row r="11" spans="1:18" ht="16.149999999999999" customHeight="1">
      <c r="A11" s="40" t="str">
        <f>IFERROR(VLOOKUP(B11,休日マスタ!$A$3:$A$28,1,FALSE),"")</f>
        <v/>
      </c>
      <c r="B11" s="45">
        <f>B6</f>
        <v>45962</v>
      </c>
      <c r="C11" s="37">
        <f t="shared" ref="C11:C38" si="0">WEEKDAY(B11,1)</f>
        <v>7</v>
      </c>
      <c r="D11" s="17"/>
      <c r="E11" s="18"/>
      <c r="F11" s="18"/>
      <c r="G11" s="18"/>
      <c r="H11" s="19"/>
      <c r="I11" s="20"/>
      <c r="J11" s="18"/>
      <c r="K11" s="18"/>
      <c r="L11" s="18"/>
      <c r="M11" s="21"/>
      <c r="N11" s="10">
        <f>(D11+E11+F11+G11+H11)+(I11+J11+K11+L11+M11)</f>
        <v>0</v>
      </c>
      <c r="O11" s="27"/>
      <c r="P11" s="27"/>
      <c r="Q11" s="27"/>
      <c r="R11" s="28"/>
    </row>
    <row r="12" spans="1:18" ht="16.149999999999999" customHeight="1">
      <c r="A12" s="40" t="str">
        <f>IFERROR(VLOOKUP(B12,休日マスタ!$A$3:$A$28,1,FALSE),"")</f>
        <v/>
      </c>
      <c r="B12" s="42">
        <f>B11+1</f>
        <v>45963</v>
      </c>
      <c r="C12" s="38">
        <f t="shared" si="0"/>
        <v>1</v>
      </c>
      <c r="D12" s="22"/>
      <c r="E12" s="23"/>
      <c r="F12" s="23"/>
      <c r="G12" s="23"/>
      <c r="H12" s="24"/>
      <c r="I12" s="25"/>
      <c r="J12" s="23"/>
      <c r="K12" s="23"/>
      <c r="L12" s="23"/>
      <c r="M12" s="26"/>
      <c r="N12" s="57">
        <f t="shared" ref="N12:N39" si="1">(D12+E12+F12+G12+H12)+(I12+J12+K12+L12+M12)</f>
        <v>0</v>
      </c>
      <c r="O12" s="27"/>
      <c r="P12" s="27"/>
      <c r="Q12" s="27"/>
      <c r="R12" s="29"/>
    </row>
    <row r="13" spans="1:18" ht="16.149999999999999" customHeight="1">
      <c r="A13" s="40">
        <f>IFERROR(VLOOKUP(B13,休日マスタ!$A$3:$A$28,1,FALSE),"")</f>
        <v>45964</v>
      </c>
      <c r="B13" s="42">
        <f t="shared" ref="B13:B38" si="2">B12+1</f>
        <v>45964</v>
      </c>
      <c r="C13" s="38">
        <f t="shared" si="0"/>
        <v>2</v>
      </c>
      <c r="D13" s="22"/>
      <c r="E13" s="23"/>
      <c r="F13" s="23"/>
      <c r="G13" s="23"/>
      <c r="H13" s="24"/>
      <c r="I13" s="25"/>
      <c r="J13" s="23"/>
      <c r="K13" s="23"/>
      <c r="L13" s="23"/>
      <c r="M13" s="26"/>
      <c r="N13" s="10">
        <f t="shared" si="1"/>
        <v>0</v>
      </c>
      <c r="O13" s="27"/>
      <c r="P13" s="27"/>
      <c r="Q13" s="27"/>
      <c r="R13" s="29"/>
    </row>
    <row r="14" spans="1:18" ht="16.149999999999999" customHeight="1">
      <c r="A14" s="40" t="str">
        <f>IFERROR(VLOOKUP(B14,休日マスタ!$A$3:$A$28,1,FALSE),"")</f>
        <v/>
      </c>
      <c r="B14" s="42">
        <f t="shared" si="2"/>
        <v>45965</v>
      </c>
      <c r="C14" s="38">
        <f t="shared" si="0"/>
        <v>3</v>
      </c>
      <c r="D14" s="22"/>
      <c r="E14" s="23"/>
      <c r="F14" s="23"/>
      <c r="G14" s="23"/>
      <c r="H14" s="24"/>
      <c r="I14" s="25"/>
      <c r="J14" s="23"/>
      <c r="K14" s="23"/>
      <c r="L14" s="23"/>
      <c r="M14" s="26"/>
      <c r="N14" s="10">
        <f t="shared" si="1"/>
        <v>0</v>
      </c>
      <c r="O14" s="27"/>
      <c r="P14" s="27"/>
      <c r="Q14" s="27"/>
      <c r="R14" s="29"/>
    </row>
    <row r="15" spans="1:18" ht="16.149999999999999" customHeight="1">
      <c r="A15" s="40" t="str">
        <f>IFERROR(VLOOKUP(B15,休日マスタ!$A$3:$A$28,1,FALSE),"")</f>
        <v/>
      </c>
      <c r="B15" s="42">
        <f t="shared" si="2"/>
        <v>45966</v>
      </c>
      <c r="C15" s="38">
        <f t="shared" si="0"/>
        <v>4</v>
      </c>
      <c r="D15" s="22"/>
      <c r="E15" s="23"/>
      <c r="F15" s="23"/>
      <c r="G15" s="23"/>
      <c r="H15" s="24"/>
      <c r="I15" s="25"/>
      <c r="J15" s="23"/>
      <c r="K15" s="23"/>
      <c r="L15" s="23"/>
      <c r="M15" s="26"/>
      <c r="N15" s="10">
        <f t="shared" si="1"/>
        <v>0</v>
      </c>
      <c r="O15" s="27"/>
      <c r="P15" s="27"/>
      <c r="Q15" s="27"/>
      <c r="R15" s="29"/>
    </row>
    <row r="16" spans="1:18" ht="16.149999999999999" customHeight="1">
      <c r="A16" s="40" t="str">
        <f>IFERROR(VLOOKUP(B16,休日マスタ!$A$3:$A$28,1,FALSE),"")</f>
        <v/>
      </c>
      <c r="B16" s="42">
        <f t="shared" si="2"/>
        <v>45967</v>
      </c>
      <c r="C16" s="38">
        <f t="shared" si="0"/>
        <v>5</v>
      </c>
      <c r="D16" s="22"/>
      <c r="E16" s="23"/>
      <c r="F16" s="23"/>
      <c r="G16" s="23"/>
      <c r="H16" s="24"/>
      <c r="I16" s="25"/>
      <c r="J16" s="23"/>
      <c r="K16" s="23"/>
      <c r="L16" s="23"/>
      <c r="M16" s="26"/>
      <c r="N16" s="10">
        <f t="shared" si="1"/>
        <v>0</v>
      </c>
      <c r="O16" s="27"/>
      <c r="P16" s="27"/>
      <c r="Q16" s="27"/>
      <c r="R16" s="29"/>
    </row>
    <row r="17" spans="1:18" ht="16.149999999999999" customHeight="1">
      <c r="A17" s="40" t="str">
        <f>IFERROR(VLOOKUP(B17,休日マスタ!$A$3:$A$28,1,FALSE),"")</f>
        <v/>
      </c>
      <c r="B17" s="42">
        <f t="shared" si="2"/>
        <v>45968</v>
      </c>
      <c r="C17" s="38">
        <f t="shared" si="0"/>
        <v>6</v>
      </c>
      <c r="D17" s="22"/>
      <c r="E17" s="23"/>
      <c r="F17" s="23"/>
      <c r="G17" s="23"/>
      <c r="H17" s="24"/>
      <c r="I17" s="25"/>
      <c r="J17" s="23"/>
      <c r="K17" s="23"/>
      <c r="L17" s="23"/>
      <c r="M17" s="26"/>
      <c r="N17" s="10">
        <f t="shared" si="1"/>
        <v>0</v>
      </c>
      <c r="O17" s="27"/>
      <c r="P17" s="27"/>
      <c r="Q17" s="27"/>
      <c r="R17" s="29"/>
    </row>
    <row r="18" spans="1:18" ht="16.149999999999999" customHeight="1">
      <c r="A18" s="40" t="str">
        <f>IFERROR(VLOOKUP(B18,休日マスタ!$A$3:$A$28,1,FALSE),"")</f>
        <v/>
      </c>
      <c r="B18" s="42">
        <f t="shared" si="2"/>
        <v>45969</v>
      </c>
      <c r="C18" s="38">
        <f t="shared" si="0"/>
        <v>7</v>
      </c>
      <c r="D18" s="22"/>
      <c r="E18" s="23"/>
      <c r="F18" s="23"/>
      <c r="G18" s="23"/>
      <c r="H18" s="24"/>
      <c r="I18" s="25"/>
      <c r="J18" s="23"/>
      <c r="K18" s="23"/>
      <c r="L18" s="23"/>
      <c r="M18" s="26"/>
      <c r="N18" s="10">
        <f t="shared" si="1"/>
        <v>0</v>
      </c>
      <c r="O18" s="27"/>
      <c r="P18" s="27"/>
      <c r="Q18" s="27"/>
      <c r="R18" s="29"/>
    </row>
    <row r="19" spans="1:18" ht="16.149999999999999" customHeight="1">
      <c r="A19" s="40" t="str">
        <f>IFERROR(VLOOKUP(B19,休日マスタ!$A$3:$A$28,1,FALSE),"")</f>
        <v/>
      </c>
      <c r="B19" s="42">
        <f t="shared" si="2"/>
        <v>45970</v>
      </c>
      <c r="C19" s="38">
        <f t="shared" si="0"/>
        <v>1</v>
      </c>
      <c r="D19" s="22"/>
      <c r="E19" s="23"/>
      <c r="F19" s="23"/>
      <c r="G19" s="23"/>
      <c r="H19" s="24"/>
      <c r="I19" s="25"/>
      <c r="J19" s="23"/>
      <c r="K19" s="23"/>
      <c r="L19" s="23"/>
      <c r="M19" s="26"/>
      <c r="N19" s="10">
        <f t="shared" si="1"/>
        <v>0</v>
      </c>
      <c r="O19" s="27"/>
      <c r="P19" s="27"/>
      <c r="Q19" s="27"/>
      <c r="R19" s="29"/>
    </row>
    <row r="20" spans="1:18" ht="16.149999999999999" customHeight="1">
      <c r="A20" s="40" t="str">
        <f>IFERROR(VLOOKUP(B20,休日マスタ!$A$3:$A$28,1,FALSE),"")</f>
        <v/>
      </c>
      <c r="B20" s="42">
        <f t="shared" si="2"/>
        <v>45971</v>
      </c>
      <c r="C20" s="38">
        <f t="shared" si="0"/>
        <v>2</v>
      </c>
      <c r="D20" s="22"/>
      <c r="E20" s="23"/>
      <c r="F20" s="23"/>
      <c r="G20" s="23"/>
      <c r="H20" s="24"/>
      <c r="I20" s="25"/>
      <c r="J20" s="23"/>
      <c r="K20" s="23"/>
      <c r="L20" s="23"/>
      <c r="M20" s="26"/>
      <c r="N20" s="10">
        <f t="shared" si="1"/>
        <v>0</v>
      </c>
      <c r="O20" s="27"/>
      <c r="P20" s="27"/>
      <c r="Q20" s="27"/>
      <c r="R20" s="29"/>
    </row>
    <row r="21" spans="1:18" ht="16.149999999999999" customHeight="1">
      <c r="A21" s="40" t="str">
        <f>IFERROR(VLOOKUP(B21,休日マスタ!$A$3:$A$28,1,FALSE),"")</f>
        <v/>
      </c>
      <c r="B21" s="42">
        <f t="shared" si="2"/>
        <v>45972</v>
      </c>
      <c r="C21" s="38">
        <f t="shared" si="0"/>
        <v>3</v>
      </c>
      <c r="D21" s="22"/>
      <c r="E21" s="23"/>
      <c r="F21" s="23"/>
      <c r="G21" s="23"/>
      <c r="H21" s="24"/>
      <c r="I21" s="25"/>
      <c r="J21" s="23"/>
      <c r="K21" s="23"/>
      <c r="L21" s="23"/>
      <c r="M21" s="26"/>
      <c r="N21" s="10">
        <f t="shared" si="1"/>
        <v>0</v>
      </c>
      <c r="O21" s="27"/>
      <c r="P21" s="27"/>
      <c r="Q21" s="27"/>
      <c r="R21" s="29"/>
    </row>
    <row r="22" spans="1:18" ht="16.149999999999999" customHeight="1">
      <c r="A22" s="40" t="str">
        <f>IFERROR(VLOOKUP(B22,休日マスタ!$A$3:$A$28,1,FALSE),"")</f>
        <v/>
      </c>
      <c r="B22" s="42">
        <f t="shared" si="2"/>
        <v>45973</v>
      </c>
      <c r="C22" s="38">
        <f t="shared" si="0"/>
        <v>4</v>
      </c>
      <c r="D22" s="22"/>
      <c r="E22" s="23"/>
      <c r="F22" s="23"/>
      <c r="G22" s="23"/>
      <c r="H22" s="24"/>
      <c r="I22" s="25"/>
      <c r="J22" s="23"/>
      <c r="K22" s="23"/>
      <c r="L22" s="23"/>
      <c r="M22" s="26"/>
      <c r="N22" s="10">
        <f t="shared" si="1"/>
        <v>0</v>
      </c>
      <c r="O22" s="27"/>
      <c r="P22" s="27"/>
      <c r="Q22" s="27"/>
      <c r="R22" s="29"/>
    </row>
    <row r="23" spans="1:18" ht="16.149999999999999" customHeight="1">
      <c r="A23" s="40" t="str">
        <f>IFERROR(VLOOKUP(B23,休日マスタ!$A$3:$A$28,1,FALSE),"")</f>
        <v/>
      </c>
      <c r="B23" s="42">
        <f t="shared" si="2"/>
        <v>45974</v>
      </c>
      <c r="C23" s="38">
        <f t="shared" si="0"/>
        <v>5</v>
      </c>
      <c r="D23" s="22"/>
      <c r="E23" s="23"/>
      <c r="F23" s="23"/>
      <c r="G23" s="23"/>
      <c r="H23" s="24"/>
      <c r="I23" s="25"/>
      <c r="J23" s="23"/>
      <c r="K23" s="23"/>
      <c r="L23" s="23"/>
      <c r="M23" s="26"/>
      <c r="N23" s="10">
        <f t="shared" si="1"/>
        <v>0</v>
      </c>
      <c r="O23" s="27"/>
      <c r="P23" s="27"/>
      <c r="Q23" s="27"/>
      <c r="R23" s="29"/>
    </row>
    <row r="24" spans="1:18" ht="16.149999999999999" customHeight="1">
      <c r="A24" s="40" t="str">
        <f>IFERROR(VLOOKUP(B24,休日マスタ!$A$3:$A$28,1,FALSE),"")</f>
        <v/>
      </c>
      <c r="B24" s="42">
        <f t="shared" si="2"/>
        <v>45975</v>
      </c>
      <c r="C24" s="38">
        <f t="shared" si="0"/>
        <v>6</v>
      </c>
      <c r="D24" s="22"/>
      <c r="E24" s="23"/>
      <c r="F24" s="23"/>
      <c r="G24" s="23"/>
      <c r="H24" s="24"/>
      <c r="I24" s="25"/>
      <c r="J24" s="23"/>
      <c r="K24" s="23"/>
      <c r="L24" s="23"/>
      <c r="M24" s="26"/>
      <c r="N24" s="10">
        <f t="shared" si="1"/>
        <v>0</v>
      </c>
      <c r="O24" s="27"/>
      <c r="P24" s="27"/>
      <c r="Q24" s="27"/>
      <c r="R24" s="29"/>
    </row>
    <row r="25" spans="1:18" ht="16.149999999999999" customHeight="1">
      <c r="A25" s="40" t="str">
        <f>IFERROR(VLOOKUP(B25,休日マスタ!$A$3:$A$28,1,FALSE),"")</f>
        <v/>
      </c>
      <c r="B25" s="42">
        <f t="shared" si="2"/>
        <v>45976</v>
      </c>
      <c r="C25" s="38">
        <f t="shared" si="0"/>
        <v>7</v>
      </c>
      <c r="D25" s="22"/>
      <c r="E25" s="23"/>
      <c r="F25" s="23"/>
      <c r="G25" s="23"/>
      <c r="H25" s="24"/>
      <c r="I25" s="25"/>
      <c r="J25" s="23"/>
      <c r="K25" s="23"/>
      <c r="L25" s="23"/>
      <c r="M25" s="26"/>
      <c r="N25" s="10">
        <f t="shared" si="1"/>
        <v>0</v>
      </c>
      <c r="O25" s="27"/>
      <c r="P25" s="27"/>
      <c r="Q25" s="27"/>
      <c r="R25" s="29"/>
    </row>
    <row r="26" spans="1:18" ht="16.149999999999999" customHeight="1">
      <c r="A26" s="40" t="str">
        <f>IFERROR(VLOOKUP(B26,休日マスタ!$A$3:$A$28,1,FALSE),"")</f>
        <v/>
      </c>
      <c r="B26" s="42">
        <f t="shared" si="2"/>
        <v>45977</v>
      </c>
      <c r="C26" s="38">
        <f t="shared" si="0"/>
        <v>1</v>
      </c>
      <c r="D26" s="22"/>
      <c r="E26" s="23"/>
      <c r="F26" s="23"/>
      <c r="G26" s="23"/>
      <c r="H26" s="24"/>
      <c r="I26" s="25"/>
      <c r="J26" s="23"/>
      <c r="K26" s="23"/>
      <c r="L26" s="23"/>
      <c r="M26" s="26"/>
      <c r="N26" s="10">
        <f t="shared" si="1"/>
        <v>0</v>
      </c>
      <c r="O26" s="27"/>
      <c r="P26" s="27"/>
      <c r="Q26" s="27"/>
      <c r="R26" s="29"/>
    </row>
    <row r="27" spans="1:18" ht="16.149999999999999" customHeight="1">
      <c r="A27" s="40" t="str">
        <f>IFERROR(VLOOKUP(B27,休日マスタ!$A$3:$A$28,1,FALSE),"")</f>
        <v/>
      </c>
      <c r="B27" s="42">
        <f t="shared" si="2"/>
        <v>45978</v>
      </c>
      <c r="C27" s="38">
        <f t="shared" si="0"/>
        <v>2</v>
      </c>
      <c r="D27" s="22"/>
      <c r="E27" s="23"/>
      <c r="F27" s="23"/>
      <c r="G27" s="23"/>
      <c r="H27" s="24"/>
      <c r="I27" s="25"/>
      <c r="J27" s="23"/>
      <c r="K27" s="23"/>
      <c r="L27" s="23"/>
      <c r="M27" s="26"/>
      <c r="N27" s="10">
        <f t="shared" si="1"/>
        <v>0</v>
      </c>
      <c r="O27" s="27"/>
      <c r="P27" s="27"/>
      <c r="Q27" s="27"/>
      <c r="R27" s="29"/>
    </row>
    <row r="28" spans="1:18" ht="16.149999999999999" customHeight="1">
      <c r="A28" s="40" t="str">
        <f>IFERROR(VLOOKUP(B28,休日マスタ!$A$3:$A$28,1,FALSE),"")</f>
        <v/>
      </c>
      <c r="B28" s="42">
        <f t="shared" si="2"/>
        <v>45979</v>
      </c>
      <c r="C28" s="38">
        <f t="shared" si="0"/>
        <v>3</v>
      </c>
      <c r="D28" s="22"/>
      <c r="E28" s="23"/>
      <c r="F28" s="23"/>
      <c r="G28" s="23"/>
      <c r="H28" s="24"/>
      <c r="I28" s="25"/>
      <c r="J28" s="23"/>
      <c r="K28" s="23"/>
      <c r="L28" s="23"/>
      <c r="M28" s="26"/>
      <c r="N28" s="10">
        <f t="shared" si="1"/>
        <v>0</v>
      </c>
      <c r="O28" s="27"/>
      <c r="P28" s="27"/>
      <c r="Q28" s="27"/>
      <c r="R28" s="29"/>
    </row>
    <row r="29" spans="1:18" ht="16.149999999999999" customHeight="1">
      <c r="A29" s="40" t="str">
        <f>IFERROR(VLOOKUP(B29,休日マスタ!$A$3:$A$28,1,FALSE),"")</f>
        <v/>
      </c>
      <c r="B29" s="42">
        <f t="shared" si="2"/>
        <v>45980</v>
      </c>
      <c r="C29" s="38">
        <f t="shared" si="0"/>
        <v>4</v>
      </c>
      <c r="D29" s="22"/>
      <c r="E29" s="23"/>
      <c r="F29" s="23"/>
      <c r="G29" s="23"/>
      <c r="H29" s="24"/>
      <c r="I29" s="25"/>
      <c r="J29" s="23"/>
      <c r="K29" s="23"/>
      <c r="L29" s="23"/>
      <c r="M29" s="26"/>
      <c r="N29" s="10">
        <f t="shared" si="1"/>
        <v>0</v>
      </c>
      <c r="O29" s="27"/>
      <c r="P29" s="27"/>
      <c r="Q29" s="27"/>
      <c r="R29" s="29"/>
    </row>
    <row r="30" spans="1:18" ht="16.149999999999999" customHeight="1">
      <c r="A30" s="40" t="str">
        <f>IFERROR(VLOOKUP(B30,休日マスタ!$A$3:$A$28,1,FALSE),"")</f>
        <v/>
      </c>
      <c r="B30" s="42">
        <f t="shared" si="2"/>
        <v>45981</v>
      </c>
      <c r="C30" s="38">
        <f t="shared" si="0"/>
        <v>5</v>
      </c>
      <c r="D30" s="22"/>
      <c r="E30" s="23"/>
      <c r="F30" s="23"/>
      <c r="G30" s="23"/>
      <c r="H30" s="24"/>
      <c r="I30" s="25"/>
      <c r="J30" s="23"/>
      <c r="K30" s="23"/>
      <c r="L30" s="23"/>
      <c r="M30" s="26"/>
      <c r="N30" s="10">
        <f t="shared" si="1"/>
        <v>0</v>
      </c>
      <c r="O30" s="27"/>
      <c r="P30" s="27"/>
      <c r="Q30" s="27"/>
      <c r="R30" s="29"/>
    </row>
    <row r="31" spans="1:18" ht="16.149999999999999" customHeight="1">
      <c r="A31" s="40" t="str">
        <f>IFERROR(VLOOKUP(B31,休日マスタ!$A$3:$A$28,1,FALSE),"")</f>
        <v/>
      </c>
      <c r="B31" s="42">
        <f t="shared" si="2"/>
        <v>45982</v>
      </c>
      <c r="C31" s="38">
        <f t="shared" si="0"/>
        <v>6</v>
      </c>
      <c r="D31" s="22"/>
      <c r="E31" s="23"/>
      <c r="F31" s="23"/>
      <c r="G31" s="23"/>
      <c r="H31" s="24"/>
      <c r="I31" s="25"/>
      <c r="J31" s="23"/>
      <c r="K31" s="23"/>
      <c r="L31" s="23"/>
      <c r="M31" s="26"/>
      <c r="N31" s="10">
        <f t="shared" si="1"/>
        <v>0</v>
      </c>
      <c r="O31" s="27"/>
      <c r="P31" s="27"/>
      <c r="Q31" s="27"/>
      <c r="R31" s="29"/>
    </row>
    <row r="32" spans="1:18" ht="16.149999999999999" customHeight="1">
      <c r="A32" s="40" t="str">
        <f>IFERROR(VLOOKUP(B32,休日マスタ!$A$3:$A$28,1,FALSE),"")</f>
        <v/>
      </c>
      <c r="B32" s="42">
        <f t="shared" si="2"/>
        <v>45983</v>
      </c>
      <c r="C32" s="38">
        <f t="shared" si="0"/>
        <v>7</v>
      </c>
      <c r="D32" s="22"/>
      <c r="E32" s="23"/>
      <c r="F32" s="23"/>
      <c r="G32" s="23"/>
      <c r="H32" s="24"/>
      <c r="I32" s="25"/>
      <c r="J32" s="23"/>
      <c r="K32" s="23"/>
      <c r="L32" s="23"/>
      <c r="M32" s="26"/>
      <c r="N32" s="10">
        <f t="shared" si="1"/>
        <v>0</v>
      </c>
      <c r="O32" s="27"/>
      <c r="P32" s="27"/>
      <c r="Q32" s="27"/>
      <c r="R32" s="29"/>
    </row>
    <row r="33" spans="1:18" ht="16.149999999999999" customHeight="1">
      <c r="A33" s="40">
        <f>IFERROR(VLOOKUP(B33,休日マスタ!$A$3:$A$28,1,FALSE),"")</f>
        <v>45984</v>
      </c>
      <c r="B33" s="42">
        <f t="shared" si="2"/>
        <v>45984</v>
      </c>
      <c r="C33" s="38">
        <f t="shared" si="0"/>
        <v>1</v>
      </c>
      <c r="D33" s="22"/>
      <c r="E33" s="23"/>
      <c r="F33" s="23"/>
      <c r="G33" s="23"/>
      <c r="H33" s="24"/>
      <c r="I33" s="25"/>
      <c r="J33" s="23"/>
      <c r="K33" s="23"/>
      <c r="L33" s="23"/>
      <c r="M33" s="26"/>
      <c r="N33" s="10">
        <f t="shared" si="1"/>
        <v>0</v>
      </c>
      <c r="O33" s="27"/>
      <c r="P33" s="27"/>
      <c r="Q33" s="27"/>
      <c r="R33" s="29"/>
    </row>
    <row r="34" spans="1:18" ht="16.149999999999999" customHeight="1">
      <c r="A34" s="40">
        <f>IFERROR(VLOOKUP(B34,休日マスタ!$A$3:$A$28,1,FALSE),"")</f>
        <v>45985</v>
      </c>
      <c r="B34" s="42">
        <f t="shared" si="2"/>
        <v>45985</v>
      </c>
      <c r="C34" s="38">
        <f t="shared" si="0"/>
        <v>2</v>
      </c>
      <c r="D34" s="22"/>
      <c r="E34" s="23"/>
      <c r="F34" s="23"/>
      <c r="G34" s="23"/>
      <c r="H34" s="24"/>
      <c r="I34" s="25"/>
      <c r="J34" s="23"/>
      <c r="K34" s="23"/>
      <c r="L34" s="23"/>
      <c r="M34" s="26"/>
      <c r="N34" s="10">
        <f t="shared" si="1"/>
        <v>0</v>
      </c>
      <c r="O34" s="27"/>
      <c r="P34" s="27"/>
      <c r="Q34" s="27"/>
      <c r="R34" s="29"/>
    </row>
    <row r="35" spans="1:18" ht="16.149999999999999" customHeight="1">
      <c r="A35" s="40" t="str">
        <f>IFERROR(VLOOKUP(B35,休日マスタ!$A$3:$A$28,1,FALSE),"")</f>
        <v/>
      </c>
      <c r="B35" s="42">
        <f t="shared" si="2"/>
        <v>45986</v>
      </c>
      <c r="C35" s="38">
        <f t="shared" si="0"/>
        <v>3</v>
      </c>
      <c r="D35" s="22"/>
      <c r="E35" s="23"/>
      <c r="F35" s="23"/>
      <c r="G35" s="23"/>
      <c r="H35" s="24"/>
      <c r="I35" s="25"/>
      <c r="J35" s="23"/>
      <c r="K35" s="23"/>
      <c r="L35" s="23"/>
      <c r="M35" s="26"/>
      <c r="N35" s="10">
        <f t="shared" si="1"/>
        <v>0</v>
      </c>
      <c r="O35" s="27"/>
      <c r="P35" s="27"/>
      <c r="Q35" s="27"/>
      <c r="R35" s="29"/>
    </row>
    <row r="36" spans="1:18" ht="16.149999999999999" customHeight="1">
      <c r="A36" s="40" t="str">
        <f>IFERROR(VLOOKUP(B36,休日マスタ!$A$3:$A$28,1,FALSE),"")</f>
        <v/>
      </c>
      <c r="B36" s="42">
        <f t="shared" si="2"/>
        <v>45987</v>
      </c>
      <c r="C36" s="38">
        <f t="shared" si="0"/>
        <v>4</v>
      </c>
      <c r="D36" s="22"/>
      <c r="E36" s="23"/>
      <c r="F36" s="23"/>
      <c r="G36" s="23"/>
      <c r="H36" s="24"/>
      <c r="I36" s="25"/>
      <c r="J36" s="23"/>
      <c r="K36" s="23"/>
      <c r="L36" s="23"/>
      <c r="M36" s="26"/>
      <c r="N36" s="10">
        <f t="shared" si="1"/>
        <v>0</v>
      </c>
      <c r="O36" s="27"/>
      <c r="P36" s="27"/>
      <c r="Q36" s="27"/>
      <c r="R36" s="29"/>
    </row>
    <row r="37" spans="1:18" ht="16.149999999999999" customHeight="1">
      <c r="A37" s="40" t="str">
        <f>IFERROR(VLOOKUP(B37,休日マスタ!$A$3:$A$28,1,FALSE),"")</f>
        <v/>
      </c>
      <c r="B37" s="42">
        <f t="shared" si="2"/>
        <v>45988</v>
      </c>
      <c r="C37" s="38">
        <f t="shared" si="0"/>
        <v>5</v>
      </c>
      <c r="D37" s="22"/>
      <c r="E37" s="23"/>
      <c r="F37" s="23"/>
      <c r="G37" s="23"/>
      <c r="H37" s="24"/>
      <c r="I37" s="25"/>
      <c r="J37" s="23"/>
      <c r="K37" s="23"/>
      <c r="L37" s="23"/>
      <c r="M37" s="26"/>
      <c r="N37" s="10">
        <f t="shared" si="1"/>
        <v>0</v>
      </c>
      <c r="O37" s="27"/>
      <c r="P37" s="27"/>
      <c r="Q37" s="27"/>
      <c r="R37" s="29"/>
    </row>
    <row r="38" spans="1:18" ht="16.149999999999999" customHeight="1">
      <c r="A38" s="40" t="str">
        <f>IFERROR(VLOOKUP(B38,休日マスタ!$A$3:$A$28,1,FALSE),"")</f>
        <v/>
      </c>
      <c r="B38" s="42">
        <f t="shared" si="2"/>
        <v>45989</v>
      </c>
      <c r="C38" s="38">
        <f t="shared" si="0"/>
        <v>6</v>
      </c>
      <c r="D38" s="22"/>
      <c r="E38" s="23"/>
      <c r="F38" s="23"/>
      <c r="G38" s="23"/>
      <c r="H38" s="24"/>
      <c r="I38" s="25"/>
      <c r="J38" s="23"/>
      <c r="K38" s="23"/>
      <c r="L38" s="23"/>
      <c r="M38" s="26"/>
      <c r="N38" s="10">
        <f t="shared" si="1"/>
        <v>0</v>
      </c>
      <c r="O38" s="27"/>
      <c r="P38" s="27"/>
      <c r="Q38" s="27"/>
      <c r="R38" s="29"/>
    </row>
    <row r="39" spans="1:18" ht="16.149999999999999" customHeight="1">
      <c r="A39" s="40" t="str">
        <f>IFERROR(VLOOKUP(B39,休日マスタ!$A$3:$A$28,1,FALSE),"")</f>
        <v/>
      </c>
      <c r="B39" s="42">
        <f>IFERROR(IF(DAY(B38+1)=1,"",B38+1),"")</f>
        <v>45990</v>
      </c>
      <c r="C39" s="38">
        <f>IF(B39="","",WEEKDAY(B39,1))</f>
        <v>7</v>
      </c>
      <c r="D39" s="22"/>
      <c r="E39" s="23"/>
      <c r="F39" s="23"/>
      <c r="G39" s="23"/>
      <c r="H39" s="24"/>
      <c r="I39" s="25"/>
      <c r="J39" s="23"/>
      <c r="K39" s="23"/>
      <c r="L39" s="23"/>
      <c r="M39" s="26"/>
      <c r="N39" s="10">
        <f t="shared" si="1"/>
        <v>0</v>
      </c>
      <c r="O39" s="27"/>
      <c r="P39" s="27"/>
      <c r="Q39" s="27"/>
      <c r="R39" s="29"/>
    </row>
    <row r="40" spans="1:18" ht="16.149999999999999" customHeight="1">
      <c r="A40" s="40" t="str">
        <f>IFERROR(VLOOKUP(B40,休日マスタ!$A$3:$A$28,1,FALSE),"")</f>
        <v/>
      </c>
      <c r="B40" s="42">
        <f>IFERROR(IF(DAY(B39+1)=1,"",B39+1),"")</f>
        <v>45991</v>
      </c>
      <c r="C40" s="38">
        <f>IF(B40="","",WEEKDAY(B40,1))</f>
        <v>1</v>
      </c>
      <c r="D40" s="22"/>
      <c r="E40" s="23"/>
      <c r="F40" s="23"/>
      <c r="G40" s="23"/>
      <c r="H40" s="24"/>
      <c r="I40" s="25"/>
      <c r="J40" s="23"/>
      <c r="K40" s="23"/>
      <c r="L40" s="23"/>
      <c r="M40" s="26"/>
      <c r="N40" s="10">
        <f>(D40+E40+F40+G40+H40)+(I40+J40+K40+L40+M40)</f>
        <v>0</v>
      </c>
      <c r="O40" s="27"/>
      <c r="P40" s="27"/>
      <c r="Q40" s="27"/>
      <c r="R40" s="29"/>
    </row>
    <row r="41" spans="1:18" ht="16.149999999999999" customHeight="1" thickBot="1">
      <c r="A41" s="40" t="str">
        <f>IFERROR(VLOOKUP(B41,休日マスタ!$A$3:$A$28,1,FALSE),"")</f>
        <v/>
      </c>
      <c r="B41" s="43" t="str">
        <f>IFERROR(IF(DAY(B40+1)=1,"",B40+1),"")</f>
        <v/>
      </c>
      <c r="C41" s="51" t="str">
        <f>IF(B41="","",WEEKDAY(B41,1))</f>
        <v/>
      </c>
      <c r="D41" s="32"/>
      <c r="E41" s="33"/>
      <c r="F41" s="33"/>
      <c r="G41" s="33"/>
      <c r="H41" s="34"/>
      <c r="I41" s="35"/>
      <c r="J41" s="33"/>
      <c r="K41" s="33"/>
      <c r="L41" s="33"/>
      <c r="M41" s="36"/>
      <c r="N41" s="11">
        <f>(D41+E41+F41+G41+H41)+(I41+J41+K41+L41+M41)</f>
        <v>0</v>
      </c>
      <c r="O41" s="30"/>
      <c r="P41" s="30"/>
      <c r="Q41" s="30"/>
      <c r="R41" s="31"/>
    </row>
    <row r="42" spans="1:18" ht="16.149999999999999" customHeight="1" thickTop="1">
      <c r="B42" s="103" t="s">
        <v>16</v>
      </c>
      <c r="C42" s="104"/>
      <c r="D42" s="152">
        <f>SUM(D11:D41)</f>
        <v>0</v>
      </c>
      <c r="E42" s="153">
        <f t="shared" ref="E42:Q42" si="3">SUM(E11:E41)</f>
        <v>0</v>
      </c>
      <c r="F42" s="153">
        <f t="shared" si="3"/>
        <v>0</v>
      </c>
      <c r="G42" s="153">
        <f t="shared" si="3"/>
        <v>0</v>
      </c>
      <c r="H42" s="153">
        <f t="shared" si="3"/>
        <v>0</v>
      </c>
      <c r="I42" s="153">
        <f t="shared" si="3"/>
        <v>0</v>
      </c>
      <c r="J42" s="153">
        <f t="shared" si="3"/>
        <v>0</v>
      </c>
      <c r="K42" s="153">
        <f t="shared" si="3"/>
        <v>0</v>
      </c>
      <c r="L42" s="153">
        <f t="shared" si="3"/>
        <v>0</v>
      </c>
      <c r="M42" s="154">
        <f t="shared" si="3"/>
        <v>0</v>
      </c>
      <c r="N42" s="14">
        <f t="shared" si="3"/>
        <v>0</v>
      </c>
      <c r="O42" s="15">
        <f t="shared" si="3"/>
        <v>0</v>
      </c>
      <c r="P42" s="15">
        <f t="shared" si="3"/>
        <v>0</v>
      </c>
      <c r="Q42" s="15">
        <f t="shared" si="3"/>
        <v>0</v>
      </c>
      <c r="R42" s="12">
        <f>SUM(R11:R41)</f>
        <v>0</v>
      </c>
    </row>
    <row r="43" spans="1:18">
      <c r="B43" t="s">
        <v>17</v>
      </c>
      <c r="D43" s="13"/>
      <c r="E43" s="13"/>
      <c r="F43" s="13"/>
      <c r="G43" s="13"/>
      <c r="H43" s="13"/>
      <c r="I43" s="13"/>
      <c r="J43" s="13"/>
      <c r="K43" s="13"/>
      <c r="L43" s="13"/>
      <c r="M43" s="13"/>
      <c r="N43" s="13"/>
      <c r="O43" s="13"/>
      <c r="P43" s="13"/>
      <c r="Q43" s="13"/>
      <c r="R43" s="13"/>
    </row>
    <row r="44" spans="1:18" ht="22.5" customHeight="1">
      <c r="B44" t="s">
        <v>31</v>
      </c>
      <c r="D44" s="13"/>
      <c r="E44" s="13"/>
      <c r="F44" s="13"/>
      <c r="G44" s="13"/>
      <c r="H44" s="13"/>
      <c r="I44" s="13"/>
      <c r="J44" s="13"/>
      <c r="K44" s="13"/>
      <c r="L44" s="13"/>
      <c r="M44" s="13"/>
      <c r="N44" s="13"/>
      <c r="O44" s="13"/>
      <c r="P44" s="13"/>
      <c r="Q44" s="13"/>
      <c r="R44" s="13"/>
    </row>
    <row r="45" spans="1:18" ht="9" customHeight="1">
      <c r="D45" s="13"/>
      <c r="E45" s="13"/>
      <c r="F45" s="13"/>
      <c r="G45" s="13"/>
      <c r="H45" s="13"/>
      <c r="I45" s="13"/>
      <c r="J45" s="13"/>
      <c r="K45" s="13"/>
      <c r="L45" s="13"/>
      <c r="M45" s="13"/>
      <c r="N45" s="13"/>
      <c r="O45" s="13"/>
      <c r="P45" s="13"/>
      <c r="Q45" s="13"/>
      <c r="R45" s="13"/>
    </row>
    <row r="46" spans="1:18" ht="19.5">
      <c r="B46" s="105" t="s">
        <v>18</v>
      </c>
      <c r="C46" s="105"/>
      <c r="D46" s="105"/>
      <c r="E46" s="105"/>
      <c r="F46" s="105"/>
      <c r="G46" s="105"/>
      <c r="H46" s="105"/>
      <c r="I46" s="105"/>
      <c r="J46" s="105"/>
      <c r="K46" s="105"/>
      <c r="L46" s="105"/>
      <c r="M46" s="105"/>
      <c r="N46" s="105"/>
      <c r="O46" s="105"/>
      <c r="P46" s="105"/>
      <c r="Q46" s="105"/>
      <c r="R46" s="105"/>
    </row>
    <row r="47" spans="1:18" ht="69" customHeight="1">
      <c r="B47" s="64" t="s">
        <v>26</v>
      </c>
      <c r="C47" s="106"/>
      <c r="D47" s="144" t="str">
        <f>'様式1-1月報(10月)'!$D$47:$R$47</f>
        <v>　目標設定シートの２（１）で記載したものを記入</v>
      </c>
      <c r="E47" s="145"/>
      <c r="F47" s="145"/>
      <c r="G47" s="145"/>
      <c r="H47" s="145"/>
      <c r="I47" s="145"/>
      <c r="J47" s="145"/>
      <c r="K47" s="145"/>
      <c r="L47" s="145"/>
      <c r="M47" s="145"/>
      <c r="N47" s="145"/>
      <c r="O47" s="145"/>
      <c r="P47" s="145"/>
      <c r="Q47" s="145"/>
      <c r="R47" s="146"/>
    </row>
    <row r="48" spans="1:18" ht="63" customHeight="1">
      <c r="B48" s="64" t="s">
        <v>57</v>
      </c>
      <c r="C48" s="65"/>
      <c r="D48" s="141" t="str">
        <f>'様式1-1月報(10月)'!$D$48:$R$48</f>
        <v>①　目標設定シートの２（２）で記載したものを記入
②
③</v>
      </c>
      <c r="E48" s="142"/>
      <c r="F48" s="142"/>
      <c r="G48" s="142"/>
      <c r="H48" s="142"/>
      <c r="I48" s="142"/>
      <c r="J48" s="142"/>
      <c r="K48" s="142"/>
      <c r="L48" s="142"/>
      <c r="M48" s="142"/>
      <c r="N48" s="142"/>
      <c r="O48" s="142"/>
      <c r="P48" s="142"/>
      <c r="Q48" s="142"/>
      <c r="R48" s="143"/>
    </row>
    <row r="49" spans="2:18" ht="42" customHeight="1">
      <c r="B49" s="147" t="s">
        <v>79</v>
      </c>
      <c r="C49" s="148"/>
      <c r="D49" s="149" t="str">
        <f>'様式1-1月報(10月)'!$D$53:$R$53</f>
        <v>・当月の考察等踏まえた行動計画</v>
      </c>
      <c r="E49" s="150"/>
      <c r="F49" s="150"/>
      <c r="G49" s="150"/>
      <c r="H49" s="150"/>
      <c r="I49" s="150"/>
      <c r="J49" s="150"/>
      <c r="K49" s="150"/>
      <c r="L49" s="150"/>
      <c r="M49" s="150"/>
      <c r="N49" s="150"/>
      <c r="O49" s="150"/>
      <c r="P49" s="150"/>
      <c r="Q49" s="150"/>
      <c r="R49" s="151"/>
    </row>
    <row r="50" spans="2:18" ht="27.6" customHeight="1">
      <c r="B50" s="94" t="s">
        <v>19</v>
      </c>
      <c r="C50" s="95"/>
      <c r="D50" s="100" t="s">
        <v>28</v>
      </c>
      <c r="E50" s="101"/>
      <c r="F50" s="101"/>
      <c r="G50" s="101"/>
      <c r="H50" s="101"/>
      <c r="I50" s="101"/>
      <c r="J50" s="101"/>
      <c r="K50" s="101"/>
      <c r="L50" s="101"/>
      <c r="M50" s="101"/>
      <c r="N50" s="101"/>
      <c r="O50" s="101"/>
      <c r="P50" s="101"/>
      <c r="Q50" s="101"/>
      <c r="R50" s="102"/>
    </row>
    <row r="51" spans="2:18" ht="28.9" customHeight="1">
      <c r="B51" s="96"/>
      <c r="C51" s="97"/>
      <c r="D51" s="100" t="s">
        <v>69</v>
      </c>
      <c r="E51" s="101"/>
      <c r="F51" s="101"/>
      <c r="G51" s="101"/>
      <c r="H51" s="101"/>
      <c r="I51" s="101"/>
      <c r="J51" s="101"/>
      <c r="K51" s="101"/>
      <c r="L51" s="101"/>
      <c r="M51" s="101"/>
      <c r="N51" s="101"/>
      <c r="O51" s="101"/>
      <c r="P51" s="101"/>
      <c r="Q51" s="101"/>
      <c r="R51" s="102"/>
    </row>
    <row r="52" spans="2:18" ht="33" customHeight="1">
      <c r="B52" s="98"/>
      <c r="C52" s="99"/>
      <c r="D52" s="100" t="s">
        <v>29</v>
      </c>
      <c r="E52" s="101"/>
      <c r="F52" s="101"/>
      <c r="G52" s="101"/>
      <c r="H52" s="101"/>
      <c r="I52" s="101"/>
      <c r="J52" s="101"/>
      <c r="K52" s="101"/>
      <c r="L52" s="101"/>
      <c r="M52" s="101"/>
      <c r="N52" s="101"/>
      <c r="O52" s="101"/>
      <c r="P52" s="101"/>
      <c r="Q52" s="101"/>
      <c r="R52" s="102"/>
    </row>
    <row r="53" spans="2:18" ht="63" customHeight="1">
      <c r="B53" s="86" t="s">
        <v>70</v>
      </c>
      <c r="C53" s="87"/>
      <c r="D53" s="126" t="s">
        <v>73</v>
      </c>
      <c r="E53" s="127"/>
      <c r="F53" s="127"/>
      <c r="G53" s="127"/>
      <c r="H53" s="127"/>
      <c r="I53" s="127"/>
      <c r="J53" s="127"/>
      <c r="K53" s="127"/>
      <c r="L53" s="127"/>
      <c r="M53" s="127"/>
      <c r="N53" s="127"/>
      <c r="O53" s="127"/>
      <c r="P53" s="127"/>
      <c r="Q53" s="127"/>
      <c r="R53" s="128"/>
    </row>
    <row r="54" spans="2:18" ht="36" customHeight="1">
      <c r="B54" s="71" t="s">
        <v>27</v>
      </c>
      <c r="C54" s="72"/>
      <c r="D54" s="73" t="s">
        <v>23</v>
      </c>
      <c r="E54" s="74"/>
      <c r="F54" s="75"/>
      <c r="G54" s="76"/>
      <c r="H54" s="77" t="s">
        <v>24</v>
      </c>
      <c r="I54" s="78"/>
      <c r="J54" s="79"/>
      <c r="K54" s="80"/>
      <c r="L54" s="77" t="s">
        <v>25</v>
      </c>
      <c r="M54" s="78"/>
      <c r="N54" s="66">
        <f>F54+J54</f>
        <v>0</v>
      </c>
      <c r="O54" s="67"/>
      <c r="P54" s="68" t="s">
        <v>30</v>
      </c>
      <c r="Q54" s="69"/>
      <c r="R54" s="55"/>
    </row>
    <row r="55" spans="2:18">
      <c r="B55" s="70" t="s">
        <v>78</v>
      </c>
      <c r="C55" s="70"/>
      <c r="D55" s="70"/>
      <c r="E55" s="70"/>
      <c r="F55" s="70"/>
      <c r="G55" s="70"/>
      <c r="H55" s="70"/>
      <c r="I55" s="70"/>
      <c r="J55" s="70"/>
      <c r="K55" s="70"/>
      <c r="L55" s="70"/>
      <c r="M55" s="70"/>
      <c r="N55" s="70"/>
      <c r="O55" s="70"/>
      <c r="P55" s="70"/>
      <c r="Q55" s="70"/>
      <c r="R55" s="70"/>
    </row>
  </sheetData>
  <mergeCells count="44">
    <mergeCell ref="B2:R2"/>
    <mergeCell ref="L4:R4"/>
    <mergeCell ref="L5:R5"/>
    <mergeCell ref="B6:C6"/>
    <mergeCell ref="D6:H6"/>
    <mergeCell ref="I6:M6"/>
    <mergeCell ref="N6:N8"/>
    <mergeCell ref="O6:O8"/>
    <mergeCell ref="P6:P8"/>
    <mergeCell ref="Q6:Q8"/>
    <mergeCell ref="R6:R8"/>
    <mergeCell ref="B7:B8"/>
    <mergeCell ref="C7:C8"/>
    <mergeCell ref="J7:J8"/>
    <mergeCell ref="K7:L7"/>
    <mergeCell ref="M7:M8"/>
    <mergeCell ref="D47:R47"/>
    <mergeCell ref="B49:C49"/>
    <mergeCell ref="D49:R49"/>
    <mergeCell ref="D7:D8"/>
    <mergeCell ref="E7:E8"/>
    <mergeCell ref="F7:G7"/>
    <mergeCell ref="H7:H8"/>
    <mergeCell ref="I7:I8"/>
    <mergeCell ref="B42:C42"/>
    <mergeCell ref="B46:R46"/>
    <mergeCell ref="B47:C47"/>
    <mergeCell ref="B50:C52"/>
    <mergeCell ref="D50:R50"/>
    <mergeCell ref="D51:R51"/>
    <mergeCell ref="D52:R52"/>
    <mergeCell ref="B48:C48"/>
    <mergeCell ref="D48:R48"/>
    <mergeCell ref="B55:R55"/>
    <mergeCell ref="B53:C53"/>
    <mergeCell ref="D53:R53"/>
    <mergeCell ref="B54:C54"/>
    <mergeCell ref="D54:E54"/>
    <mergeCell ref="F54:G54"/>
    <mergeCell ref="H54:I54"/>
    <mergeCell ref="J54:K54"/>
    <mergeCell ref="L54:M54"/>
    <mergeCell ref="N54:O54"/>
    <mergeCell ref="P54:Q54"/>
  </mergeCells>
  <phoneticPr fontId="1"/>
  <conditionalFormatting sqref="B11:C41">
    <cfRule type="expression" dxfId="14" priority="1">
      <formula>$A11&lt;&gt;""</formula>
    </cfRule>
    <cfRule type="expression" dxfId="13" priority="2">
      <formula>$C11=1</formula>
    </cfRule>
    <cfRule type="expression" dxfId="12" priority="3">
      <formula>$C11=7</formula>
    </cfRule>
  </conditionalFormatting>
  <dataValidations count="1">
    <dataValidation type="decimal" allowBlank="1" showInputMessage="1" showErrorMessage="1" errorTitle="お手数をおかけします。" error="集計を行うため、０以上の整数の入力をお願いします。" promptTitle="０以上の整数を入力してください。" sqref="D11:M41 O11:R41">
      <formula1>0</formula1>
      <formula2>10000000</formula2>
    </dataValidation>
  </dataValidations>
  <printOptions horizontalCentered="1" verticalCentered="1"/>
  <pageMargins left="0" right="0" top="0" bottom="0" header="0" footer="0"/>
  <pageSetup paperSize="9" scale="73"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5"/>
  <sheetViews>
    <sheetView tabSelected="1" view="pageBreakPreview" topLeftCell="A35" zoomScale="80" zoomScaleNormal="100" zoomScaleSheetLayoutView="80" workbookViewId="0">
      <selection activeCell="U32" sqref="U32"/>
    </sheetView>
  </sheetViews>
  <sheetFormatPr defaultRowHeight="18.75"/>
  <cols>
    <col min="1" max="1" width="3" customWidth="1"/>
    <col min="2" max="3" width="5" customWidth="1"/>
    <col min="4" max="13" width="6.25" customWidth="1"/>
    <col min="14" max="17" width="7.375" customWidth="1"/>
    <col min="19" max="19" width="3.625" customWidth="1"/>
  </cols>
  <sheetData>
    <row r="1" spans="1:18">
      <c r="B1" t="s">
        <v>0</v>
      </c>
    </row>
    <row r="2" spans="1:18" ht="30" customHeight="1">
      <c r="B2" s="113" t="str">
        <f>"令和７年度「小地域における生活支援体制整備事業」　【"&amp;DBCS(MONTH(B6))&amp;"月分】　業務報告（月報）"</f>
        <v>令和７年度「小地域における生活支援体制整備事業」　【１２月分】　業務報告（月報）</v>
      </c>
      <c r="C2" s="113"/>
      <c r="D2" s="113"/>
      <c r="E2" s="113"/>
      <c r="F2" s="113"/>
      <c r="G2" s="113"/>
      <c r="H2" s="113"/>
      <c r="I2" s="113"/>
      <c r="J2" s="113"/>
      <c r="K2" s="113"/>
      <c r="L2" s="113"/>
      <c r="M2" s="113"/>
      <c r="N2" s="113"/>
      <c r="O2" s="113"/>
      <c r="P2" s="113"/>
      <c r="Q2" s="113"/>
      <c r="R2" s="113"/>
    </row>
    <row r="3" spans="1:18" ht="3.95" customHeight="1">
      <c r="B3" s="1"/>
      <c r="C3" s="1"/>
      <c r="D3" s="1"/>
      <c r="E3" s="1"/>
      <c r="F3" s="1"/>
      <c r="G3" s="1"/>
      <c r="H3" s="1"/>
      <c r="I3" s="1"/>
      <c r="J3" s="1"/>
      <c r="K3" s="1"/>
      <c r="L3" s="1"/>
      <c r="M3" s="1"/>
      <c r="N3" s="1"/>
      <c r="O3" s="1"/>
      <c r="P3" s="1"/>
      <c r="Q3" s="1"/>
      <c r="R3" s="1"/>
    </row>
    <row r="4" spans="1:18" ht="20.100000000000001" customHeight="1">
      <c r="L4" s="140" t="str">
        <f>'様式1-1月報(4月)'!$L$4:$R$4</f>
        <v>事業所名：</v>
      </c>
      <c r="M4" s="140"/>
      <c r="N4" s="140"/>
      <c r="O4" s="140"/>
      <c r="P4" s="140"/>
      <c r="Q4" s="140"/>
      <c r="R4" s="140"/>
    </row>
    <row r="5" spans="1:18" ht="20.100000000000001" customHeight="1">
      <c r="L5" s="115" t="s">
        <v>2</v>
      </c>
      <c r="M5" s="115"/>
      <c r="N5" s="115"/>
      <c r="O5" s="115"/>
      <c r="P5" s="115"/>
      <c r="Q5" s="115"/>
      <c r="R5" s="115"/>
    </row>
    <row r="6" spans="1:18" ht="18.75" customHeight="1">
      <c r="B6" s="116">
        <f>EDATE('様式1-1月報(4月)'!$B$6,8)</f>
        <v>45992</v>
      </c>
      <c r="C6" s="117"/>
      <c r="D6" s="118" t="s">
        <v>3</v>
      </c>
      <c r="E6" s="119"/>
      <c r="F6" s="119"/>
      <c r="G6" s="119"/>
      <c r="H6" s="120"/>
      <c r="I6" s="118" t="s">
        <v>4</v>
      </c>
      <c r="J6" s="119"/>
      <c r="K6" s="119"/>
      <c r="L6" s="119"/>
      <c r="M6" s="120"/>
      <c r="N6" s="121" t="s">
        <v>5</v>
      </c>
      <c r="O6" s="121" t="s">
        <v>22</v>
      </c>
      <c r="P6" s="121" t="s">
        <v>20</v>
      </c>
      <c r="Q6" s="121" t="s">
        <v>71</v>
      </c>
      <c r="R6" s="121" t="s">
        <v>6</v>
      </c>
    </row>
    <row r="7" spans="1:18" ht="13.5" customHeight="1">
      <c r="B7" s="124" t="s">
        <v>11</v>
      </c>
      <c r="C7" s="81" t="s">
        <v>12</v>
      </c>
      <c r="D7" s="91" t="s">
        <v>7</v>
      </c>
      <c r="E7" s="88" t="s">
        <v>8</v>
      </c>
      <c r="F7" s="88" t="s">
        <v>9</v>
      </c>
      <c r="G7" s="88"/>
      <c r="H7" s="89" t="s">
        <v>10</v>
      </c>
      <c r="I7" s="91" t="s">
        <v>7</v>
      </c>
      <c r="J7" s="88" t="s">
        <v>8</v>
      </c>
      <c r="K7" s="88" t="s">
        <v>9</v>
      </c>
      <c r="L7" s="88"/>
      <c r="M7" s="89" t="s">
        <v>10</v>
      </c>
      <c r="N7" s="122"/>
      <c r="O7" s="122"/>
      <c r="P7" s="122"/>
      <c r="Q7" s="122"/>
      <c r="R7" s="122"/>
    </row>
    <row r="8" spans="1:18" ht="27" customHeight="1">
      <c r="B8" s="125"/>
      <c r="C8" s="82"/>
      <c r="D8" s="92"/>
      <c r="E8" s="93"/>
      <c r="F8" s="59" t="s">
        <v>13</v>
      </c>
      <c r="G8" s="2" t="s">
        <v>14</v>
      </c>
      <c r="H8" s="90"/>
      <c r="I8" s="92"/>
      <c r="J8" s="93"/>
      <c r="K8" s="59" t="s">
        <v>13</v>
      </c>
      <c r="L8" s="2" t="s">
        <v>14</v>
      </c>
      <c r="M8" s="90"/>
      <c r="N8" s="123"/>
      <c r="O8" s="123"/>
      <c r="P8" s="123"/>
      <c r="Q8" s="123"/>
      <c r="R8" s="123"/>
    </row>
    <row r="9" spans="1:18" ht="16.5" customHeight="1">
      <c r="B9" s="44" t="s">
        <v>15</v>
      </c>
      <c r="C9" s="3"/>
      <c r="D9" s="4">
        <v>1</v>
      </c>
      <c r="E9" s="5">
        <v>1</v>
      </c>
      <c r="F9" s="5">
        <v>4</v>
      </c>
      <c r="G9" s="5">
        <v>0</v>
      </c>
      <c r="H9" s="3">
        <v>0</v>
      </c>
      <c r="I9" s="6">
        <v>0</v>
      </c>
      <c r="J9" s="5">
        <v>0</v>
      </c>
      <c r="K9" s="5">
        <v>0</v>
      </c>
      <c r="L9" s="5">
        <v>2</v>
      </c>
      <c r="M9" s="7">
        <v>0</v>
      </c>
      <c r="N9" s="8">
        <f>(D9+E9+F9+G9+H9)+(I9+J9+K9+L9+M9)</f>
        <v>8</v>
      </c>
      <c r="O9" s="8">
        <v>1</v>
      </c>
      <c r="P9" s="56">
        <v>1</v>
      </c>
      <c r="Q9" s="8">
        <v>1</v>
      </c>
      <c r="R9" s="9">
        <v>0</v>
      </c>
    </row>
    <row r="10" spans="1:18" ht="27" hidden="1" customHeight="1">
      <c r="B10" s="62" t="s">
        <v>35</v>
      </c>
      <c r="C10" s="63" t="s">
        <v>58</v>
      </c>
      <c r="D10" s="58" t="s">
        <v>59</v>
      </c>
      <c r="E10" s="52" t="s">
        <v>60</v>
      </c>
      <c r="F10" s="52" t="s">
        <v>61</v>
      </c>
      <c r="G10" s="53" t="s">
        <v>62</v>
      </c>
      <c r="H10" s="61" t="s">
        <v>63</v>
      </c>
      <c r="I10" s="58" t="s">
        <v>64</v>
      </c>
      <c r="J10" s="52" t="s">
        <v>65</v>
      </c>
      <c r="K10" s="52" t="s">
        <v>66</v>
      </c>
      <c r="L10" s="53" t="s">
        <v>67</v>
      </c>
      <c r="M10" s="61" t="s">
        <v>68</v>
      </c>
      <c r="N10" s="60" t="s">
        <v>5</v>
      </c>
      <c r="O10" s="60" t="s">
        <v>22</v>
      </c>
      <c r="P10" s="60" t="s">
        <v>20</v>
      </c>
      <c r="Q10" s="60" t="s">
        <v>21</v>
      </c>
      <c r="R10" s="54" t="s">
        <v>6</v>
      </c>
    </row>
    <row r="11" spans="1:18" ht="16.149999999999999" customHeight="1">
      <c r="A11" s="40" t="str">
        <f>IFERROR(VLOOKUP(B11,休日マスタ!$A$3:$A$28,1,FALSE),"")</f>
        <v/>
      </c>
      <c r="B11" s="45">
        <f>B6</f>
        <v>45992</v>
      </c>
      <c r="C11" s="37">
        <f t="shared" ref="C11:C38" si="0">WEEKDAY(B11,1)</f>
        <v>2</v>
      </c>
      <c r="D11" s="17"/>
      <c r="E11" s="18"/>
      <c r="F11" s="18"/>
      <c r="G11" s="18"/>
      <c r="H11" s="19"/>
      <c r="I11" s="20"/>
      <c r="J11" s="18"/>
      <c r="K11" s="18"/>
      <c r="L11" s="18"/>
      <c r="M11" s="21"/>
      <c r="N11" s="10">
        <f>(D11+E11+F11+G11+H11)+(I11+J11+K11+L11+M11)</f>
        <v>0</v>
      </c>
      <c r="O11" s="27"/>
      <c r="P11" s="27"/>
      <c r="Q11" s="27"/>
      <c r="R11" s="28"/>
    </row>
    <row r="12" spans="1:18" ht="16.149999999999999" customHeight="1">
      <c r="A12" s="40" t="str">
        <f>IFERROR(VLOOKUP(B12,休日マスタ!$A$3:$A$28,1,FALSE),"")</f>
        <v/>
      </c>
      <c r="B12" s="42">
        <f>B11+1</f>
        <v>45993</v>
      </c>
      <c r="C12" s="38">
        <f t="shared" si="0"/>
        <v>3</v>
      </c>
      <c r="D12" s="22"/>
      <c r="E12" s="23"/>
      <c r="F12" s="23"/>
      <c r="G12" s="23"/>
      <c r="H12" s="24"/>
      <c r="I12" s="25"/>
      <c r="J12" s="23"/>
      <c r="K12" s="23"/>
      <c r="L12" s="23"/>
      <c r="M12" s="26"/>
      <c r="N12" s="57">
        <f t="shared" ref="N12:N39" si="1">(D12+E12+F12+G12+H12)+(I12+J12+K12+L12+M12)</f>
        <v>0</v>
      </c>
      <c r="O12" s="27"/>
      <c r="P12" s="27"/>
      <c r="Q12" s="27"/>
      <c r="R12" s="29"/>
    </row>
    <row r="13" spans="1:18" ht="16.149999999999999" customHeight="1">
      <c r="A13" s="40" t="str">
        <f>IFERROR(VLOOKUP(B13,休日マスタ!$A$3:$A$28,1,FALSE),"")</f>
        <v/>
      </c>
      <c r="B13" s="42">
        <f t="shared" ref="B13:B38" si="2">B12+1</f>
        <v>45994</v>
      </c>
      <c r="C13" s="38">
        <f t="shared" si="0"/>
        <v>4</v>
      </c>
      <c r="D13" s="22"/>
      <c r="E13" s="23"/>
      <c r="F13" s="23"/>
      <c r="G13" s="23"/>
      <c r="H13" s="24"/>
      <c r="I13" s="25"/>
      <c r="J13" s="23"/>
      <c r="K13" s="23"/>
      <c r="L13" s="23"/>
      <c r="M13" s="26"/>
      <c r="N13" s="10">
        <f t="shared" si="1"/>
        <v>0</v>
      </c>
      <c r="O13" s="27"/>
      <c r="P13" s="27"/>
      <c r="Q13" s="27"/>
      <c r="R13" s="29"/>
    </row>
    <row r="14" spans="1:18" ht="16.149999999999999" customHeight="1">
      <c r="A14" s="40" t="str">
        <f>IFERROR(VLOOKUP(B14,休日マスタ!$A$3:$A$28,1,FALSE),"")</f>
        <v/>
      </c>
      <c r="B14" s="42">
        <f t="shared" si="2"/>
        <v>45995</v>
      </c>
      <c r="C14" s="38">
        <f t="shared" si="0"/>
        <v>5</v>
      </c>
      <c r="D14" s="22"/>
      <c r="E14" s="23"/>
      <c r="F14" s="23"/>
      <c r="G14" s="23"/>
      <c r="H14" s="24"/>
      <c r="I14" s="25"/>
      <c r="J14" s="23"/>
      <c r="K14" s="23"/>
      <c r="L14" s="23"/>
      <c r="M14" s="26"/>
      <c r="N14" s="10">
        <f t="shared" si="1"/>
        <v>0</v>
      </c>
      <c r="O14" s="27"/>
      <c r="P14" s="27"/>
      <c r="Q14" s="27"/>
      <c r="R14" s="29"/>
    </row>
    <row r="15" spans="1:18" ht="16.149999999999999" customHeight="1">
      <c r="A15" s="40" t="str">
        <f>IFERROR(VLOOKUP(B15,休日マスタ!$A$3:$A$28,1,FALSE),"")</f>
        <v/>
      </c>
      <c r="B15" s="42">
        <f t="shared" si="2"/>
        <v>45996</v>
      </c>
      <c r="C15" s="38">
        <f t="shared" si="0"/>
        <v>6</v>
      </c>
      <c r="D15" s="22"/>
      <c r="E15" s="23"/>
      <c r="F15" s="23"/>
      <c r="G15" s="23"/>
      <c r="H15" s="24"/>
      <c r="I15" s="25"/>
      <c r="J15" s="23"/>
      <c r="K15" s="23"/>
      <c r="L15" s="23"/>
      <c r="M15" s="26"/>
      <c r="N15" s="10">
        <f t="shared" si="1"/>
        <v>0</v>
      </c>
      <c r="O15" s="27"/>
      <c r="P15" s="27"/>
      <c r="Q15" s="27"/>
      <c r="R15" s="29"/>
    </row>
    <row r="16" spans="1:18" ht="16.149999999999999" customHeight="1">
      <c r="A16" s="40" t="str">
        <f>IFERROR(VLOOKUP(B16,休日マスタ!$A$3:$A$28,1,FALSE),"")</f>
        <v/>
      </c>
      <c r="B16" s="42">
        <f t="shared" si="2"/>
        <v>45997</v>
      </c>
      <c r="C16" s="38">
        <f t="shared" si="0"/>
        <v>7</v>
      </c>
      <c r="D16" s="22"/>
      <c r="E16" s="23"/>
      <c r="F16" s="23"/>
      <c r="G16" s="23"/>
      <c r="H16" s="24"/>
      <c r="I16" s="25"/>
      <c r="J16" s="23"/>
      <c r="K16" s="23"/>
      <c r="L16" s="23"/>
      <c r="M16" s="26"/>
      <c r="N16" s="10">
        <f t="shared" si="1"/>
        <v>0</v>
      </c>
      <c r="O16" s="27"/>
      <c r="P16" s="27"/>
      <c r="Q16" s="27"/>
      <c r="R16" s="29"/>
    </row>
    <row r="17" spans="1:18" ht="16.149999999999999" customHeight="1">
      <c r="A17" s="40" t="str">
        <f>IFERROR(VLOOKUP(B17,休日マスタ!$A$3:$A$28,1,FALSE),"")</f>
        <v/>
      </c>
      <c r="B17" s="42">
        <f t="shared" si="2"/>
        <v>45998</v>
      </c>
      <c r="C17" s="38">
        <f t="shared" si="0"/>
        <v>1</v>
      </c>
      <c r="D17" s="22"/>
      <c r="E17" s="23"/>
      <c r="F17" s="23"/>
      <c r="G17" s="23"/>
      <c r="H17" s="24"/>
      <c r="I17" s="25"/>
      <c r="J17" s="23"/>
      <c r="K17" s="23"/>
      <c r="L17" s="23"/>
      <c r="M17" s="26"/>
      <c r="N17" s="10">
        <f t="shared" si="1"/>
        <v>0</v>
      </c>
      <c r="O17" s="27"/>
      <c r="P17" s="27"/>
      <c r="Q17" s="27"/>
      <c r="R17" s="29"/>
    </row>
    <row r="18" spans="1:18" ht="16.149999999999999" customHeight="1">
      <c r="A18" s="40" t="str">
        <f>IFERROR(VLOOKUP(B18,休日マスタ!$A$3:$A$28,1,FALSE),"")</f>
        <v/>
      </c>
      <c r="B18" s="42">
        <f t="shared" si="2"/>
        <v>45999</v>
      </c>
      <c r="C18" s="38">
        <f t="shared" si="0"/>
        <v>2</v>
      </c>
      <c r="D18" s="22"/>
      <c r="E18" s="23"/>
      <c r="F18" s="23"/>
      <c r="G18" s="23"/>
      <c r="H18" s="24"/>
      <c r="I18" s="25"/>
      <c r="J18" s="23"/>
      <c r="K18" s="23"/>
      <c r="L18" s="23"/>
      <c r="M18" s="26"/>
      <c r="N18" s="10">
        <f t="shared" si="1"/>
        <v>0</v>
      </c>
      <c r="O18" s="27"/>
      <c r="P18" s="27"/>
      <c r="Q18" s="27"/>
      <c r="R18" s="29"/>
    </row>
    <row r="19" spans="1:18" ht="16.149999999999999" customHeight="1">
      <c r="A19" s="40" t="str">
        <f>IFERROR(VLOOKUP(B19,休日マスタ!$A$3:$A$28,1,FALSE),"")</f>
        <v/>
      </c>
      <c r="B19" s="42">
        <f t="shared" si="2"/>
        <v>46000</v>
      </c>
      <c r="C19" s="38">
        <f t="shared" si="0"/>
        <v>3</v>
      </c>
      <c r="D19" s="22"/>
      <c r="E19" s="23"/>
      <c r="F19" s="23"/>
      <c r="G19" s="23"/>
      <c r="H19" s="24"/>
      <c r="I19" s="25"/>
      <c r="J19" s="23"/>
      <c r="K19" s="23"/>
      <c r="L19" s="23"/>
      <c r="M19" s="26"/>
      <c r="N19" s="10">
        <f t="shared" si="1"/>
        <v>0</v>
      </c>
      <c r="O19" s="27"/>
      <c r="P19" s="27"/>
      <c r="Q19" s="27"/>
      <c r="R19" s="29"/>
    </row>
    <row r="20" spans="1:18" ht="16.149999999999999" customHeight="1">
      <c r="A20" s="40" t="str">
        <f>IFERROR(VLOOKUP(B20,休日マスタ!$A$3:$A$28,1,FALSE),"")</f>
        <v/>
      </c>
      <c r="B20" s="42">
        <f t="shared" si="2"/>
        <v>46001</v>
      </c>
      <c r="C20" s="38">
        <f t="shared" si="0"/>
        <v>4</v>
      </c>
      <c r="D20" s="22"/>
      <c r="E20" s="23"/>
      <c r="F20" s="23"/>
      <c r="G20" s="23"/>
      <c r="H20" s="24"/>
      <c r="I20" s="25"/>
      <c r="J20" s="23"/>
      <c r="K20" s="23"/>
      <c r="L20" s="23"/>
      <c r="M20" s="26"/>
      <c r="N20" s="10">
        <f t="shared" si="1"/>
        <v>0</v>
      </c>
      <c r="O20" s="27"/>
      <c r="P20" s="27"/>
      <c r="Q20" s="27"/>
      <c r="R20" s="29"/>
    </row>
    <row r="21" spans="1:18" ht="16.149999999999999" customHeight="1">
      <c r="A21" s="40" t="str">
        <f>IFERROR(VLOOKUP(B21,休日マスタ!$A$3:$A$28,1,FALSE),"")</f>
        <v/>
      </c>
      <c r="B21" s="42">
        <f t="shared" si="2"/>
        <v>46002</v>
      </c>
      <c r="C21" s="38">
        <f t="shared" si="0"/>
        <v>5</v>
      </c>
      <c r="D21" s="22"/>
      <c r="E21" s="23"/>
      <c r="F21" s="23"/>
      <c r="G21" s="23"/>
      <c r="H21" s="24"/>
      <c r="I21" s="25"/>
      <c r="J21" s="23"/>
      <c r="K21" s="23"/>
      <c r="L21" s="23"/>
      <c r="M21" s="26"/>
      <c r="N21" s="10">
        <f t="shared" si="1"/>
        <v>0</v>
      </c>
      <c r="O21" s="27"/>
      <c r="P21" s="27"/>
      <c r="Q21" s="27"/>
      <c r="R21" s="29"/>
    </row>
    <row r="22" spans="1:18" ht="16.149999999999999" customHeight="1">
      <c r="A22" s="40" t="str">
        <f>IFERROR(VLOOKUP(B22,休日マスタ!$A$3:$A$28,1,FALSE),"")</f>
        <v/>
      </c>
      <c r="B22" s="42">
        <f t="shared" si="2"/>
        <v>46003</v>
      </c>
      <c r="C22" s="38">
        <f t="shared" si="0"/>
        <v>6</v>
      </c>
      <c r="D22" s="22"/>
      <c r="E22" s="23"/>
      <c r="F22" s="23"/>
      <c r="G22" s="23"/>
      <c r="H22" s="24"/>
      <c r="I22" s="25"/>
      <c r="J22" s="23"/>
      <c r="K22" s="23"/>
      <c r="L22" s="23"/>
      <c r="M22" s="26"/>
      <c r="N22" s="10">
        <f t="shared" si="1"/>
        <v>0</v>
      </c>
      <c r="O22" s="27"/>
      <c r="P22" s="27"/>
      <c r="Q22" s="27"/>
      <c r="R22" s="29"/>
    </row>
    <row r="23" spans="1:18" ht="16.149999999999999" customHeight="1">
      <c r="A23" s="40" t="str">
        <f>IFERROR(VLOOKUP(B23,休日マスタ!$A$3:$A$28,1,FALSE),"")</f>
        <v/>
      </c>
      <c r="B23" s="42">
        <f t="shared" si="2"/>
        <v>46004</v>
      </c>
      <c r="C23" s="38">
        <f t="shared" si="0"/>
        <v>7</v>
      </c>
      <c r="D23" s="22"/>
      <c r="E23" s="23"/>
      <c r="F23" s="23"/>
      <c r="G23" s="23"/>
      <c r="H23" s="24"/>
      <c r="I23" s="25"/>
      <c r="J23" s="23"/>
      <c r="K23" s="23"/>
      <c r="L23" s="23"/>
      <c r="M23" s="26"/>
      <c r="N23" s="10">
        <f t="shared" si="1"/>
        <v>0</v>
      </c>
      <c r="O23" s="27"/>
      <c r="P23" s="27"/>
      <c r="Q23" s="27"/>
      <c r="R23" s="29"/>
    </row>
    <row r="24" spans="1:18" ht="16.149999999999999" customHeight="1">
      <c r="A24" s="40" t="str">
        <f>IFERROR(VLOOKUP(B24,休日マスタ!$A$3:$A$28,1,FALSE),"")</f>
        <v/>
      </c>
      <c r="B24" s="42">
        <f t="shared" si="2"/>
        <v>46005</v>
      </c>
      <c r="C24" s="38">
        <f t="shared" si="0"/>
        <v>1</v>
      </c>
      <c r="D24" s="22"/>
      <c r="E24" s="23"/>
      <c r="F24" s="23"/>
      <c r="G24" s="23"/>
      <c r="H24" s="24"/>
      <c r="I24" s="25"/>
      <c r="J24" s="23"/>
      <c r="K24" s="23"/>
      <c r="L24" s="23"/>
      <c r="M24" s="26"/>
      <c r="N24" s="10">
        <f t="shared" si="1"/>
        <v>0</v>
      </c>
      <c r="O24" s="27"/>
      <c r="P24" s="27"/>
      <c r="Q24" s="27"/>
      <c r="R24" s="29"/>
    </row>
    <row r="25" spans="1:18" ht="16.149999999999999" customHeight="1">
      <c r="A25" s="40" t="str">
        <f>IFERROR(VLOOKUP(B25,休日マスタ!$A$3:$A$28,1,FALSE),"")</f>
        <v/>
      </c>
      <c r="B25" s="42">
        <f t="shared" si="2"/>
        <v>46006</v>
      </c>
      <c r="C25" s="38">
        <f t="shared" si="0"/>
        <v>2</v>
      </c>
      <c r="D25" s="22"/>
      <c r="E25" s="23"/>
      <c r="F25" s="23"/>
      <c r="G25" s="23"/>
      <c r="H25" s="24"/>
      <c r="I25" s="25"/>
      <c r="J25" s="23"/>
      <c r="K25" s="23"/>
      <c r="L25" s="23"/>
      <c r="M25" s="26"/>
      <c r="N25" s="10">
        <f t="shared" si="1"/>
        <v>0</v>
      </c>
      <c r="O25" s="27"/>
      <c r="P25" s="27"/>
      <c r="Q25" s="27"/>
      <c r="R25" s="29"/>
    </row>
    <row r="26" spans="1:18" ht="16.149999999999999" customHeight="1">
      <c r="A26" s="40" t="str">
        <f>IFERROR(VLOOKUP(B26,休日マスタ!$A$3:$A$28,1,FALSE),"")</f>
        <v/>
      </c>
      <c r="B26" s="42">
        <f t="shared" si="2"/>
        <v>46007</v>
      </c>
      <c r="C26" s="38">
        <f t="shared" si="0"/>
        <v>3</v>
      </c>
      <c r="D26" s="22"/>
      <c r="E26" s="23"/>
      <c r="F26" s="23"/>
      <c r="G26" s="23"/>
      <c r="H26" s="24"/>
      <c r="I26" s="25"/>
      <c r="J26" s="23"/>
      <c r="K26" s="23"/>
      <c r="L26" s="23"/>
      <c r="M26" s="26"/>
      <c r="N26" s="10">
        <f t="shared" si="1"/>
        <v>0</v>
      </c>
      <c r="O26" s="27"/>
      <c r="P26" s="27"/>
      <c r="Q26" s="27"/>
      <c r="R26" s="29"/>
    </row>
    <row r="27" spans="1:18" ht="16.149999999999999" customHeight="1">
      <c r="A27" s="40" t="str">
        <f>IFERROR(VLOOKUP(B27,休日マスタ!$A$3:$A$28,1,FALSE),"")</f>
        <v/>
      </c>
      <c r="B27" s="42">
        <f t="shared" si="2"/>
        <v>46008</v>
      </c>
      <c r="C27" s="38">
        <f t="shared" si="0"/>
        <v>4</v>
      </c>
      <c r="D27" s="22"/>
      <c r="E27" s="23"/>
      <c r="F27" s="23"/>
      <c r="G27" s="23"/>
      <c r="H27" s="24"/>
      <c r="I27" s="25"/>
      <c r="J27" s="23"/>
      <c r="K27" s="23"/>
      <c r="L27" s="23"/>
      <c r="M27" s="26"/>
      <c r="N27" s="10">
        <f t="shared" si="1"/>
        <v>0</v>
      </c>
      <c r="O27" s="27"/>
      <c r="P27" s="27"/>
      <c r="Q27" s="27"/>
      <c r="R27" s="29"/>
    </row>
    <row r="28" spans="1:18" ht="16.149999999999999" customHeight="1">
      <c r="A28" s="40" t="str">
        <f>IFERROR(VLOOKUP(B28,休日マスタ!$A$3:$A$28,1,FALSE),"")</f>
        <v/>
      </c>
      <c r="B28" s="42">
        <f t="shared" si="2"/>
        <v>46009</v>
      </c>
      <c r="C28" s="38">
        <f t="shared" si="0"/>
        <v>5</v>
      </c>
      <c r="D28" s="22"/>
      <c r="E28" s="23"/>
      <c r="F28" s="23"/>
      <c r="G28" s="23"/>
      <c r="H28" s="24"/>
      <c r="I28" s="25"/>
      <c r="J28" s="23"/>
      <c r="K28" s="23"/>
      <c r="L28" s="23"/>
      <c r="M28" s="26"/>
      <c r="N28" s="10">
        <f t="shared" si="1"/>
        <v>0</v>
      </c>
      <c r="O28" s="27"/>
      <c r="P28" s="27"/>
      <c r="Q28" s="27"/>
      <c r="R28" s="29"/>
    </row>
    <row r="29" spans="1:18" ht="16.149999999999999" customHeight="1">
      <c r="A29" s="40" t="str">
        <f>IFERROR(VLOOKUP(B29,休日マスタ!$A$3:$A$28,1,FALSE),"")</f>
        <v/>
      </c>
      <c r="B29" s="42">
        <f t="shared" si="2"/>
        <v>46010</v>
      </c>
      <c r="C29" s="38">
        <f t="shared" si="0"/>
        <v>6</v>
      </c>
      <c r="D29" s="22"/>
      <c r="E29" s="23"/>
      <c r="F29" s="23"/>
      <c r="G29" s="23"/>
      <c r="H29" s="24"/>
      <c r="I29" s="25"/>
      <c r="J29" s="23"/>
      <c r="K29" s="23"/>
      <c r="L29" s="23"/>
      <c r="M29" s="26"/>
      <c r="N29" s="10">
        <f t="shared" si="1"/>
        <v>0</v>
      </c>
      <c r="O29" s="27"/>
      <c r="P29" s="27"/>
      <c r="Q29" s="27"/>
      <c r="R29" s="29"/>
    </row>
    <row r="30" spans="1:18" ht="16.149999999999999" customHeight="1">
      <c r="A30" s="40" t="str">
        <f>IFERROR(VLOOKUP(B30,休日マスタ!$A$3:$A$28,1,FALSE),"")</f>
        <v/>
      </c>
      <c r="B30" s="42">
        <f t="shared" si="2"/>
        <v>46011</v>
      </c>
      <c r="C30" s="38">
        <f t="shared" si="0"/>
        <v>7</v>
      </c>
      <c r="D30" s="22"/>
      <c r="E30" s="23"/>
      <c r="F30" s="23"/>
      <c r="G30" s="23"/>
      <c r="H30" s="24"/>
      <c r="I30" s="25"/>
      <c r="J30" s="23"/>
      <c r="K30" s="23"/>
      <c r="L30" s="23"/>
      <c r="M30" s="26"/>
      <c r="N30" s="10">
        <f t="shared" si="1"/>
        <v>0</v>
      </c>
      <c r="O30" s="27"/>
      <c r="P30" s="27"/>
      <c r="Q30" s="27"/>
      <c r="R30" s="29"/>
    </row>
    <row r="31" spans="1:18" ht="16.149999999999999" customHeight="1">
      <c r="A31" s="40" t="str">
        <f>IFERROR(VLOOKUP(B31,休日マスタ!$A$3:$A$28,1,FALSE),"")</f>
        <v/>
      </c>
      <c r="B31" s="42">
        <f t="shared" si="2"/>
        <v>46012</v>
      </c>
      <c r="C31" s="38">
        <f t="shared" si="0"/>
        <v>1</v>
      </c>
      <c r="D31" s="22"/>
      <c r="E31" s="23"/>
      <c r="F31" s="23"/>
      <c r="G31" s="23"/>
      <c r="H31" s="24"/>
      <c r="I31" s="25"/>
      <c r="J31" s="23"/>
      <c r="K31" s="23"/>
      <c r="L31" s="23"/>
      <c r="M31" s="26"/>
      <c r="N31" s="10">
        <f t="shared" si="1"/>
        <v>0</v>
      </c>
      <c r="O31" s="27"/>
      <c r="P31" s="27"/>
      <c r="Q31" s="27"/>
      <c r="R31" s="29"/>
    </row>
    <row r="32" spans="1:18" ht="16.149999999999999" customHeight="1">
      <c r="A32" s="40" t="str">
        <f>IFERROR(VLOOKUP(B32,休日マスタ!$A$3:$A$28,1,FALSE),"")</f>
        <v/>
      </c>
      <c r="B32" s="42">
        <f t="shared" si="2"/>
        <v>46013</v>
      </c>
      <c r="C32" s="38">
        <f t="shared" si="0"/>
        <v>2</v>
      </c>
      <c r="D32" s="22"/>
      <c r="E32" s="23"/>
      <c r="F32" s="23"/>
      <c r="G32" s="23"/>
      <c r="H32" s="24"/>
      <c r="I32" s="25"/>
      <c r="J32" s="23"/>
      <c r="K32" s="23"/>
      <c r="L32" s="23"/>
      <c r="M32" s="26"/>
      <c r="N32" s="10">
        <f t="shared" si="1"/>
        <v>0</v>
      </c>
      <c r="O32" s="27"/>
      <c r="P32" s="27"/>
      <c r="Q32" s="27"/>
      <c r="R32" s="29"/>
    </row>
    <row r="33" spans="1:18" ht="16.149999999999999" customHeight="1">
      <c r="A33" s="40" t="str">
        <f>IFERROR(VLOOKUP(B33,休日マスタ!$A$3:$A$28,1,FALSE),"")</f>
        <v/>
      </c>
      <c r="B33" s="42">
        <f t="shared" si="2"/>
        <v>46014</v>
      </c>
      <c r="C33" s="38">
        <f t="shared" si="0"/>
        <v>3</v>
      </c>
      <c r="D33" s="22"/>
      <c r="E33" s="23"/>
      <c r="F33" s="23"/>
      <c r="G33" s="23"/>
      <c r="H33" s="24"/>
      <c r="I33" s="25"/>
      <c r="J33" s="23"/>
      <c r="K33" s="23"/>
      <c r="L33" s="23"/>
      <c r="M33" s="26"/>
      <c r="N33" s="10">
        <f t="shared" si="1"/>
        <v>0</v>
      </c>
      <c r="O33" s="27"/>
      <c r="P33" s="27"/>
      <c r="Q33" s="27"/>
      <c r="R33" s="29"/>
    </row>
    <row r="34" spans="1:18" ht="16.149999999999999" customHeight="1">
      <c r="A34" s="40" t="str">
        <f>IFERROR(VLOOKUP(B34,休日マスタ!$A$3:$A$28,1,FALSE),"")</f>
        <v/>
      </c>
      <c r="B34" s="42">
        <f t="shared" si="2"/>
        <v>46015</v>
      </c>
      <c r="C34" s="38">
        <f t="shared" si="0"/>
        <v>4</v>
      </c>
      <c r="D34" s="22"/>
      <c r="E34" s="23"/>
      <c r="F34" s="23"/>
      <c r="G34" s="23"/>
      <c r="H34" s="24"/>
      <c r="I34" s="25"/>
      <c r="J34" s="23"/>
      <c r="K34" s="23"/>
      <c r="L34" s="23"/>
      <c r="M34" s="26"/>
      <c r="N34" s="10">
        <f t="shared" si="1"/>
        <v>0</v>
      </c>
      <c r="O34" s="27"/>
      <c r="P34" s="27"/>
      <c r="Q34" s="27"/>
      <c r="R34" s="29"/>
    </row>
    <row r="35" spans="1:18" ht="16.149999999999999" customHeight="1">
      <c r="A35" s="40" t="str">
        <f>IFERROR(VLOOKUP(B35,休日マスタ!$A$3:$A$28,1,FALSE),"")</f>
        <v/>
      </c>
      <c r="B35" s="42">
        <f t="shared" si="2"/>
        <v>46016</v>
      </c>
      <c r="C35" s="38">
        <f t="shared" si="0"/>
        <v>5</v>
      </c>
      <c r="D35" s="22"/>
      <c r="E35" s="23"/>
      <c r="F35" s="23"/>
      <c r="G35" s="23"/>
      <c r="H35" s="24"/>
      <c r="I35" s="25"/>
      <c r="J35" s="23"/>
      <c r="K35" s="23"/>
      <c r="L35" s="23"/>
      <c r="M35" s="26"/>
      <c r="N35" s="10">
        <f t="shared" si="1"/>
        <v>0</v>
      </c>
      <c r="O35" s="27"/>
      <c r="P35" s="27"/>
      <c r="Q35" s="27"/>
      <c r="R35" s="29"/>
    </row>
    <row r="36" spans="1:18" ht="16.149999999999999" customHeight="1">
      <c r="A36" s="40" t="str">
        <f>IFERROR(VLOOKUP(B36,休日マスタ!$A$3:$A$28,1,FALSE),"")</f>
        <v/>
      </c>
      <c r="B36" s="42">
        <f t="shared" si="2"/>
        <v>46017</v>
      </c>
      <c r="C36" s="38">
        <f t="shared" si="0"/>
        <v>6</v>
      </c>
      <c r="D36" s="22"/>
      <c r="E36" s="23"/>
      <c r="F36" s="23"/>
      <c r="G36" s="23"/>
      <c r="H36" s="24"/>
      <c r="I36" s="25"/>
      <c r="J36" s="23"/>
      <c r="K36" s="23"/>
      <c r="L36" s="23"/>
      <c r="M36" s="26"/>
      <c r="N36" s="10">
        <f t="shared" si="1"/>
        <v>0</v>
      </c>
      <c r="O36" s="27"/>
      <c r="P36" s="27"/>
      <c r="Q36" s="27"/>
      <c r="R36" s="29"/>
    </row>
    <row r="37" spans="1:18" ht="16.149999999999999" customHeight="1">
      <c r="A37" s="40" t="str">
        <f>IFERROR(VLOOKUP(B37,休日マスタ!$A$3:$A$28,1,FALSE),"")</f>
        <v/>
      </c>
      <c r="B37" s="42">
        <f t="shared" si="2"/>
        <v>46018</v>
      </c>
      <c r="C37" s="38">
        <f t="shared" si="0"/>
        <v>7</v>
      </c>
      <c r="D37" s="22"/>
      <c r="E37" s="23"/>
      <c r="F37" s="23"/>
      <c r="G37" s="23"/>
      <c r="H37" s="24"/>
      <c r="I37" s="25"/>
      <c r="J37" s="23"/>
      <c r="K37" s="23"/>
      <c r="L37" s="23"/>
      <c r="M37" s="26"/>
      <c r="N37" s="10">
        <f t="shared" si="1"/>
        <v>0</v>
      </c>
      <c r="O37" s="27"/>
      <c r="P37" s="27"/>
      <c r="Q37" s="27"/>
      <c r="R37" s="29"/>
    </row>
    <row r="38" spans="1:18" ht="16.149999999999999" customHeight="1">
      <c r="A38" s="40" t="str">
        <f>IFERROR(VLOOKUP(B38,休日マスタ!$A$3:$A$28,1,FALSE),"")</f>
        <v/>
      </c>
      <c r="B38" s="42">
        <f t="shared" si="2"/>
        <v>46019</v>
      </c>
      <c r="C38" s="38">
        <f t="shared" si="0"/>
        <v>1</v>
      </c>
      <c r="D38" s="22"/>
      <c r="E38" s="23"/>
      <c r="F38" s="23"/>
      <c r="G38" s="23"/>
      <c r="H38" s="24"/>
      <c r="I38" s="25"/>
      <c r="J38" s="23"/>
      <c r="K38" s="23"/>
      <c r="L38" s="23"/>
      <c r="M38" s="26"/>
      <c r="N38" s="10">
        <f t="shared" si="1"/>
        <v>0</v>
      </c>
      <c r="O38" s="27"/>
      <c r="P38" s="27"/>
      <c r="Q38" s="27"/>
      <c r="R38" s="29"/>
    </row>
    <row r="39" spans="1:18" ht="16.149999999999999" customHeight="1">
      <c r="A39" s="40" t="str">
        <f>IFERROR(VLOOKUP(B39,休日マスタ!$A$3:$A$28,1,FALSE),"")</f>
        <v/>
      </c>
      <c r="B39" s="42">
        <f>IFERROR(IF(DAY(B38+1)=1,"",B38+1),"")</f>
        <v>46020</v>
      </c>
      <c r="C39" s="38">
        <f>IF(B39="","",WEEKDAY(B39,1))</f>
        <v>2</v>
      </c>
      <c r="D39" s="22"/>
      <c r="E39" s="23"/>
      <c r="F39" s="23"/>
      <c r="G39" s="23"/>
      <c r="H39" s="24"/>
      <c r="I39" s="25"/>
      <c r="J39" s="23"/>
      <c r="K39" s="23"/>
      <c r="L39" s="23"/>
      <c r="M39" s="26"/>
      <c r="N39" s="10">
        <f t="shared" si="1"/>
        <v>0</v>
      </c>
      <c r="O39" s="27"/>
      <c r="P39" s="27"/>
      <c r="Q39" s="27"/>
      <c r="R39" s="29"/>
    </row>
    <row r="40" spans="1:18" ht="16.149999999999999" customHeight="1">
      <c r="A40" s="40" t="str">
        <f>IFERROR(VLOOKUP(B40,休日マスタ!$A$3:$A$28,1,FALSE),"")</f>
        <v/>
      </c>
      <c r="B40" s="42">
        <f>IFERROR(IF(DAY(B39+1)=1,"",B39+1),"")</f>
        <v>46021</v>
      </c>
      <c r="C40" s="38">
        <f>IF(B40="","",WEEKDAY(B40,1))</f>
        <v>3</v>
      </c>
      <c r="D40" s="22"/>
      <c r="E40" s="23"/>
      <c r="F40" s="23"/>
      <c r="G40" s="23"/>
      <c r="H40" s="24"/>
      <c r="I40" s="25"/>
      <c r="J40" s="23"/>
      <c r="K40" s="23"/>
      <c r="L40" s="23"/>
      <c r="M40" s="26"/>
      <c r="N40" s="10">
        <f>(D40+E40+F40+G40+H40)+(I40+J40+K40+L40+M40)</f>
        <v>0</v>
      </c>
      <c r="O40" s="27"/>
      <c r="P40" s="27"/>
      <c r="Q40" s="27"/>
      <c r="R40" s="29"/>
    </row>
    <row r="41" spans="1:18" ht="16.149999999999999" customHeight="1" thickBot="1">
      <c r="A41" s="40" t="str">
        <f>IFERROR(VLOOKUP(B41,休日マスタ!$A$3:$A$28,1,FALSE),"")</f>
        <v/>
      </c>
      <c r="B41" s="43">
        <f>IFERROR(IF(DAY(B40+1)=1,"",B40+1),"")</f>
        <v>46022</v>
      </c>
      <c r="C41" s="51">
        <f>IF(B41="","",WEEKDAY(B41,1))</f>
        <v>4</v>
      </c>
      <c r="D41" s="32"/>
      <c r="E41" s="33"/>
      <c r="F41" s="33"/>
      <c r="G41" s="33"/>
      <c r="H41" s="34"/>
      <c r="I41" s="35"/>
      <c r="J41" s="33"/>
      <c r="K41" s="33"/>
      <c r="L41" s="33"/>
      <c r="M41" s="36"/>
      <c r="N41" s="11">
        <f>(D41+E41+F41+G41+H41)+(I41+J41+K41+L41+M41)</f>
        <v>0</v>
      </c>
      <c r="O41" s="30"/>
      <c r="P41" s="30"/>
      <c r="Q41" s="30"/>
      <c r="R41" s="31"/>
    </row>
    <row r="42" spans="1:18" ht="16.149999999999999" customHeight="1" thickTop="1">
      <c r="B42" s="103" t="s">
        <v>16</v>
      </c>
      <c r="C42" s="104"/>
      <c r="D42" s="152">
        <f>SUM(D11:D41)</f>
        <v>0</v>
      </c>
      <c r="E42" s="153">
        <f t="shared" ref="E42:Q42" si="3">SUM(E11:E41)</f>
        <v>0</v>
      </c>
      <c r="F42" s="153">
        <f t="shared" si="3"/>
        <v>0</v>
      </c>
      <c r="G42" s="153">
        <f t="shared" si="3"/>
        <v>0</v>
      </c>
      <c r="H42" s="153">
        <f t="shared" si="3"/>
        <v>0</v>
      </c>
      <c r="I42" s="153">
        <f t="shared" si="3"/>
        <v>0</v>
      </c>
      <c r="J42" s="153">
        <f t="shared" si="3"/>
        <v>0</v>
      </c>
      <c r="K42" s="153">
        <f t="shared" si="3"/>
        <v>0</v>
      </c>
      <c r="L42" s="153">
        <f t="shared" si="3"/>
        <v>0</v>
      </c>
      <c r="M42" s="154">
        <f t="shared" si="3"/>
        <v>0</v>
      </c>
      <c r="N42" s="14">
        <f t="shared" si="3"/>
        <v>0</v>
      </c>
      <c r="O42" s="15">
        <f t="shared" si="3"/>
        <v>0</v>
      </c>
      <c r="P42" s="15">
        <f t="shared" si="3"/>
        <v>0</v>
      </c>
      <c r="Q42" s="15">
        <f t="shared" si="3"/>
        <v>0</v>
      </c>
      <c r="R42" s="12">
        <f>SUM(R11:R41)</f>
        <v>0</v>
      </c>
    </row>
    <row r="43" spans="1:18">
      <c r="B43" t="s">
        <v>17</v>
      </c>
      <c r="D43" s="13"/>
      <c r="E43" s="13"/>
      <c r="F43" s="13"/>
      <c r="G43" s="13"/>
      <c r="H43" s="13"/>
      <c r="I43" s="13"/>
      <c r="J43" s="13"/>
      <c r="K43" s="13"/>
      <c r="L43" s="13"/>
      <c r="M43" s="13"/>
      <c r="N43" s="13"/>
      <c r="O43" s="13"/>
      <c r="P43" s="13"/>
      <c r="Q43" s="13"/>
      <c r="R43" s="13"/>
    </row>
    <row r="44" spans="1:18" ht="22.5" customHeight="1">
      <c r="B44" t="s">
        <v>31</v>
      </c>
      <c r="D44" s="13"/>
      <c r="E44" s="13"/>
      <c r="F44" s="13"/>
      <c r="G44" s="13"/>
      <c r="H44" s="13"/>
      <c r="I44" s="13"/>
      <c r="J44" s="13"/>
      <c r="K44" s="13"/>
      <c r="L44" s="13"/>
      <c r="M44" s="13"/>
      <c r="N44" s="13"/>
      <c r="O44" s="13"/>
      <c r="P44" s="13"/>
      <c r="Q44" s="13"/>
      <c r="R44" s="13"/>
    </row>
    <row r="45" spans="1:18" ht="9" customHeight="1">
      <c r="D45" s="13"/>
      <c r="E45" s="13"/>
      <c r="F45" s="13"/>
      <c r="G45" s="13"/>
      <c r="H45" s="13"/>
      <c r="I45" s="13"/>
      <c r="J45" s="13"/>
      <c r="K45" s="13"/>
      <c r="L45" s="13"/>
      <c r="M45" s="13"/>
      <c r="N45" s="13"/>
      <c r="O45" s="13"/>
      <c r="P45" s="13"/>
      <c r="Q45" s="13"/>
      <c r="R45" s="13"/>
    </row>
    <row r="46" spans="1:18" ht="19.5">
      <c r="B46" s="105" t="s">
        <v>18</v>
      </c>
      <c r="C46" s="105"/>
      <c r="D46" s="105"/>
      <c r="E46" s="105"/>
      <c r="F46" s="105"/>
      <c r="G46" s="105"/>
      <c r="H46" s="105"/>
      <c r="I46" s="105"/>
      <c r="J46" s="105"/>
      <c r="K46" s="105"/>
      <c r="L46" s="105"/>
      <c r="M46" s="105"/>
      <c r="N46" s="105"/>
      <c r="O46" s="105"/>
      <c r="P46" s="105"/>
      <c r="Q46" s="105"/>
      <c r="R46" s="105"/>
    </row>
    <row r="47" spans="1:18" ht="69" customHeight="1">
      <c r="B47" s="64" t="s">
        <v>26</v>
      </c>
      <c r="C47" s="106"/>
      <c r="D47" s="144" t="str">
        <f>'様式1-1月報(11月)'!$D$47:$R$47</f>
        <v>　目標設定シートの２（１）で記載したものを記入</v>
      </c>
      <c r="E47" s="145"/>
      <c r="F47" s="145"/>
      <c r="G47" s="145"/>
      <c r="H47" s="145"/>
      <c r="I47" s="145"/>
      <c r="J47" s="145"/>
      <c r="K47" s="145"/>
      <c r="L47" s="145"/>
      <c r="M47" s="145"/>
      <c r="N47" s="145"/>
      <c r="O47" s="145"/>
      <c r="P47" s="145"/>
      <c r="Q47" s="145"/>
      <c r="R47" s="146"/>
    </row>
    <row r="48" spans="1:18" ht="63" customHeight="1">
      <c r="B48" s="64" t="s">
        <v>57</v>
      </c>
      <c r="C48" s="65"/>
      <c r="D48" s="141" t="str">
        <f>'様式1-1月報(11月)'!$D$48:$R$48</f>
        <v>①　目標設定シートの２（２）で記載したものを記入
②
③</v>
      </c>
      <c r="E48" s="142"/>
      <c r="F48" s="142"/>
      <c r="G48" s="142"/>
      <c r="H48" s="142"/>
      <c r="I48" s="142"/>
      <c r="J48" s="142"/>
      <c r="K48" s="142"/>
      <c r="L48" s="142"/>
      <c r="M48" s="142"/>
      <c r="N48" s="142"/>
      <c r="O48" s="142"/>
      <c r="P48" s="142"/>
      <c r="Q48" s="142"/>
      <c r="R48" s="143"/>
    </row>
    <row r="49" spans="2:18" ht="42" customHeight="1">
      <c r="B49" s="147" t="s">
        <v>79</v>
      </c>
      <c r="C49" s="148"/>
      <c r="D49" s="149" t="str">
        <f>'様式1-1月報(11月)'!$D$53:$R$53</f>
        <v>・当月の考察等踏まえた行動計画</v>
      </c>
      <c r="E49" s="150"/>
      <c r="F49" s="150"/>
      <c r="G49" s="150"/>
      <c r="H49" s="150"/>
      <c r="I49" s="150"/>
      <c r="J49" s="150"/>
      <c r="K49" s="150"/>
      <c r="L49" s="150"/>
      <c r="M49" s="150"/>
      <c r="N49" s="150"/>
      <c r="O49" s="150"/>
      <c r="P49" s="150"/>
      <c r="Q49" s="150"/>
      <c r="R49" s="151"/>
    </row>
    <row r="50" spans="2:18" ht="27.6" customHeight="1">
      <c r="B50" s="94" t="s">
        <v>19</v>
      </c>
      <c r="C50" s="95"/>
      <c r="D50" s="100" t="s">
        <v>28</v>
      </c>
      <c r="E50" s="101"/>
      <c r="F50" s="101"/>
      <c r="G50" s="101"/>
      <c r="H50" s="101"/>
      <c r="I50" s="101"/>
      <c r="J50" s="101"/>
      <c r="K50" s="101"/>
      <c r="L50" s="101"/>
      <c r="M50" s="101"/>
      <c r="N50" s="101"/>
      <c r="O50" s="101"/>
      <c r="P50" s="101"/>
      <c r="Q50" s="101"/>
      <c r="R50" s="102"/>
    </row>
    <row r="51" spans="2:18" ht="28.9" customHeight="1">
      <c r="B51" s="96"/>
      <c r="C51" s="97"/>
      <c r="D51" s="100" t="s">
        <v>69</v>
      </c>
      <c r="E51" s="101"/>
      <c r="F51" s="101"/>
      <c r="G51" s="101"/>
      <c r="H51" s="101"/>
      <c r="I51" s="101"/>
      <c r="J51" s="101"/>
      <c r="K51" s="101"/>
      <c r="L51" s="101"/>
      <c r="M51" s="101"/>
      <c r="N51" s="101"/>
      <c r="O51" s="101"/>
      <c r="P51" s="101"/>
      <c r="Q51" s="101"/>
      <c r="R51" s="102"/>
    </row>
    <row r="52" spans="2:18" ht="33" customHeight="1">
      <c r="B52" s="98"/>
      <c r="C52" s="99"/>
      <c r="D52" s="100" t="s">
        <v>29</v>
      </c>
      <c r="E52" s="101"/>
      <c r="F52" s="101"/>
      <c r="G52" s="101"/>
      <c r="H52" s="101"/>
      <c r="I52" s="101"/>
      <c r="J52" s="101"/>
      <c r="K52" s="101"/>
      <c r="L52" s="101"/>
      <c r="M52" s="101"/>
      <c r="N52" s="101"/>
      <c r="O52" s="101"/>
      <c r="P52" s="101"/>
      <c r="Q52" s="101"/>
      <c r="R52" s="102"/>
    </row>
    <row r="53" spans="2:18" ht="63" customHeight="1">
      <c r="B53" s="86" t="s">
        <v>70</v>
      </c>
      <c r="C53" s="87"/>
      <c r="D53" s="126" t="s">
        <v>73</v>
      </c>
      <c r="E53" s="127"/>
      <c r="F53" s="127"/>
      <c r="G53" s="127"/>
      <c r="H53" s="127"/>
      <c r="I53" s="127"/>
      <c r="J53" s="127"/>
      <c r="K53" s="127"/>
      <c r="L53" s="127"/>
      <c r="M53" s="127"/>
      <c r="N53" s="127"/>
      <c r="O53" s="127"/>
      <c r="P53" s="127"/>
      <c r="Q53" s="127"/>
      <c r="R53" s="128"/>
    </row>
    <row r="54" spans="2:18" ht="36" customHeight="1">
      <c r="B54" s="71" t="s">
        <v>27</v>
      </c>
      <c r="C54" s="72"/>
      <c r="D54" s="73" t="s">
        <v>23</v>
      </c>
      <c r="E54" s="74"/>
      <c r="F54" s="75"/>
      <c r="G54" s="76"/>
      <c r="H54" s="77" t="s">
        <v>24</v>
      </c>
      <c r="I54" s="78"/>
      <c r="J54" s="79"/>
      <c r="K54" s="80"/>
      <c r="L54" s="77" t="s">
        <v>25</v>
      </c>
      <c r="M54" s="78"/>
      <c r="N54" s="66">
        <f>F54+J54</f>
        <v>0</v>
      </c>
      <c r="O54" s="67"/>
      <c r="P54" s="68" t="s">
        <v>30</v>
      </c>
      <c r="Q54" s="69"/>
      <c r="R54" s="55"/>
    </row>
    <row r="55" spans="2:18">
      <c r="B55" s="70" t="s">
        <v>78</v>
      </c>
      <c r="C55" s="70"/>
      <c r="D55" s="70"/>
      <c r="E55" s="70"/>
      <c r="F55" s="70"/>
      <c r="G55" s="70"/>
      <c r="H55" s="70"/>
      <c r="I55" s="70"/>
      <c r="J55" s="70"/>
      <c r="K55" s="70"/>
      <c r="L55" s="70"/>
      <c r="M55" s="70"/>
      <c r="N55" s="70"/>
      <c r="O55" s="70"/>
      <c r="P55" s="70"/>
      <c r="Q55" s="70"/>
      <c r="R55" s="70"/>
    </row>
  </sheetData>
  <mergeCells count="44">
    <mergeCell ref="B2:R2"/>
    <mergeCell ref="L4:R4"/>
    <mergeCell ref="L5:R5"/>
    <mergeCell ref="B6:C6"/>
    <mergeCell ref="D6:H6"/>
    <mergeCell ref="I6:M6"/>
    <mergeCell ref="N6:N8"/>
    <mergeCell ref="O6:O8"/>
    <mergeCell ref="P6:P8"/>
    <mergeCell ref="Q6:Q8"/>
    <mergeCell ref="R6:R8"/>
    <mergeCell ref="B7:B8"/>
    <mergeCell ref="C7:C8"/>
    <mergeCell ref="J7:J8"/>
    <mergeCell ref="K7:L7"/>
    <mergeCell ref="M7:M8"/>
    <mergeCell ref="D47:R47"/>
    <mergeCell ref="B49:C49"/>
    <mergeCell ref="D49:R49"/>
    <mergeCell ref="D7:D8"/>
    <mergeCell ref="E7:E8"/>
    <mergeCell ref="F7:G7"/>
    <mergeCell ref="H7:H8"/>
    <mergeCell ref="I7:I8"/>
    <mergeCell ref="B42:C42"/>
    <mergeCell ref="B46:R46"/>
    <mergeCell ref="B47:C47"/>
    <mergeCell ref="B50:C52"/>
    <mergeCell ref="D50:R50"/>
    <mergeCell ref="D51:R51"/>
    <mergeCell ref="D52:R52"/>
    <mergeCell ref="B48:C48"/>
    <mergeCell ref="D48:R48"/>
    <mergeCell ref="B55:R55"/>
    <mergeCell ref="B53:C53"/>
    <mergeCell ref="D53:R53"/>
    <mergeCell ref="B54:C54"/>
    <mergeCell ref="D54:E54"/>
    <mergeCell ref="F54:G54"/>
    <mergeCell ref="H54:I54"/>
    <mergeCell ref="J54:K54"/>
    <mergeCell ref="L54:M54"/>
    <mergeCell ref="N54:O54"/>
    <mergeCell ref="P54:Q54"/>
  </mergeCells>
  <phoneticPr fontId="1"/>
  <conditionalFormatting sqref="B11:C41">
    <cfRule type="expression" dxfId="11" priority="1">
      <formula>$A11&lt;&gt;""</formula>
    </cfRule>
    <cfRule type="expression" dxfId="10" priority="2">
      <formula>$C11=1</formula>
    </cfRule>
    <cfRule type="expression" dxfId="9" priority="3">
      <formula>$C11=7</formula>
    </cfRule>
  </conditionalFormatting>
  <dataValidations count="1">
    <dataValidation type="decimal" allowBlank="1" showInputMessage="1" showErrorMessage="1" errorTitle="お手数をおかけします。" error="集計を行うため、０以上の整数の入力をお願いします。" promptTitle="０以上の整数を入力してください。" sqref="D11:M41 O11:R41">
      <formula1>0</formula1>
      <formula2>10000000</formula2>
    </dataValidation>
  </dataValidations>
  <printOptions horizontalCentered="1" verticalCentered="1"/>
  <pageMargins left="0" right="0" top="0" bottom="0" header="0" footer="0"/>
  <pageSetup paperSize="9" scale="7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様式1-1月報(4月)</vt:lpstr>
      <vt:lpstr>様式1-1月報(5月)</vt:lpstr>
      <vt:lpstr>様式1-1月報(6月)</vt:lpstr>
      <vt:lpstr>様式1-1月報(7月)</vt:lpstr>
      <vt:lpstr>様式1-1月報(8月)</vt:lpstr>
      <vt:lpstr>様式1-1月報(9月)</vt:lpstr>
      <vt:lpstr>様式1-1月報(10月)</vt:lpstr>
      <vt:lpstr>様式1-1月報(11月)</vt:lpstr>
      <vt:lpstr>様式1-1月報(12月)</vt:lpstr>
      <vt:lpstr>様式1-1月報(1月)</vt:lpstr>
      <vt:lpstr>様式1-1月報(2月)</vt:lpstr>
      <vt:lpstr>様式1-1月報(3月)</vt:lpstr>
      <vt:lpstr>休日マスタ</vt:lpstr>
      <vt:lpstr>'様式1-1月報(10月)'!Print_Area</vt:lpstr>
      <vt:lpstr>'様式1-1月報(11月)'!Print_Area</vt:lpstr>
      <vt:lpstr>'様式1-1月報(12月)'!Print_Area</vt:lpstr>
      <vt:lpstr>'様式1-1月報(1月)'!Print_Area</vt:lpstr>
      <vt:lpstr>'様式1-1月報(2月)'!Print_Area</vt:lpstr>
      <vt:lpstr>'様式1-1月報(3月)'!Print_Area</vt:lpstr>
      <vt:lpstr>'様式1-1月報(4月)'!Print_Area</vt:lpstr>
      <vt:lpstr>'様式1-1月報(5月)'!Print_Area</vt:lpstr>
      <vt:lpstr>'様式1-1月報(6月)'!Print_Area</vt:lpstr>
      <vt:lpstr>'様式1-1月報(7月)'!Print_Area</vt:lpstr>
      <vt:lpstr>'様式1-1月報(8月)'!Print_Area</vt:lpstr>
      <vt:lpstr>'様式1-1月報(9月)'!Print_Area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2024-04-15T10:04:50Z</cp:lastPrinted>
  <dcterms:created xsi:type="dcterms:W3CDTF">2022-04-12T03:38:11Z</dcterms:created>
  <dcterms:modified xsi:type="dcterms:W3CDTF">2025-03-12T04:25:58Z</dcterms:modified>
</cp:coreProperties>
</file>