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hidePivotFieldList="1"/>
  <mc:AlternateContent xmlns:mc="http://schemas.openxmlformats.org/markup-compatibility/2006">
    <mc:Choice Requires="x15">
      <x15ac:absPath xmlns:x15ac="http://schemas.microsoft.com/office/spreadsheetml/2010/11/ac" url="K:\40（健）地域包括ケア推進室\30_☆彡地区支援担当\06事業関係\02地域支え合い推進事業\01小地域における生活支援体制整備事業\04様式集・報告様式\様式集\★R8\"/>
    </mc:Choice>
  </mc:AlternateContent>
  <xr:revisionPtr revIDLastSave="0" documentId="13_ncr:1_{876DA530-9B39-4987-B164-F0741726DB8C}" xr6:coauthVersionLast="47" xr6:coauthVersionMax="47" xr10:uidLastSave="{00000000-0000-0000-0000-000000000000}"/>
  <bookViews>
    <workbookView xWindow="-120" yWindow="-16320" windowWidth="29040" windowHeight="15720" xr2:uid="{00000000-000D-0000-FFFF-FFFF00000000}"/>
  </bookViews>
  <sheets>
    <sheet name="様式1-1月報(4月)" sheetId="38" r:id="rId1"/>
    <sheet name="様式1-1月報(5月)" sheetId="39" r:id="rId2"/>
    <sheet name="様式1-1月報(6月)" sheetId="56" r:id="rId3"/>
    <sheet name="様式1-1月報(7月)" sheetId="57" r:id="rId4"/>
    <sheet name="様式1-1月報(8月)" sheetId="59" r:id="rId5"/>
    <sheet name="様式1-1月報(9月)" sheetId="60" r:id="rId6"/>
    <sheet name="様式1-1月報(10月)" sheetId="61" r:id="rId7"/>
    <sheet name="様式1-1月報(11月)" sheetId="62" r:id="rId8"/>
    <sheet name="様式1-1月報(12月)" sheetId="63" r:id="rId9"/>
    <sheet name="様式1-1月報(1月)" sheetId="64" r:id="rId10"/>
    <sheet name="様式1-1月報(2月)" sheetId="65" r:id="rId11"/>
    <sheet name="様式1-1月報(3月)" sheetId="66" r:id="rId12"/>
    <sheet name="年間合計" sheetId="67" r:id="rId13"/>
    <sheet name="休日マスタ" sheetId="34" r:id="rId14"/>
  </sheets>
  <definedNames>
    <definedName name="_xlnm.Print_Area" localSheetId="6">'様式1-1月報(10月)'!$A$1:$S$55</definedName>
    <definedName name="_xlnm.Print_Area" localSheetId="7">'様式1-1月報(11月)'!$A$1:$S$54</definedName>
    <definedName name="_xlnm.Print_Area" localSheetId="8">'様式1-1月報(12月)'!$A$1:$S$55</definedName>
    <definedName name="_xlnm.Print_Area" localSheetId="9">'様式1-1月報(1月)'!$A$1:$S$55</definedName>
    <definedName name="_xlnm.Print_Area" localSheetId="10">'様式1-1月報(2月)'!$A$1:$S$52</definedName>
    <definedName name="_xlnm.Print_Area" localSheetId="11">'様式1-1月報(3月)'!$A$1:$S$54</definedName>
    <definedName name="_xlnm.Print_Area" localSheetId="0">'様式1-1月報(4月)'!$A$1:$S$53</definedName>
    <definedName name="_xlnm.Print_Area" localSheetId="1">'様式1-1月報(5月)'!$A$1:$S$55</definedName>
    <definedName name="_xlnm.Print_Area" localSheetId="2">'様式1-1月報(6月)'!$A$1:$S$54</definedName>
    <definedName name="_xlnm.Print_Area" localSheetId="3">'様式1-1月報(7月)'!$A$1:$S$55</definedName>
    <definedName name="_xlnm.Print_Area" localSheetId="4">'様式1-1月報(8月)'!$A$1:$S$55</definedName>
    <definedName name="_xlnm.Print_Area" localSheetId="5">'様式1-1月報(9月)'!$A$1:$S$54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7" i="39" l="1"/>
  <c r="D49" i="59"/>
  <c r="L42" i="66"/>
  <c r="F42" i="66"/>
  <c r="N14" i="38"/>
  <c r="N54" i="39"/>
  <c r="C19" i="67"/>
  <c r="C21" i="67" l="1"/>
  <c r="P41" i="38"/>
  <c r="O41" i="38"/>
  <c r="R41" i="38"/>
  <c r="Q41" i="38"/>
  <c r="M41" i="38"/>
  <c r="L41" i="38"/>
  <c r="K41" i="38"/>
  <c r="J41" i="38"/>
  <c r="I41" i="38"/>
  <c r="H41" i="38"/>
  <c r="G41" i="38"/>
  <c r="F41" i="38"/>
  <c r="E41" i="38"/>
  <c r="D41" i="38"/>
  <c r="B2" i="66"/>
  <c r="B2" i="64"/>
  <c r="B2" i="63"/>
  <c r="B2" i="61"/>
  <c r="B2" i="59"/>
  <c r="B2" i="57"/>
  <c r="B2" i="39"/>
  <c r="B2" i="38"/>
  <c r="B2" i="67"/>
  <c r="B6" i="66" l="1"/>
  <c r="D49" i="66"/>
  <c r="N53" i="66"/>
  <c r="R42" i="66"/>
  <c r="R16" i="67" s="1"/>
  <c r="Q42" i="66"/>
  <c r="Q16" i="67" s="1"/>
  <c r="P42" i="66"/>
  <c r="P16" i="67" s="1"/>
  <c r="O42" i="66"/>
  <c r="O16" i="67" s="1"/>
  <c r="M42" i="66"/>
  <c r="L16" i="67" s="1"/>
  <c r="K16" i="67"/>
  <c r="K42" i="66"/>
  <c r="J16" i="67" s="1"/>
  <c r="J42" i="66"/>
  <c r="I16" i="67" s="1"/>
  <c r="I42" i="66"/>
  <c r="H16" i="67" s="1"/>
  <c r="H42" i="66"/>
  <c r="G16" i="67" s="1"/>
  <c r="G42" i="66"/>
  <c r="F16" i="67" s="1"/>
  <c r="E16" i="67"/>
  <c r="E42" i="66"/>
  <c r="D16" i="67" s="1"/>
  <c r="D42" i="66"/>
  <c r="C16" i="67" s="1"/>
  <c r="N41" i="66"/>
  <c r="N40" i="66"/>
  <c r="N39" i="66"/>
  <c r="N38" i="66"/>
  <c r="N37" i="66"/>
  <c r="N36" i="66"/>
  <c r="N35" i="66"/>
  <c r="N34" i="66"/>
  <c r="N33" i="66"/>
  <c r="N32" i="66"/>
  <c r="N31" i="66"/>
  <c r="N30" i="66"/>
  <c r="N29" i="66"/>
  <c r="N28" i="66"/>
  <c r="N27" i="66"/>
  <c r="N26" i="66"/>
  <c r="N25" i="66"/>
  <c r="N24" i="66"/>
  <c r="N23" i="66"/>
  <c r="N22" i="66"/>
  <c r="N21" i="66"/>
  <c r="N20" i="66"/>
  <c r="N19" i="66"/>
  <c r="N18" i="66"/>
  <c r="N17" i="66"/>
  <c r="N16" i="66"/>
  <c r="N15" i="66"/>
  <c r="N14" i="66"/>
  <c r="N13" i="66"/>
  <c r="N12" i="66"/>
  <c r="N11" i="66"/>
  <c r="N9" i="66"/>
  <c r="L4" i="66"/>
  <c r="B6" i="65"/>
  <c r="B2" i="65" s="1"/>
  <c r="D46" i="65"/>
  <c r="N51" i="65"/>
  <c r="R39" i="65"/>
  <c r="R15" i="67" s="1"/>
  <c r="Q39" i="65"/>
  <c r="Q15" i="67" s="1"/>
  <c r="P39" i="65"/>
  <c r="P15" i="67" s="1"/>
  <c r="O39" i="65"/>
  <c r="O15" i="67" s="1"/>
  <c r="M39" i="65"/>
  <c r="L15" i="67" s="1"/>
  <c r="L39" i="65"/>
  <c r="K15" i="67" s="1"/>
  <c r="K39" i="65"/>
  <c r="J15" i="67" s="1"/>
  <c r="J39" i="65"/>
  <c r="I15" i="67" s="1"/>
  <c r="I39" i="65"/>
  <c r="H15" i="67" s="1"/>
  <c r="H39" i="65"/>
  <c r="G15" i="67" s="1"/>
  <c r="G39" i="65"/>
  <c r="F15" i="67" s="1"/>
  <c r="F39" i="65"/>
  <c r="E15" i="67" s="1"/>
  <c r="E39" i="65"/>
  <c r="D15" i="67" s="1"/>
  <c r="D39" i="65"/>
  <c r="C15" i="67" s="1"/>
  <c r="N38" i="65"/>
  <c r="N37" i="65"/>
  <c r="N36" i="65"/>
  <c r="N35" i="65"/>
  <c r="N34" i="65"/>
  <c r="N33" i="65"/>
  <c r="N32" i="65"/>
  <c r="N31" i="65"/>
  <c r="N30" i="65"/>
  <c r="N29" i="65"/>
  <c r="N28" i="65"/>
  <c r="N27" i="65"/>
  <c r="N26" i="65"/>
  <c r="N25" i="65"/>
  <c r="N24" i="65"/>
  <c r="N23" i="65"/>
  <c r="N22" i="65"/>
  <c r="N21" i="65"/>
  <c r="N20" i="65"/>
  <c r="N19" i="65"/>
  <c r="N18" i="65"/>
  <c r="N17" i="65"/>
  <c r="N16" i="65"/>
  <c r="N15" i="65"/>
  <c r="N14" i="65"/>
  <c r="N13" i="65"/>
  <c r="N12" i="65"/>
  <c r="N11" i="65"/>
  <c r="N9" i="65"/>
  <c r="L4" i="65"/>
  <c r="B6" i="64"/>
  <c r="D49" i="64"/>
  <c r="N54" i="64"/>
  <c r="R42" i="64"/>
  <c r="R14" i="67" s="1"/>
  <c r="Q42" i="64"/>
  <c r="Q14" i="67" s="1"/>
  <c r="P42" i="64"/>
  <c r="P14" i="67" s="1"/>
  <c r="O42" i="64"/>
  <c r="O14" i="67" s="1"/>
  <c r="M42" i="64"/>
  <c r="L14" i="67" s="1"/>
  <c r="L42" i="64"/>
  <c r="K14" i="67" s="1"/>
  <c r="K42" i="64"/>
  <c r="J14" i="67" s="1"/>
  <c r="J42" i="64"/>
  <c r="I14" i="67" s="1"/>
  <c r="I42" i="64"/>
  <c r="H14" i="67" s="1"/>
  <c r="H42" i="64"/>
  <c r="G14" i="67" s="1"/>
  <c r="G42" i="64"/>
  <c r="F14" i="67" s="1"/>
  <c r="F42" i="64"/>
  <c r="E14" i="67" s="1"/>
  <c r="E42" i="64"/>
  <c r="D14" i="67" s="1"/>
  <c r="D42" i="64"/>
  <c r="C14" i="67" s="1"/>
  <c r="N41" i="64"/>
  <c r="N40" i="64"/>
  <c r="N39" i="64"/>
  <c r="N38" i="64"/>
  <c r="N37" i="64"/>
  <c r="N36" i="64"/>
  <c r="N35" i="64"/>
  <c r="N34" i="64"/>
  <c r="N33" i="64"/>
  <c r="N32" i="64"/>
  <c r="N31" i="64"/>
  <c r="N30" i="64"/>
  <c r="N29" i="64"/>
  <c r="N28" i="64"/>
  <c r="N27" i="64"/>
  <c r="N26" i="64"/>
  <c r="N25" i="64"/>
  <c r="N24" i="64"/>
  <c r="N23" i="64"/>
  <c r="N22" i="64"/>
  <c r="N21" i="64"/>
  <c r="N20" i="64"/>
  <c r="N19" i="64"/>
  <c r="N18" i="64"/>
  <c r="N17" i="64"/>
  <c r="N16" i="64"/>
  <c r="N15" i="64"/>
  <c r="N14" i="64"/>
  <c r="N13" i="64"/>
  <c r="N12" i="64"/>
  <c r="N11" i="64"/>
  <c r="N9" i="64"/>
  <c r="L4" i="64"/>
  <c r="D49" i="63"/>
  <c r="B6" i="63"/>
  <c r="N54" i="63"/>
  <c r="R42" i="63"/>
  <c r="R13" i="67" s="1"/>
  <c r="Q42" i="63"/>
  <c r="Q13" i="67" s="1"/>
  <c r="P42" i="63"/>
  <c r="P13" i="67" s="1"/>
  <c r="O42" i="63"/>
  <c r="O13" i="67" s="1"/>
  <c r="M42" i="63"/>
  <c r="L13" i="67" s="1"/>
  <c r="L42" i="63"/>
  <c r="K13" i="67" s="1"/>
  <c r="K42" i="63"/>
  <c r="J13" i="67" s="1"/>
  <c r="J42" i="63"/>
  <c r="I13" i="67" s="1"/>
  <c r="I42" i="63"/>
  <c r="H13" i="67" s="1"/>
  <c r="H42" i="63"/>
  <c r="G13" i="67" s="1"/>
  <c r="G42" i="63"/>
  <c r="F13" i="67" s="1"/>
  <c r="F42" i="63"/>
  <c r="E13" i="67" s="1"/>
  <c r="E42" i="63"/>
  <c r="D13" i="67" s="1"/>
  <c r="D42" i="63"/>
  <c r="C13" i="67" s="1"/>
  <c r="N41" i="63"/>
  <c r="N40" i="63"/>
  <c r="N39" i="63"/>
  <c r="N38" i="63"/>
  <c r="N37" i="63"/>
  <c r="N36" i="63"/>
  <c r="N35" i="63"/>
  <c r="N34" i="63"/>
  <c r="N33" i="63"/>
  <c r="N32" i="63"/>
  <c r="N31" i="63"/>
  <c r="N30" i="63"/>
  <c r="N29" i="63"/>
  <c r="N28" i="63"/>
  <c r="N27" i="63"/>
  <c r="N26" i="63"/>
  <c r="N25" i="63"/>
  <c r="N24" i="63"/>
  <c r="N23" i="63"/>
  <c r="N22" i="63"/>
  <c r="N21" i="63"/>
  <c r="N20" i="63"/>
  <c r="N19" i="63"/>
  <c r="N18" i="63"/>
  <c r="N17" i="63"/>
  <c r="N16" i="63"/>
  <c r="N15" i="63"/>
  <c r="N14" i="63"/>
  <c r="N13" i="63"/>
  <c r="N12" i="63"/>
  <c r="N11" i="63"/>
  <c r="N9" i="63"/>
  <c r="L4" i="63"/>
  <c r="D48" i="62"/>
  <c r="B6" i="62"/>
  <c r="B2" i="62" s="1"/>
  <c r="N53" i="62"/>
  <c r="R41" i="62"/>
  <c r="R12" i="67" s="1"/>
  <c r="Q41" i="62"/>
  <c r="Q12" i="67" s="1"/>
  <c r="P41" i="62"/>
  <c r="P12" i="67" s="1"/>
  <c r="O41" i="62"/>
  <c r="O12" i="67" s="1"/>
  <c r="M41" i="62"/>
  <c r="L12" i="67" s="1"/>
  <c r="L41" i="62"/>
  <c r="K12" i="67" s="1"/>
  <c r="K41" i="62"/>
  <c r="J12" i="67" s="1"/>
  <c r="J41" i="62"/>
  <c r="I12" i="67" s="1"/>
  <c r="I41" i="62"/>
  <c r="H12" i="67" s="1"/>
  <c r="H41" i="62"/>
  <c r="G12" i="67" s="1"/>
  <c r="G41" i="62"/>
  <c r="F12" i="67" s="1"/>
  <c r="F41" i="62"/>
  <c r="E12" i="67" s="1"/>
  <c r="E41" i="62"/>
  <c r="D12" i="67" s="1"/>
  <c r="D41" i="62"/>
  <c r="C12" i="67" s="1"/>
  <c r="N40" i="62"/>
  <c r="N39" i="62"/>
  <c r="N38" i="62"/>
  <c r="N37" i="62"/>
  <c r="N36" i="62"/>
  <c r="N35" i="62"/>
  <c r="N34" i="62"/>
  <c r="N33" i="62"/>
  <c r="N32" i="62"/>
  <c r="N31" i="62"/>
  <c r="N30" i="62"/>
  <c r="N29" i="62"/>
  <c r="N28" i="62"/>
  <c r="N27" i="62"/>
  <c r="N26" i="62"/>
  <c r="N25" i="62"/>
  <c r="N24" i="62"/>
  <c r="N23" i="62"/>
  <c r="N22" i="62"/>
  <c r="N21" i="62"/>
  <c r="N20" i="62"/>
  <c r="N19" i="62"/>
  <c r="N18" i="62"/>
  <c r="N17" i="62"/>
  <c r="N16" i="62"/>
  <c r="N15" i="62"/>
  <c r="N14" i="62"/>
  <c r="N13" i="62"/>
  <c r="N12" i="62"/>
  <c r="N11" i="62"/>
  <c r="N9" i="62"/>
  <c r="L4" i="62"/>
  <c r="D49" i="61"/>
  <c r="B6" i="61"/>
  <c r="N54" i="61"/>
  <c r="R42" i="61"/>
  <c r="R11" i="67" s="1"/>
  <c r="Q42" i="61"/>
  <c r="Q11" i="67" s="1"/>
  <c r="P42" i="61"/>
  <c r="P11" i="67" s="1"/>
  <c r="O42" i="61"/>
  <c r="O11" i="67" s="1"/>
  <c r="M42" i="61"/>
  <c r="L11" i="67" s="1"/>
  <c r="L42" i="61"/>
  <c r="K11" i="67" s="1"/>
  <c r="K42" i="61"/>
  <c r="J11" i="67" s="1"/>
  <c r="J42" i="61"/>
  <c r="I11" i="67" s="1"/>
  <c r="I42" i="61"/>
  <c r="H11" i="67" s="1"/>
  <c r="H42" i="61"/>
  <c r="G11" i="67" s="1"/>
  <c r="G42" i="61"/>
  <c r="F11" i="67" s="1"/>
  <c r="F42" i="61"/>
  <c r="E11" i="67" s="1"/>
  <c r="E42" i="61"/>
  <c r="D11" i="67" s="1"/>
  <c r="D42" i="61"/>
  <c r="C11" i="67" s="1"/>
  <c r="N41" i="61"/>
  <c r="N40" i="61"/>
  <c r="N39" i="61"/>
  <c r="N38" i="61"/>
  <c r="N37" i="61"/>
  <c r="N36" i="61"/>
  <c r="N35" i="61"/>
  <c r="N34" i="61"/>
  <c r="N33" i="61"/>
  <c r="N32" i="61"/>
  <c r="N31" i="61"/>
  <c r="N30" i="61"/>
  <c r="N29" i="61"/>
  <c r="N28" i="61"/>
  <c r="N27" i="61"/>
  <c r="N26" i="61"/>
  <c r="N25" i="61"/>
  <c r="N24" i="61"/>
  <c r="N23" i="61"/>
  <c r="N22" i="61"/>
  <c r="N21" i="61"/>
  <c r="N20" i="61"/>
  <c r="N19" i="61"/>
  <c r="N18" i="61"/>
  <c r="N17" i="61"/>
  <c r="N16" i="61"/>
  <c r="N15" i="61"/>
  <c r="N14" i="61"/>
  <c r="N13" i="61"/>
  <c r="N12" i="61"/>
  <c r="N11" i="61"/>
  <c r="N9" i="61"/>
  <c r="L4" i="61"/>
  <c r="D48" i="60"/>
  <c r="B6" i="60"/>
  <c r="B2" i="60" s="1"/>
  <c r="B6" i="59"/>
  <c r="N53" i="60"/>
  <c r="R41" i="60"/>
  <c r="R10" i="67" s="1"/>
  <c r="Q41" i="60"/>
  <c r="Q10" i="67" s="1"/>
  <c r="P41" i="60"/>
  <c r="P10" i="67" s="1"/>
  <c r="O41" i="60"/>
  <c r="O10" i="67" s="1"/>
  <c r="M41" i="60"/>
  <c r="L10" i="67" s="1"/>
  <c r="L41" i="60"/>
  <c r="K10" i="67" s="1"/>
  <c r="K41" i="60"/>
  <c r="J10" i="67" s="1"/>
  <c r="J41" i="60"/>
  <c r="I10" i="67" s="1"/>
  <c r="I41" i="60"/>
  <c r="H10" i="67" s="1"/>
  <c r="H41" i="60"/>
  <c r="G10" i="67" s="1"/>
  <c r="G41" i="60"/>
  <c r="F10" i="67" s="1"/>
  <c r="F41" i="60"/>
  <c r="E10" i="67" s="1"/>
  <c r="E41" i="60"/>
  <c r="D10" i="67" s="1"/>
  <c r="D41" i="60"/>
  <c r="C10" i="67" s="1"/>
  <c r="N40" i="60"/>
  <c r="N39" i="60"/>
  <c r="N38" i="60"/>
  <c r="N37" i="60"/>
  <c r="N36" i="60"/>
  <c r="N35" i="60"/>
  <c r="N34" i="60"/>
  <c r="N33" i="60"/>
  <c r="N32" i="60"/>
  <c r="N31" i="60"/>
  <c r="N30" i="60"/>
  <c r="N29" i="60"/>
  <c r="N28" i="60"/>
  <c r="N27" i="60"/>
  <c r="N26" i="60"/>
  <c r="N25" i="60"/>
  <c r="N24" i="60"/>
  <c r="N23" i="60"/>
  <c r="N22" i="60"/>
  <c r="N21" i="60"/>
  <c r="N20" i="60"/>
  <c r="N19" i="60"/>
  <c r="N18" i="60"/>
  <c r="N17" i="60"/>
  <c r="N16" i="60"/>
  <c r="N15" i="60"/>
  <c r="N14" i="60"/>
  <c r="N13" i="60"/>
  <c r="N12" i="60"/>
  <c r="N11" i="60"/>
  <c r="N9" i="60"/>
  <c r="L4" i="60"/>
  <c r="N54" i="59"/>
  <c r="R42" i="59"/>
  <c r="R9" i="67" s="1"/>
  <c r="Q42" i="59"/>
  <c r="Q9" i="67" s="1"/>
  <c r="P42" i="59"/>
  <c r="P9" i="67" s="1"/>
  <c r="O42" i="59"/>
  <c r="O9" i="67" s="1"/>
  <c r="M42" i="59"/>
  <c r="L9" i="67" s="1"/>
  <c r="L42" i="59"/>
  <c r="K9" i="67" s="1"/>
  <c r="K42" i="59"/>
  <c r="J9" i="67" s="1"/>
  <c r="J42" i="59"/>
  <c r="I9" i="67" s="1"/>
  <c r="I42" i="59"/>
  <c r="H9" i="67" s="1"/>
  <c r="H42" i="59"/>
  <c r="G9" i="67" s="1"/>
  <c r="G42" i="59"/>
  <c r="F9" i="67" s="1"/>
  <c r="F42" i="59"/>
  <c r="E9" i="67" s="1"/>
  <c r="E42" i="59"/>
  <c r="D9" i="67" s="1"/>
  <c r="D42" i="59"/>
  <c r="C9" i="67" s="1"/>
  <c r="N41" i="59"/>
  <c r="N40" i="59"/>
  <c r="N39" i="59"/>
  <c r="N38" i="59"/>
  <c r="N37" i="59"/>
  <c r="N36" i="59"/>
  <c r="N35" i="59"/>
  <c r="N34" i="59"/>
  <c r="N33" i="59"/>
  <c r="N32" i="59"/>
  <c r="N31" i="59"/>
  <c r="N30" i="59"/>
  <c r="N29" i="59"/>
  <c r="N28" i="59"/>
  <c r="N27" i="59"/>
  <c r="N26" i="59"/>
  <c r="N25" i="59"/>
  <c r="N24" i="59"/>
  <c r="N23" i="59"/>
  <c r="N22" i="59"/>
  <c r="N21" i="59"/>
  <c r="N20" i="59"/>
  <c r="N19" i="59"/>
  <c r="N18" i="59"/>
  <c r="N17" i="59"/>
  <c r="N16" i="59"/>
  <c r="N15" i="59"/>
  <c r="N14" i="59"/>
  <c r="N13" i="59"/>
  <c r="N12" i="59"/>
  <c r="N11" i="59"/>
  <c r="N9" i="59"/>
  <c r="L4" i="59"/>
  <c r="D49" i="57"/>
  <c r="B6" i="57"/>
  <c r="N54" i="57"/>
  <c r="R42" i="57"/>
  <c r="R8" i="67" s="1"/>
  <c r="Q42" i="57"/>
  <c r="Q8" i="67" s="1"/>
  <c r="P42" i="57"/>
  <c r="P8" i="67" s="1"/>
  <c r="O42" i="57"/>
  <c r="O8" i="67" s="1"/>
  <c r="M42" i="57"/>
  <c r="L8" i="67" s="1"/>
  <c r="L42" i="57"/>
  <c r="K8" i="67" s="1"/>
  <c r="K42" i="57"/>
  <c r="J8" i="67" s="1"/>
  <c r="J42" i="57"/>
  <c r="I8" i="67" s="1"/>
  <c r="I42" i="57"/>
  <c r="H8" i="67" s="1"/>
  <c r="H42" i="57"/>
  <c r="G8" i="67" s="1"/>
  <c r="G42" i="57"/>
  <c r="F8" i="67" s="1"/>
  <c r="F42" i="57"/>
  <c r="E8" i="67" s="1"/>
  <c r="E42" i="57"/>
  <c r="D8" i="67" s="1"/>
  <c r="D42" i="57"/>
  <c r="C8" i="67" s="1"/>
  <c r="N41" i="57"/>
  <c r="N40" i="57"/>
  <c r="N39" i="57"/>
  <c r="N38" i="57"/>
  <c r="N37" i="57"/>
  <c r="N36" i="57"/>
  <c r="N35" i="57"/>
  <c r="N34" i="57"/>
  <c r="N33" i="57"/>
  <c r="N32" i="57"/>
  <c r="N31" i="57"/>
  <c r="N30" i="57"/>
  <c r="N29" i="57"/>
  <c r="N28" i="57"/>
  <c r="N27" i="57"/>
  <c r="N26" i="57"/>
  <c r="N25" i="57"/>
  <c r="N24" i="57"/>
  <c r="N23" i="57"/>
  <c r="N22" i="57"/>
  <c r="N21" i="57"/>
  <c r="N20" i="57"/>
  <c r="N19" i="57"/>
  <c r="N18" i="57"/>
  <c r="N17" i="57"/>
  <c r="N16" i="57"/>
  <c r="N15" i="57"/>
  <c r="N14" i="57"/>
  <c r="N13" i="57"/>
  <c r="N12" i="57"/>
  <c r="N11" i="57"/>
  <c r="N9" i="57"/>
  <c r="L4" i="57"/>
  <c r="L4" i="56"/>
  <c r="L4" i="39"/>
  <c r="D48" i="56"/>
  <c r="B6" i="56"/>
  <c r="B2" i="56" s="1"/>
  <c r="N53" i="56"/>
  <c r="R41" i="56"/>
  <c r="R7" i="67" s="1"/>
  <c r="Q41" i="56"/>
  <c r="Q7" i="67" s="1"/>
  <c r="P41" i="56"/>
  <c r="P7" i="67" s="1"/>
  <c r="O41" i="56"/>
  <c r="O7" i="67" s="1"/>
  <c r="M41" i="56"/>
  <c r="L7" i="67" s="1"/>
  <c r="L41" i="56"/>
  <c r="K7" i="67" s="1"/>
  <c r="K41" i="56"/>
  <c r="J7" i="67" s="1"/>
  <c r="J41" i="56"/>
  <c r="I7" i="67" s="1"/>
  <c r="I41" i="56"/>
  <c r="H7" i="67" s="1"/>
  <c r="H41" i="56"/>
  <c r="G7" i="67" s="1"/>
  <c r="G41" i="56"/>
  <c r="F7" i="67" s="1"/>
  <c r="F41" i="56"/>
  <c r="E7" i="67" s="1"/>
  <c r="E41" i="56"/>
  <c r="D7" i="67" s="1"/>
  <c r="D41" i="56"/>
  <c r="C7" i="67" s="1"/>
  <c r="N40" i="56"/>
  <c r="N39" i="56"/>
  <c r="N38" i="56"/>
  <c r="N37" i="56"/>
  <c r="N36" i="56"/>
  <c r="N35" i="56"/>
  <c r="N34" i="56"/>
  <c r="N33" i="56"/>
  <c r="N32" i="56"/>
  <c r="N31" i="56"/>
  <c r="N30" i="56"/>
  <c r="N29" i="56"/>
  <c r="N28" i="56"/>
  <c r="N27" i="56"/>
  <c r="N26" i="56"/>
  <c r="N25" i="56"/>
  <c r="N24" i="56"/>
  <c r="N23" i="56"/>
  <c r="N22" i="56"/>
  <c r="N21" i="56"/>
  <c r="N20" i="56"/>
  <c r="N19" i="56"/>
  <c r="N18" i="56"/>
  <c r="N17" i="56"/>
  <c r="N16" i="56"/>
  <c r="N15" i="56"/>
  <c r="N14" i="56"/>
  <c r="N13" i="56"/>
  <c r="N12" i="56"/>
  <c r="N11" i="56"/>
  <c r="N9" i="56"/>
  <c r="D49" i="39"/>
  <c r="N9" i="39"/>
  <c r="N42" i="64" l="1"/>
  <c r="M14" i="67" s="1"/>
  <c r="N42" i="63"/>
  <c r="M13" i="67" s="1"/>
  <c r="B11" i="57"/>
  <c r="A11" i="57" s="1"/>
  <c r="B11" i="61"/>
  <c r="C11" i="61" s="1"/>
  <c r="N42" i="61"/>
  <c r="M11" i="67" s="1"/>
  <c r="B11" i="62"/>
  <c r="B12" i="62" s="1"/>
  <c r="B11" i="56"/>
  <c r="A11" i="56" s="1"/>
  <c r="B11" i="64"/>
  <c r="B12" i="64" s="1"/>
  <c r="N42" i="57"/>
  <c r="M8" i="67" s="1"/>
  <c r="B11" i="59"/>
  <c r="B12" i="59" s="1"/>
  <c r="N39" i="65"/>
  <c r="M15" i="67" s="1"/>
  <c r="B11" i="65"/>
  <c r="A11" i="65" s="1"/>
  <c r="B11" i="63"/>
  <c r="C11" i="63" s="1"/>
  <c r="N41" i="62"/>
  <c r="M12" i="67" s="1"/>
  <c r="N41" i="60"/>
  <c r="M10" i="67" s="1"/>
  <c r="N42" i="59"/>
  <c r="M9" i="67" s="1"/>
  <c r="B11" i="66"/>
  <c r="N42" i="66"/>
  <c r="M16" i="67" s="1"/>
  <c r="C11" i="66"/>
  <c r="A11" i="61"/>
  <c r="B12" i="61"/>
  <c r="B11" i="60"/>
  <c r="N41" i="56"/>
  <c r="M7" i="67" s="1"/>
  <c r="N52" i="38"/>
  <c r="B12" i="56" l="1"/>
  <c r="B13" i="56" s="1"/>
  <c r="B12" i="65"/>
  <c r="B13" i="65" s="1"/>
  <c r="C13" i="65" s="1"/>
  <c r="C11" i="57"/>
  <c r="B12" i="57"/>
  <c r="B13" i="57" s="1"/>
  <c r="A11" i="59"/>
  <c r="B12" i="63"/>
  <c r="B13" i="63" s="1"/>
  <c r="A13" i="63" s="1"/>
  <c r="C11" i="56"/>
  <c r="C11" i="59"/>
  <c r="A11" i="64"/>
  <c r="C11" i="64"/>
  <c r="B13" i="62"/>
  <c r="C13" i="62" s="1"/>
  <c r="C12" i="62"/>
  <c r="A12" i="62"/>
  <c r="C11" i="62"/>
  <c r="A11" i="63"/>
  <c r="C11" i="65"/>
  <c r="A11" i="62"/>
  <c r="C13" i="63"/>
  <c r="C12" i="63"/>
  <c r="B14" i="63"/>
  <c r="C14" i="63" s="1"/>
  <c r="A12" i="56"/>
  <c r="C12" i="56"/>
  <c r="B12" i="66"/>
  <c r="A11" i="66"/>
  <c r="B14" i="65"/>
  <c r="C14" i="65" s="1"/>
  <c r="A13" i="65"/>
  <c r="A12" i="65"/>
  <c r="B15" i="65"/>
  <c r="B13" i="64"/>
  <c r="A12" i="64"/>
  <c r="C12" i="64"/>
  <c r="B15" i="63"/>
  <c r="A13" i="62"/>
  <c r="B13" i="61"/>
  <c r="C12" i="61"/>
  <c r="A12" i="61"/>
  <c r="B12" i="60"/>
  <c r="C11" i="60"/>
  <c r="A11" i="60"/>
  <c r="C12" i="59"/>
  <c r="B13" i="59"/>
  <c r="A12" i="59"/>
  <c r="C13" i="56"/>
  <c r="A13" i="56"/>
  <c r="B14" i="56"/>
  <c r="D48" i="39"/>
  <c r="D47" i="56" s="1"/>
  <c r="D48" i="57" s="1"/>
  <c r="D48" i="59" s="1"/>
  <c r="D47" i="60" s="1"/>
  <c r="D48" i="61" s="1"/>
  <c r="D47" i="62" s="1"/>
  <c r="D48" i="63" s="1"/>
  <c r="D46" i="56"/>
  <c r="D48" i="64" l="1"/>
  <c r="D45" i="65" s="1"/>
  <c r="D48" i="66" s="1"/>
  <c r="D47" i="57"/>
  <c r="D47" i="59" s="1"/>
  <c r="D46" i="60" s="1"/>
  <c r="D47" i="61" s="1"/>
  <c r="D46" i="62" s="1"/>
  <c r="D47" i="63" s="1"/>
  <c r="D47" i="64" s="1"/>
  <c r="D44" i="65" s="1"/>
  <c r="D47" i="66" s="1"/>
  <c r="B14" i="62"/>
  <c r="C12" i="65"/>
  <c r="A12" i="57"/>
  <c r="A12" i="63"/>
  <c r="C12" i="57"/>
  <c r="A14" i="63"/>
  <c r="A14" i="65"/>
  <c r="B13" i="66"/>
  <c r="C12" i="66"/>
  <c r="A12" i="66"/>
  <c r="B16" i="65"/>
  <c r="C15" i="65"/>
  <c r="A15" i="65"/>
  <c r="A13" i="64"/>
  <c r="B14" i="64"/>
  <c r="C13" i="64"/>
  <c r="C15" i="63"/>
  <c r="B16" i="63"/>
  <c r="A15" i="63"/>
  <c r="B15" i="62"/>
  <c r="C14" i="62"/>
  <c r="A14" i="62"/>
  <c r="C13" i="61"/>
  <c r="A13" i="61"/>
  <c r="B14" i="61"/>
  <c r="B13" i="60"/>
  <c r="A12" i="60"/>
  <c r="C12" i="60"/>
  <c r="C13" i="59"/>
  <c r="B14" i="59"/>
  <c r="A13" i="59"/>
  <c r="B14" i="57"/>
  <c r="C13" i="57"/>
  <c r="A13" i="57"/>
  <c r="B15" i="56"/>
  <c r="C14" i="56"/>
  <c r="A14" i="56"/>
  <c r="B6" i="39"/>
  <c r="R42" i="39"/>
  <c r="R6" i="67" s="1"/>
  <c r="Q42" i="39"/>
  <c r="Q6" i="67" s="1"/>
  <c r="P42" i="39"/>
  <c r="P6" i="67" s="1"/>
  <c r="O42" i="39"/>
  <c r="O6" i="67" s="1"/>
  <c r="M42" i="39"/>
  <c r="L6" i="67" s="1"/>
  <c r="L42" i="39"/>
  <c r="K6" i="67" s="1"/>
  <c r="K42" i="39"/>
  <c r="J6" i="67" s="1"/>
  <c r="J42" i="39"/>
  <c r="I6" i="67" s="1"/>
  <c r="I42" i="39"/>
  <c r="H6" i="67" s="1"/>
  <c r="H42" i="39"/>
  <c r="G6" i="67" s="1"/>
  <c r="G42" i="39"/>
  <c r="F6" i="67" s="1"/>
  <c r="F42" i="39"/>
  <c r="E6" i="67" s="1"/>
  <c r="E42" i="39"/>
  <c r="D6" i="67" s="1"/>
  <c r="D42" i="39"/>
  <c r="C6" i="67" s="1"/>
  <c r="N41" i="39"/>
  <c r="N40" i="39"/>
  <c r="N39" i="39"/>
  <c r="N38" i="39"/>
  <c r="N37" i="39"/>
  <c r="N36" i="39"/>
  <c r="N35" i="39"/>
  <c r="N34" i="39"/>
  <c r="N33" i="39"/>
  <c r="N32" i="39"/>
  <c r="N31" i="39"/>
  <c r="N30" i="39"/>
  <c r="N29" i="39"/>
  <c r="N28" i="39"/>
  <c r="N27" i="39"/>
  <c r="N26" i="39"/>
  <c r="N25" i="39"/>
  <c r="N24" i="39"/>
  <c r="N23" i="39"/>
  <c r="N22" i="39"/>
  <c r="N21" i="39"/>
  <c r="N20" i="39"/>
  <c r="N19" i="39"/>
  <c r="N18" i="39"/>
  <c r="N17" i="39"/>
  <c r="N16" i="39"/>
  <c r="N15" i="39"/>
  <c r="N14" i="39"/>
  <c r="N13" i="39"/>
  <c r="N12" i="39"/>
  <c r="N11" i="39"/>
  <c r="R5" i="67"/>
  <c r="Q5" i="67"/>
  <c r="P5" i="67"/>
  <c r="O5" i="67"/>
  <c r="L5" i="67"/>
  <c r="K5" i="67"/>
  <c r="J5" i="67"/>
  <c r="I5" i="67"/>
  <c r="H5" i="67"/>
  <c r="G5" i="67"/>
  <c r="F5" i="67"/>
  <c r="E5" i="67"/>
  <c r="D5" i="67"/>
  <c r="C5" i="67"/>
  <c r="N40" i="38"/>
  <c r="N39" i="38"/>
  <c r="N38" i="38"/>
  <c r="N37" i="38"/>
  <c r="N36" i="38"/>
  <c r="N35" i="38"/>
  <c r="N34" i="38"/>
  <c r="N33" i="38"/>
  <c r="N32" i="38"/>
  <c r="N31" i="38"/>
  <c r="N30" i="38"/>
  <c r="N29" i="38"/>
  <c r="N28" i="38"/>
  <c r="N27" i="38"/>
  <c r="N26" i="38"/>
  <c r="N25" i="38"/>
  <c r="N24" i="38"/>
  <c r="N23" i="38"/>
  <c r="N22" i="38"/>
  <c r="N21" i="38"/>
  <c r="N20" i="38"/>
  <c r="N19" i="38"/>
  <c r="N18" i="38"/>
  <c r="N17" i="38"/>
  <c r="N16" i="38"/>
  <c r="N15" i="38"/>
  <c r="N13" i="38"/>
  <c r="N12" i="38"/>
  <c r="N11" i="38"/>
  <c r="B11" i="38"/>
  <c r="A11" i="38" s="1"/>
  <c r="N9" i="38"/>
  <c r="N41" i="38" l="1"/>
  <c r="M5" i="67" s="1"/>
  <c r="J17" i="67"/>
  <c r="K17" i="67"/>
  <c r="O17" i="67"/>
  <c r="L17" i="67"/>
  <c r="R17" i="67"/>
  <c r="P17" i="67"/>
  <c r="Q17" i="67"/>
  <c r="D17" i="67"/>
  <c r="E17" i="67"/>
  <c r="F17" i="67"/>
  <c r="G17" i="67"/>
  <c r="C17" i="67"/>
  <c r="H17" i="67"/>
  <c r="I17" i="67"/>
  <c r="B11" i="39"/>
  <c r="C11" i="39" s="1"/>
  <c r="A13" i="66"/>
  <c r="C13" i="66"/>
  <c r="B14" i="66"/>
  <c r="C16" i="65"/>
  <c r="A16" i="65"/>
  <c r="B17" i="65"/>
  <c r="C14" i="64"/>
  <c r="A14" i="64"/>
  <c r="B15" i="64"/>
  <c r="C16" i="63"/>
  <c r="A16" i="63"/>
  <c r="B17" i="63"/>
  <c r="C15" i="62"/>
  <c r="B16" i="62"/>
  <c r="A15" i="62"/>
  <c r="B15" i="61"/>
  <c r="C14" i="61"/>
  <c r="A14" i="61"/>
  <c r="A13" i="60"/>
  <c r="B14" i="60"/>
  <c r="C13" i="60"/>
  <c r="B15" i="59"/>
  <c r="C14" i="59"/>
  <c r="A14" i="59"/>
  <c r="B15" i="57"/>
  <c r="C14" i="57"/>
  <c r="A14" i="57"/>
  <c r="B16" i="56"/>
  <c r="C15" i="56"/>
  <c r="A15" i="56"/>
  <c r="B12" i="38"/>
  <c r="C12" i="38" s="1"/>
  <c r="C11" i="38"/>
  <c r="N42" i="39"/>
  <c r="M6" i="67" s="1"/>
  <c r="M17" i="67" l="1"/>
  <c r="B12" i="39"/>
  <c r="C12" i="39" s="1"/>
  <c r="A11" i="39"/>
  <c r="B15" i="66"/>
  <c r="C14" i="66"/>
  <c r="A14" i="66"/>
  <c r="B18" i="65"/>
  <c r="C17" i="65"/>
  <c r="A17" i="65"/>
  <c r="B16" i="64"/>
  <c r="C15" i="64"/>
  <c r="A15" i="64"/>
  <c r="B18" i="63"/>
  <c r="C17" i="63"/>
  <c r="A17" i="63"/>
  <c r="C16" i="62"/>
  <c r="B17" i="62"/>
  <c r="A16" i="62"/>
  <c r="B16" i="61"/>
  <c r="C15" i="61"/>
  <c r="A15" i="61"/>
  <c r="B15" i="60"/>
  <c r="C14" i="60"/>
  <c r="A14" i="60"/>
  <c r="B16" i="59"/>
  <c r="C15" i="59"/>
  <c r="A15" i="59"/>
  <c r="B16" i="57"/>
  <c r="C15" i="57"/>
  <c r="A15" i="57"/>
  <c r="C16" i="56"/>
  <c r="A16" i="56"/>
  <c r="B17" i="56"/>
  <c r="B13" i="38"/>
  <c r="A12" i="38"/>
  <c r="A12" i="39" l="1"/>
  <c r="B13" i="39"/>
  <c r="B16" i="66"/>
  <c r="C15" i="66"/>
  <c r="A15" i="66"/>
  <c r="B19" i="65"/>
  <c r="C18" i="65"/>
  <c r="A18" i="65"/>
  <c r="A16" i="64"/>
  <c r="B17" i="64"/>
  <c r="C16" i="64"/>
  <c r="B19" i="63"/>
  <c r="C19" i="63" s="1"/>
  <c r="C18" i="63"/>
  <c r="A18" i="63"/>
  <c r="B18" i="62"/>
  <c r="C17" i="62"/>
  <c r="A17" i="62"/>
  <c r="C16" i="61"/>
  <c r="B17" i="61"/>
  <c r="A16" i="61"/>
  <c r="B16" i="60"/>
  <c r="A15" i="60"/>
  <c r="C15" i="60"/>
  <c r="C16" i="59"/>
  <c r="B17" i="59"/>
  <c r="A16" i="59"/>
  <c r="A16" i="57"/>
  <c r="B17" i="57"/>
  <c r="C16" i="57"/>
  <c r="B18" i="56"/>
  <c r="C17" i="56"/>
  <c r="A17" i="56"/>
  <c r="C13" i="38"/>
  <c r="A13" i="38"/>
  <c r="B14" i="38"/>
  <c r="C13" i="39"/>
  <c r="B14" i="39"/>
  <c r="A13" i="39"/>
  <c r="C16" i="66" l="1"/>
  <c r="A16" i="66"/>
  <c r="B17" i="66"/>
  <c r="C19" i="65"/>
  <c r="A19" i="65"/>
  <c r="B20" i="65"/>
  <c r="B18" i="64"/>
  <c r="C17" i="64"/>
  <c r="A17" i="64"/>
  <c r="A19" i="63"/>
  <c r="B20" i="63"/>
  <c r="C18" i="62"/>
  <c r="B19" i="62"/>
  <c r="A18" i="62"/>
  <c r="A17" i="61"/>
  <c r="B18" i="61"/>
  <c r="C17" i="61"/>
  <c r="A16" i="60"/>
  <c r="B17" i="60"/>
  <c r="C16" i="60"/>
  <c r="B18" i="59"/>
  <c r="C17" i="59"/>
  <c r="A17" i="59"/>
  <c r="B18" i="57"/>
  <c r="A17" i="57"/>
  <c r="C17" i="57"/>
  <c r="B19" i="56"/>
  <c r="C18" i="56"/>
  <c r="A18" i="56"/>
  <c r="A14" i="38"/>
  <c r="C14" i="38"/>
  <c r="B15" i="38"/>
  <c r="C14" i="39"/>
  <c r="A14" i="39"/>
  <c r="B15" i="39"/>
  <c r="B18" i="66" l="1"/>
  <c r="C17" i="66"/>
  <c r="A17" i="66"/>
  <c r="B21" i="65"/>
  <c r="C20" i="65"/>
  <c r="A20" i="65"/>
  <c r="B19" i="64"/>
  <c r="A18" i="64"/>
  <c r="C18" i="64"/>
  <c r="B21" i="63"/>
  <c r="C20" i="63"/>
  <c r="A20" i="63"/>
  <c r="C19" i="62"/>
  <c r="B20" i="62"/>
  <c r="A19" i="62"/>
  <c r="B19" i="61"/>
  <c r="C18" i="61"/>
  <c r="A18" i="61"/>
  <c r="B18" i="60"/>
  <c r="C17" i="60"/>
  <c r="A17" i="60"/>
  <c r="C18" i="59"/>
  <c r="B19" i="59"/>
  <c r="A18" i="59"/>
  <c r="B19" i="57"/>
  <c r="C18" i="57"/>
  <c r="A18" i="57"/>
  <c r="C19" i="56"/>
  <c r="A19" i="56"/>
  <c r="B20" i="56"/>
  <c r="B16" i="38"/>
  <c r="A15" i="38"/>
  <c r="C15" i="38"/>
  <c r="A15" i="39"/>
  <c r="C15" i="39"/>
  <c r="B16" i="39"/>
  <c r="B19" i="66" l="1"/>
  <c r="C18" i="66"/>
  <c r="A18" i="66"/>
  <c r="B22" i="65"/>
  <c r="C21" i="65"/>
  <c r="A21" i="65"/>
  <c r="A19" i="64"/>
  <c r="B20" i="64"/>
  <c r="C19" i="64"/>
  <c r="C21" i="63"/>
  <c r="B22" i="63"/>
  <c r="A21" i="63"/>
  <c r="B21" i="62"/>
  <c r="C20" i="62"/>
  <c r="A20" i="62"/>
  <c r="C19" i="61"/>
  <c r="A19" i="61"/>
  <c r="B20" i="61"/>
  <c r="B19" i="60"/>
  <c r="A18" i="60"/>
  <c r="C18" i="60"/>
  <c r="C19" i="59"/>
  <c r="B20" i="59"/>
  <c r="A19" i="59"/>
  <c r="B20" i="57"/>
  <c r="C19" i="57"/>
  <c r="A19" i="57"/>
  <c r="B21" i="56"/>
  <c r="C20" i="56"/>
  <c r="A20" i="56"/>
  <c r="B17" i="38"/>
  <c r="C16" i="38"/>
  <c r="A16" i="38"/>
  <c r="B17" i="39"/>
  <c r="C16" i="39"/>
  <c r="A16" i="39"/>
  <c r="C19" i="66" l="1"/>
  <c r="A19" i="66"/>
  <c r="B20" i="66"/>
  <c r="C22" i="65"/>
  <c r="A22" i="65"/>
  <c r="B23" i="65"/>
  <c r="C20" i="64"/>
  <c r="A20" i="64"/>
  <c r="B21" i="64"/>
  <c r="C22" i="63"/>
  <c r="A22" i="63"/>
  <c r="B23" i="63"/>
  <c r="C21" i="62"/>
  <c r="B22" i="62"/>
  <c r="A21" i="62"/>
  <c r="C20" i="61"/>
  <c r="B21" i="61"/>
  <c r="A20" i="61"/>
  <c r="A19" i="60"/>
  <c r="B20" i="60"/>
  <c r="C19" i="60"/>
  <c r="B21" i="59"/>
  <c r="C20" i="59"/>
  <c r="A20" i="59"/>
  <c r="B21" i="57"/>
  <c r="C20" i="57"/>
  <c r="A20" i="57"/>
  <c r="B22" i="56"/>
  <c r="C21" i="56"/>
  <c r="A21" i="56"/>
  <c r="A17" i="38"/>
  <c r="C17" i="38"/>
  <c r="B18" i="38"/>
  <c r="C17" i="39"/>
  <c r="B18" i="39"/>
  <c r="A17" i="39"/>
  <c r="A20" i="66" l="1"/>
  <c r="B21" i="66"/>
  <c r="C20" i="66"/>
  <c r="B24" i="65"/>
  <c r="C23" i="65"/>
  <c r="A23" i="65"/>
  <c r="B22" i="64"/>
  <c r="A21" i="64"/>
  <c r="C21" i="64"/>
  <c r="B24" i="63"/>
  <c r="C23" i="63"/>
  <c r="A23" i="63"/>
  <c r="C22" i="62"/>
  <c r="B23" i="62"/>
  <c r="A22" i="62"/>
  <c r="B22" i="61"/>
  <c r="C21" i="61"/>
  <c r="A21" i="61"/>
  <c r="B21" i="60"/>
  <c r="C20" i="60"/>
  <c r="A20" i="60"/>
  <c r="B22" i="59"/>
  <c r="A21" i="59"/>
  <c r="C21" i="59"/>
  <c r="B22" i="57"/>
  <c r="C21" i="57"/>
  <c r="A21" i="57"/>
  <c r="C22" i="56"/>
  <c r="A22" i="56"/>
  <c r="B23" i="56"/>
  <c r="B19" i="38"/>
  <c r="C18" i="38"/>
  <c r="A18" i="38"/>
  <c r="C18" i="39"/>
  <c r="A18" i="39"/>
  <c r="B19" i="39"/>
  <c r="B22" i="66" l="1"/>
  <c r="C21" i="66"/>
  <c r="A21" i="66"/>
  <c r="C24" i="65"/>
  <c r="B25" i="65"/>
  <c r="A24" i="65"/>
  <c r="A22" i="64"/>
  <c r="B23" i="64"/>
  <c r="C22" i="64"/>
  <c r="B25" i="63"/>
  <c r="C24" i="63"/>
  <c r="A24" i="63"/>
  <c r="B24" i="62"/>
  <c r="C23" i="62"/>
  <c r="A23" i="62"/>
  <c r="C22" i="61"/>
  <c r="A22" i="61"/>
  <c r="B23" i="61"/>
  <c r="B22" i="60"/>
  <c r="A21" i="60"/>
  <c r="C21" i="60"/>
  <c r="C22" i="59"/>
  <c r="B23" i="59"/>
  <c r="A22" i="59"/>
  <c r="A22" i="57"/>
  <c r="B23" i="57"/>
  <c r="C22" i="57"/>
  <c r="B24" i="56"/>
  <c r="C23" i="56"/>
  <c r="A23" i="56"/>
  <c r="B20" i="38"/>
  <c r="C19" i="38"/>
  <c r="A19" i="38"/>
  <c r="A19" i="39"/>
  <c r="C19" i="39"/>
  <c r="B20" i="39"/>
  <c r="C22" i="66" l="1"/>
  <c r="A22" i="66"/>
  <c r="B23" i="66"/>
  <c r="C25" i="65"/>
  <c r="A25" i="65"/>
  <c r="B26" i="65"/>
  <c r="B24" i="64"/>
  <c r="C23" i="64"/>
  <c r="A23" i="64"/>
  <c r="C25" i="63"/>
  <c r="A25" i="63"/>
  <c r="B26" i="63"/>
  <c r="C24" i="62"/>
  <c r="B25" i="62"/>
  <c r="A24" i="62"/>
  <c r="A23" i="61"/>
  <c r="B24" i="61"/>
  <c r="C23" i="61"/>
  <c r="A22" i="60"/>
  <c r="B23" i="60"/>
  <c r="C22" i="60"/>
  <c r="C23" i="59"/>
  <c r="A23" i="59"/>
  <c r="B24" i="59"/>
  <c r="B24" i="57"/>
  <c r="C23" i="57"/>
  <c r="A23" i="57"/>
  <c r="B25" i="56"/>
  <c r="C24" i="56"/>
  <c r="A24" i="56"/>
  <c r="A20" i="38"/>
  <c r="C20" i="38"/>
  <c r="B21" i="38"/>
  <c r="C20" i="39"/>
  <c r="B21" i="39"/>
  <c r="A20" i="39"/>
  <c r="B24" i="66" l="1"/>
  <c r="C23" i="66"/>
  <c r="A23" i="66"/>
  <c r="B27" i="65"/>
  <c r="C26" i="65"/>
  <c r="A26" i="65"/>
  <c r="B25" i="64"/>
  <c r="C24" i="64"/>
  <c r="A24" i="64"/>
  <c r="B27" i="63"/>
  <c r="C26" i="63"/>
  <c r="A26" i="63"/>
  <c r="C25" i="62"/>
  <c r="B26" i="62"/>
  <c r="A25" i="62"/>
  <c r="B25" i="61"/>
  <c r="C24" i="61"/>
  <c r="A24" i="61"/>
  <c r="B24" i="60"/>
  <c r="C23" i="60"/>
  <c r="A23" i="60"/>
  <c r="C24" i="59"/>
  <c r="B25" i="59"/>
  <c r="A24" i="59"/>
  <c r="B25" i="57"/>
  <c r="C24" i="57"/>
  <c r="A24" i="57"/>
  <c r="C25" i="56"/>
  <c r="A25" i="56"/>
  <c r="B26" i="56"/>
  <c r="A21" i="38"/>
  <c r="B22" i="38"/>
  <c r="C21" i="38"/>
  <c r="C21" i="39"/>
  <c r="A21" i="39"/>
  <c r="B22" i="39"/>
  <c r="B25" i="66" l="1"/>
  <c r="C24" i="66"/>
  <c r="A24" i="66"/>
  <c r="B28" i="65"/>
  <c r="C27" i="65"/>
  <c r="A27" i="65"/>
  <c r="A25" i="64"/>
  <c r="B26" i="64"/>
  <c r="C25" i="64"/>
  <c r="B28" i="63"/>
  <c r="C27" i="63"/>
  <c r="A27" i="63"/>
  <c r="B27" i="62"/>
  <c r="C26" i="62"/>
  <c r="A26" i="62"/>
  <c r="C25" i="61"/>
  <c r="A25" i="61"/>
  <c r="B26" i="61"/>
  <c r="B25" i="60"/>
  <c r="A24" i="60"/>
  <c r="C24" i="60"/>
  <c r="C25" i="59"/>
  <c r="B26" i="59"/>
  <c r="A25" i="59"/>
  <c r="B26" i="57"/>
  <c r="C25" i="57"/>
  <c r="A25" i="57"/>
  <c r="B27" i="56"/>
  <c r="C26" i="56"/>
  <c r="A26" i="56"/>
  <c r="B23" i="38"/>
  <c r="C22" i="38"/>
  <c r="A22" i="38"/>
  <c r="B23" i="39"/>
  <c r="A22" i="39"/>
  <c r="C22" i="39"/>
  <c r="C25" i="66" l="1"/>
  <c r="A25" i="66"/>
  <c r="B26" i="66"/>
  <c r="C28" i="65"/>
  <c r="A28" i="65"/>
  <c r="B29" i="65"/>
  <c r="C26" i="64"/>
  <c r="A26" i="64"/>
  <c r="B27" i="64"/>
  <c r="C28" i="63"/>
  <c r="A28" i="63"/>
  <c r="B29" i="63"/>
  <c r="C27" i="62"/>
  <c r="B28" i="62"/>
  <c r="A27" i="62"/>
  <c r="B27" i="61"/>
  <c r="C26" i="61"/>
  <c r="A26" i="61"/>
  <c r="A25" i="60"/>
  <c r="B26" i="60"/>
  <c r="C25" i="60"/>
  <c r="B27" i="59"/>
  <c r="C26" i="59"/>
  <c r="A26" i="59"/>
  <c r="B27" i="57"/>
  <c r="C26" i="57"/>
  <c r="A26" i="57"/>
  <c r="B28" i="56"/>
  <c r="C27" i="56"/>
  <c r="A27" i="56"/>
  <c r="A23" i="38"/>
  <c r="B24" i="38"/>
  <c r="C23" i="38"/>
  <c r="C23" i="39"/>
  <c r="B24" i="39"/>
  <c r="A23" i="39"/>
  <c r="B27" i="66" l="1"/>
  <c r="C26" i="66"/>
  <c r="A26" i="66"/>
  <c r="B30" i="65"/>
  <c r="C29" i="65"/>
  <c r="A29" i="65"/>
  <c r="B28" i="64"/>
  <c r="A27" i="64"/>
  <c r="C27" i="64"/>
  <c r="B30" i="63"/>
  <c r="C29" i="63"/>
  <c r="A29" i="63"/>
  <c r="C28" i="62"/>
  <c r="B29" i="62"/>
  <c r="A28" i="62"/>
  <c r="B28" i="61"/>
  <c r="C27" i="61"/>
  <c r="A27" i="61"/>
  <c r="B27" i="60"/>
  <c r="C26" i="60"/>
  <c r="A26" i="60"/>
  <c r="C27" i="59"/>
  <c r="B28" i="59"/>
  <c r="A27" i="59"/>
  <c r="B28" i="57"/>
  <c r="C27" i="57"/>
  <c r="A27" i="57"/>
  <c r="C28" i="56"/>
  <c r="A28" i="56"/>
  <c r="B29" i="56"/>
  <c r="A24" i="38"/>
  <c r="B25" i="38"/>
  <c r="C24" i="38"/>
  <c r="B25" i="39"/>
  <c r="C24" i="39"/>
  <c r="A24" i="39"/>
  <c r="B28" i="66" l="1"/>
  <c r="C27" i="66"/>
  <c r="A27" i="66"/>
  <c r="C30" i="65"/>
  <c r="B31" i="65"/>
  <c r="A30" i="65"/>
  <c r="A28" i="64"/>
  <c r="B29" i="64"/>
  <c r="C28" i="64"/>
  <c r="C30" i="63"/>
  <c r="B31" i="63"/>
  <c r="A30" i="63"/>
  <c r="B30" i="62"/>
  <c r="C29" i="62"/>
  <c r="A29" i="62"/>
  <c r="C28" i="61"/>
  <c r="A28" i="61"/>
  <c r="B29" i="61"/>
  <c r="B28" i="60"/>
  <c r="A27" i="60"/>
  <c r="C27" i="60"/>
  <c r="C28" i="59"/>
  <c r="B29" i="59"/>
  <c r="A28" i="59"/>
  <c r="A28" i="57"/>
  <c r="B29" i="57"/>
  <c r="C28" i="57"/>
  <c r="B30" i="56"/>
  <c r="C29" i="56"/>
  <c r="A29" i="56"/>
  <c r="B26" i="38"/>
  <c r="A25" i="38"/>
  <c r="C25" i="38"/>
  <c r="B26" i="39"/>
  <c r="C25" i="39"/>
  <c r="A25" i="39"/>
  <c r="C28" i="66" l="1"/>
  <c r="B29" i="66"/>
  <c r="A28" i="66"/>
  <c r="C31" i="65"/>
  <c r="A31" i="65"/>
  <c r="B32" i="65"/>
  <c r="B30" i="64"/>
  <c r="C29" i="64"/>
  <c r="A29" i="64"/>
  <c r="C31" i="63"/>
  <c r="A31" i="63"/>
  <c r="B32" i="63"/>
  <c r="C30" i="62"/>
  <c r="B31" i="62"/>
  <c r="A30" i="62"/>
  <c r="A29" i="61"/>
  <c r="B30" i="61"/>
  <c r="C29" i="61"/>
  <c r="A28" i="60"/>
  <c r="B29" i="60"/>
  <c r="C28" i="60"/>
  <c r="B30" i="59"/>
  <c r="C29" i="59"/>
  <c r="A29" i="59"/>
  <c r="B30" i="57"/>
  <c r="C29" i="57"/>
  <c r="A29" i="57"/>
  <c r="B31" i="56"/>
  <c r="C30" i="56"/>
  <c r="A30" i="56"/>
  <c r="A26" i="38"/>
  <c r="B27" i="38"/>
  <c r="C26" i="38"/>
  <c r="C26" i="39"/>
  <c r="A26" i="39"/>
  <c r="B27" i="39"/>
  <c r="A29" i="66" l="1"/>
  <c r="B30" i="66"/>
  <c r="C29" i="66"/>
  <c r="B33" i="65"/>
  <c r="C32" i="65"/>
  <c r="A32" i="65"/>
  <c r="B31" i="64"/>
  <c r="C30" i="64"/>
  <c r="A30" i="64"/>
  <c r="B33" i="63"/>
  <c r="C32" i="63"/>
  <c r="A32" i="63"/>
  <c r="C31" i="62"/>
  <c r="B32" i="62"/>
  <c r="A31" i="62"/>
  <c r="B31" i="61"/>
  <c r="C30" i="61"/>
  <c r="A30" i="61"/>
  <c r="B30" i="60"/>
  <c r="C29" i="60"/>
  <c r="A29" i="60"/>
  <c r="B31" i="59"/>
  <c r="C30" i="59"/>
  <c r="A30" i="59"/>
  <c r="B31" i="57"/>
  <c r="C30" i="57"/>
  <c r="A30" i="57"/>
  <c r="C31" i="56"/>
  <c r="A31" i="56"/>
  <c r="B32" i="56"/>
  <c r="C27" i="38"/>
  <c r="A27" i="38"/>
  <c r="B28" i="38"/>
  <c r="B28" i="39"/>
  <c r="C27" i="39"/>
  <c r="A27" i="39"/>
  <c r="B31" i="66" l="1"/>
  <c r="C30" i="66"/>
  <c r="A30" i="66"/>
  <c r="C33" i="65"/>
  <c r="B34" i="65"/>
  <c r="A33" i="65"/>
  <c r="A31" i="64"/>
  <c r="B32" i="64"/>
  <c r="C31" i="64"/>
  <c r="B34" i="63"/>
  <c r="C33" i="63"/>
  <c r="A33" i="63"/>
  <c r="B33" i="62"/>
  <c r="C32" i="62"/>
  <c r="A32" i="62"/>
  <c r="C31" i="61"/>
  <c r="A31" i="61"/>
  <c r="B32" i="61"/>
  <c r="B31" i="60"/>
  <c r="A30" i="60"/>
  <c r="C30" i="60"/>
  <c r="C31" i="59"/>
  <c r="B32" i="59"/>
  <c r="A31" i="59"/>
  <c r="B32" i="57"/>
  <c r="C31" i="57"/>
  <c r="A31" i="57"/>
  <c r="B33" i="56"/>
  <c r="C32" i="56"/>
  <c r="A32" i="56"/>
  <c r="B29" i="38"/>
  <c r="C28" i="38"/>
  <c r="A28" i="38"/>
  <c r="B29" i="39"/>
  <c r="C28" i="39"/>
  <c r="A28" i="39"/>
  <c r="C31" i="66" l="1"/>
  <c r="A31" i="66"/>
  <c r="B32" i="66"/>
  <c r="C34" i="65"/>
  <c r="A34" i="65"/>
  <c r="B35" i="65"/>
  <c r="C32" i="64"/>
  <c r="A32" i="64"/>
  <c r="B33" i="64"/>
  <c r="C34" i="63"/>
  <c r="A34" i="63"/>
  <c r="B35" i="63"/>
  <c r="C33" i="62"/>
  <c r="B34" i="62"/>
  <c r="A33" i="62"/>
  <c r="B33" i="61"/>
  <c r="C32" i="61"/>
  <c r="A32" i="61"/>
  <c r="A31" i="60"/>
  <c r="B32" i="60"/>
  <c r="C31" i="60"/>
  <c r="C32" i="59"/>
  <c r="A32" i="59"/>
  <c r="B33" i="59"/>
  <c r="B33" i="57"/>
  <c r="C32" i="57"/>
  <c r="A32" i="57"/>
  <c r="B34" i="56"/>
  <c r="C33" i="56"/>
  <c r="A33" i="56"/>
  <c r="A29" i="38"/>
  <c r="B30" i="38"/>
  <c r="C29" i="38"/>
  <c r="C29" i="39"/>
  <c r="A29" i="39"/>
  <c r="B30" i="39"/>
  <c r="B33" i="66" l="1"/>
  <c r="C32" i="66"/>
  <c r="A32" i="66"/>
  <c r="B36" i="65"/>
  <c r="C35" i="65"/>
  <c r="A35" i="65"/>
  <c r="B34" i="64"/>
  <c r="A33" i="64"/>
  <c r="C33" i="64"/>
  <c r="B36" i="63"/>
  <c r="C35" i="63"/>
  <c r="A35" i="63"/>
  <c r="C34" i="62"/>
  <c r="B35" i="62"/>
  <c r="A34" i="62"/>
  <c r="B34" i="61"/>
  <c r="C33" i="61"/>
  <c r="A33" i="61"/>
  <c r="B33" i="60"/>
  <c r="C32" i="60"/>
  <c r="A32" i="60"/>
  <c r="C33" i="59"/>
  <c r="B34" i="59"/>
  <c r="A33" i="59"/>
  <c r="B34" i="57"/>
  <c r="C33" i="57"/>
  <c r="A33" i="57"/>
  <c r="C34" i="56"/>
  <c r="A34" i="56"/>
  <c r="B35" i="56"/>
  <c r="C30" i="38"/>
  <c r="A30" i="38"/>
  <c r="B31" i="38"/>
  <c r="B31" i="39"/>
  <c r="C30" i="39"/>
  <c r="A30" i="39"/>
  <c r="B34" i="66" l="1"/>
  <c r="C33" i="66"/>
  <c r="A33" i="66"/>
  <c r="C36" i="65"/>
  <c r="B37" i="65"/>
  <c r="A36" i="65"/>
  <c r="A34" i="64"/>
  <c r="B35" i="64"/>
  <c r="C34" i="64"/>
  <c r="B37" i="63"/>
  <c r="C36" i="63"/>
  <c r="A36" i="63"/>
  <c r="B36" i="62"/>
  <c r="C35" i="62"/>
  <c r="A35" i="62"/>
  <c r="C34" i="61"/>
  <c r="A34" i="61"/>
  <c r="B35" i="61"/>
  <c r="B34" i="60"/>
  <c r="A33" i="60"/>
  <c r="C33" i="60"/>
  <c r="C34" i="59"/>
  <c r="A34" i="59"/>
  <c r="B35" i="59"/>
  <c r="B35" i="57"/>
  <c r="C34" i="57"/>
  <c r="A34" i="57"/>
  <c r="B36" i="56"/>
  <c r="C35" i="56"/>
  <c r="A35" i="56"/>
  <c r="A31" i="38"/>
  <c r="C31" i="38"/>
  <c r="B32" i="38"/>
  <c r="C31" i="39"/>
  <c r="B32" i="39"/>
  <c r="A31" i="39"/>
  <c r="C34" i="66" l="1"/>
  <c r="B35" i="66"/>
  <c r="A34" i="66"/>
  <c r="C37" i="65"/>
  <c r="A37" i="65"/>
  <c r="B38" i="65"/>
  <c r="B36" i="64"/>
  <c r="C35" i="64"/>
  <c r="A35" i="64"/>
  <c r="C37" i="63"/>
  <c r="A37" i="63"/>
  <c r="B38" i="63"/>
  <c r="C36" i="62"/>
  <c r="B37" i="62"/>
  <c r="A36" i="62"/>
  <c r="B36" i="61"/>
  <c r="C35" i="61"/>
  <c r="A35" i="61"/>
  <c r="A34" i="60"/>
  <c r="B35" i="60"/>
  <c r="C34" i="60"/>
  <c r="B36" i="59"/>
  <c r="C35" i="59"/>
  <c r="A35" i="59"/>
  <c r="B36" i="57"/>
  <c r="C35" i="57"/>
  <c r="A35" i="57"/>
  <c r="B37" i="56"/>
  <c r="C36" i="56"/>
  <c r="A36" i="56"/>
  <c r="A32" i="38"/>
  <c r="C32" i="38"/>
  <c r="B33" i="38"/>
  <c r="C32" i="39"/>
  <c r="A32" i="39"/>
  <c r="B33" i="39"/>
  <c r="B36" i="66" l="1"/>
  <c r="C35" i="66"/>
  <c r="A35" i="66"/>
  <c r="C38" i="65"/>
  <c r="A38" i="65"/>
  <c r="B37" i="64"/>
  <c r="A36" i="64"/>
  <c r="C36" i="64"/>
  <c r="B39" i="63"/>
  <c r="C38" i="63"/>
  <c r="A38" i="63"/>
  <c r="C37" i="62"/>
  <c r="B38" i="62"/>
  <c r="A37" i="62"/>
  <c r="B37" i="61"/>
  <c r="C36" i="61"/>
  <c r="A36" i="61"/>
  <c r="B36" i="60"/>
  <c r="C35" i="60"/>
  <c r="A35" i="60"/>
  <c r="C36" i="59"/>
  <c r="B37" i="59"/>
  <c r="A36" i="59"/>
  <c r="B37" i="57"/>
  <c r="C36" i="57"/>
  <c r="A36" i="57"/>
  <c r="C37" i="56"/>
  <c r="A37" i="56"/>
  <c r="B38" i="56"/>
  <c r="C33" i="38"/>
  <c r="A33" i="38"/>
  <c r="B34" i="38"/>
  <c r="A33" i="39"/>
  <c r="B34" i="39"/>
  <c r="C33" i="39"/>
  <c r="B37" i="66" l="1"/>
  <c r="C36" i="66"/>
  <c r="A36" i="66"/>
  <c r="A37" i="64"/>
  <c r="B38" i="64"/>
  <c r="C37" i="64"/>
  <c r="B40" i="63"/>
  <c r="C39" i="63"/>
  <c r="A39" i="63"/>
  <c r="B39" i="62"/>
  <c r="C38" i="62"/>
  <c r="A38" i="62"/>
  <c r="C37" i="61"/>
  <c r="B38" i="61"/>
  <c r="A37" i="61"/>
  <c r="B37" i="60"/>
  <c r="A36" i="60"/>
  <c r="C36" i="60"/>
  <c r="C37" i="59"/>
  <c r="A37" i="59"/>
  <c r="B38" i="59"/>
  <c r="A37" i="57"/>
  <c r="B38" i="57"/>
  <c r="C37" i="57"/>
  <c r="B39" i="56"/>
  <c r="C38" i="56"/>
  <c r="A38" i="56"/>
  <c r="A34" i="38"/>
  <c r="C34" i="38"/>
  <c r="B35" i="38"/>
  <c r="C34" i="39"/>
  <c r="A34" i="39"/>
  <c r="B35" i="39"/>
  <c r="C37" i="66" l="1"/>
  <c r="A37" i="66"/>
  <c r="B38" i="66"/>
  <c r="C38" i="64"/>
  <c r="A38" i="64"/>
  <c r="B39" i="64"/>
  <c r="C40" i="63"/>
  <c r="A40" i="63"/>
  <c r="B41" i="63"/>
  <c r="C39" i="62"/>
  <c r="B40" i="62"/>
  <c r="A39" i="62"/>
  <c r="A38" i="61"/>
  <c r="B39" i="61"/>
  <c r="C38" i="61"/>
  <c r="A37" i="60"/>
  <c r="B38" i="60"/>
  <c r="C37" i="60"/>
  <c r="C38" i="59"/>
  <c r="A38" i="59"/>
  <c r="B39" i="59"/>
  <c r="B39" i="57"/>
  <c r="C38" i="57"/>
  <c r="A38" i="57"/>
  <c r="B40" i="56"/>
  <c r="C39" i="56"/>
  <c r="A39" i="56"/>
  <c r="A35" i="38"/>
  <c r="B36" i="38"/>
  <c r="C35" i="38"/>
  <c r="C35" i="39"/>
  <c r="B36" i="39"/>
  <c r="A35" i="39"/>
  <c r="C38" i="66" l="1"/>
  <c r="B39" i="66"/>
  <c r="A38" i="66"/>
  <c r="B40" i="64"/>
  <c r="C39" i="64"/>
  <c r="A39" i="64"/>
  <c r="C41" i="63"/>
  <c r="A41" i="63"/>
  <c r="C40" i="62"/>
  <c r="A40" i="62"/>
  <c r="B40" i="61"/>
  <c r="C39" i="61"/>
  <c r="A39" i="61"/>
  <c r="C38" i="60"/>
  <c r="A38" i="60"/>
  <c r="B39" i="60"/>
  <c r="B40" i="59"/>
  <c r="A39" i="59"/>
  <c r="C39" i="59"/>
  <c r="B40" i="57"/>
  <c r="C39" i="57"/>
  <c r="A39" i="57"/>
  <c r="C40" i="56"/>
  <c r="A40" i="56"/>
  <c r="B37" i="38"/>
  <c r="C36" i="38"/>
  <c r="A36" i="38"/>
  <c r="C36" i="39"/>
  <c r="A36" i="39"/>
  <c r="B37" i="39"/>
  <c r="B40" i="66" l="1"/>
  <c r="C39" i="66"/>
  <c r="A39" i="66"/>
  <c r="A40" i="64"/>
  <c r="B41" i="64"/>
  <c r="C40" i="64"/>
  <c r="C40" i="61"/>
  <c r="B41" i="61"/>
  <c r="A40" i="61"/>
  <c r="B40" i="60"/>
  <c r="A39" i="60"/>
  <c r="C39" i="60"/>
  <c r="C40" i="59"/>
  <c r="A40" i="59"/>
  <c r="B41" i="59"/>
  <c r="A40" i="57"/>
  <c r="B41" i="57"/>
  <c r="C40" i="57"/>
  <c r="A37" i="38"/>
  <c r="B38" i="38"/>
  <c r="C37" i="38"/>
  <c r="B38" i="39"/>
  <c r="B39" i="39" s="1"/>
  <c r="B40" i="39" s="1"/>
  <c r="B41" i="39" s="1"/>
  <c r="C37" i="39"/>
  <c r="A37" i="39"/>
  <c r="C40" i="66" l="1"/>
  <c r="A40" i="66"/>
  <c r="B41" i="66"/>
  <c r="C41" i="64"/>
  <c r="A41" i="64"/>
  <c r="C41" i="61"/>
  <c r="A41" i="61"/>
  <c r="A40" i="60"/>
  <c r="C40" i="60"/>
  <c r="C41" i="59"/>
  <c r="A41" i="59"/>
  <c r="A41" i="57"/>
  <c r="C41" i="57"/>
  <c r="B39" i="38"/>
  <c r="A38" i="38"/>
  <c r="C38" i="38"/>
  <c r="C38" i="39"/>
  <c r="A38" i="39"/>
  <c r="C41" i="66" l="1"/>
  <c r="A41" i="66"/>
  <c r="B40" i="38"/>
  <c r="C39" i="38"/>
  <c r="A39" i="38"/>
  <c r="C39" i="39"/>
  <c r="A39" i="39"/>
  <c r="A40" i="38" l="1"/>
  <c r="C40" i="38"/>
  <c r="A40" i="39"/>
  <c r="C40" i="39"/>
  <c r="C41" i="39" l="1"/>
  <c r="A41"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川崎市</author>
  </authors>
  <commentList>
    <comment ref="Q6" authorId="0" shapeId="0" xr:uid="{00000000-0006-0000-0000-000001000000}">
      <text>
        <r>
          <rPr>
            <sz val="9"/>
            <color indexed="81"/>
            <rFont val="MS P ゴシック"/>
            <family val="3"/>
            <charset val="128"/>
          </rPr>
          <t>これまで月報に計上してこなかった地域の担い手やそれになりうる人である「地域の応援団〔事業所の軒下マップリスト（人数）〕」の数を計上する。</t>
        </r>
      </text>
    </comment>
    <comment ref="D7" authorId="0" shapeId="0" xr:uid="{00000000-0006-0000-0000-000002000000}">
      <text>
        <r>
          <rPr>
            <sz val="9"/>
            <color indexed="81"/>
            <rFont val="MS P ゴシック"/>
            <family val="3"/>
            <charset val="128"/>
          </rPr>
          <t>対象者のご様子を把握することを目的とした訪問をした場合に計上する。</t>
        </r>
      </text>
    </comment>
    <comment ref="E7" authorId="0" shapeId="0" xr:uid="{00000000-0006-0000-0000-000003000000}">
      <text>
        <r>
          <rPr>
            <sz val="9"/>
            <color indexed="81"/>
            <rFont val="MS P ゴシック"/>
            <family val="3"/>
            <charset val="128"/>
          </rPr>
          <t xml:space="preserve">事業所や活動拠点に対象者や新規相談者が来所した場合に計上する。
</t>
        </r>
      </text>
    </comment>
    <comment ref="I7" authorId="0" shapeId="0" xr:uid="{00000000-0006-0000-0000-000004000000}">
      <text>
        <r>
          <rPr>
            <sz val="9"/>
            <color indexed="81"/>
            <rFont val="MS P ゴシック"/>
            <family val="3"/>
            <charset val="128"/>
          </rPr>
          <t>対象者のご様子を把握することを目的とした訪問をした場合に計上する。</t>
        </r>
      </text>
    </comment>
    <comment ref="J7" authorId="0" shapeId="0" xr:uid="{00000000-0006-0000-0000-000005000000}">
      <text>
        <r>
          <rPr>
            <sz val="9"/>
            <color indexed="81"/>
            <rFont val="MS P ゴシック"/>
            <family val="3"/>
            <charset val="128"/>
          </rPr>
          <t xml:space="preserve">事業所や活動拠点に対象者や新規相談者が来所した場合に計上する。
</t>
        </r>
      </text>
    </comment>
    <comment ref="F8" authorId="0" shapeId="0" xr:uid="{00000000-0006-0000-0000-000006000000}">
      <text>
        <r>
          <rPr>
            <sz val="9"/>
            <color indexed="81"/>
            <rFont val="MS P ゴシック"/>
            <family val="3"/>
            <charset val="128"/>
          </rPr>
          <t>対象者（対象になりそうな方）に電話により相談対応した場合に「相談」に計上する。</t>
        </r>
      </text>
    </comment>
    <comment ref="G8" authorId="0" shapeId="0" xr:uid="{00000000-0006-0000-0000-000007000000}">
      <text>
        <r>
          <rPr>
            <sz val="9"/>
            <color indexed="81"/>
            <rFont val="MS P ゴシック"/>
            <family val="3"/>
            <charset val="128"/>
          </rPr>
          <t>対象者について、関係機関等と電話にてやり取りした場合は、「連絡調整」に計上する。</t>
        </r>
      </text>
    </comment>
    <comment ref="K8" authorId="0" shapeId="0" xr:uid="{00000000-0006-0000-0000-000008000000}">
      <text>
        <r>
          <rPr>
            <sz val="9"/>
            <color indexed="81"/>
            <rFont val="MS P ゴシック"/>
            <family val="3"/>
            <charset val="128"/>
          </rPr>
          <t>対象者（対象になりそうな方）に電話により相談対応した場合に「相談」に計上する。</t>
        </r>
      </text>
    </comment>
    <comment ref="L8" authorId="0" shapeId="0" xr:uid="{00000000-0006-0000-0000-000009000000}">
      <text>
        <r>
          <rPr>
            <sz val="9"/>
            <color indexed="81"/>
            <rFont val="MS P ゴシック"/>
            <family val="3"/>
            <charset val="128"/>
          </rPr>
          <t>対象者について、関係機関等と電話にてやり取りした場合は、「連絡調整」に計上する。</t>
        </r>
      </text>
    </comment>
    <comment ref="B52" authorId="0" shapeId="0" xr:uid="{00000000-0006-0000-0000-00000A000000}">
      <text>
        <r>
          <rPr>
            <sz val="9"/>
            <color indexed="81"/>
            <rFont val="MS P ゴシック"/>
            <family val="3"/>
            <charset val="128"/>
          </rPr>
          <t>軒下マップの対象者の人数を計上する。</t>
        </r>
      </text>
    </comment>
    <comment ref="P52" authorId="0" shapeId="0" xr:uid="{00000000-0006-0000-0000-00000B000000}">
      <text>
        <r>
          <rPr>
            <sz val="9"/>
            <color indexed="81"/>
            <rFont val="MS P ゴシック"/>
            <family val="3"/>
            <charset val="128"/>
          </rPr>
          <t>事業所が行った活動（イベント・講座等）、事業所が
出向いた活動どちらでも計上する。</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川崎市</author>
  </authors>
  <commentList>
    <comment ref="Q6" authorId="0" shapeId="0" xr:uid="{00000000-0006-0000-0900-000001000000}">
      <text>
        <r>
          <rPr>
            <sz val="9"/>
            <color indexed="81"/>
            <rFont val="MS P ゴシック"/>
            <family val="3"/>
            <charset val="128"/>
          </rPr>
          <t>これまで月報に計上してこなかった地域の担い手やそれになりうる人である「地域の応援団〔事業所の軒下マップリスト（人数）〕」の数を計上する。</t>
        </r>
      </text>
    </comment>
    <comment ref="D7" authorId="0" shapeId="0" xr:uid="{00000000-0006-0000-0900-000002000000}">
      <text>
        <r>
          <rPr>
            <sz val="9"/>
            <color indexed="81"/>
            <rFont val="MS P ゴシック"/>
            <family val="3"/>
            <charset val="128"/>
          </rPr>
          <t>対象者のご様子を把握することを目的とした訪問をした場合に計上する。</t>
        </r>
      </text>
    </comment>
    <comment ref="E7" authorId="0" shapeId="0" xr:uid="{00000000-0006-0000-0900-000003000000}">
      <text>
        <r>
          <rPr>
            <sz val="9"/>
            <color indexed="81"/>
            <rFont val="MS P ゴシック"/>
            <family val="3"/>
            <charset val="128"/>
          </rPr>
          <t xml:space="preserve">事業所や活動拠点に対象者や新規相談者が来所した場合に計上する。
</t>
        </r>
      </text>
    </comment>
    <comment ref="I7" authorId="0" shapeId="0" xr:uid="{00000000-0006-0000-0900-000004000000}">
      <text>
        <r>
          <rPr>
            <sz val="9"/>
            <color indexed="81"/>
            <rFont val="MS P ゴシック"/>
            <family val="3"/>
            <charset val="128"/>
          </rPr>
          <t>対象者のご様子を把握することを目的とした訪問をした場合に計上する。</t>
        </r>
      </text>
    </comment>
    <comment ref="J7" authorId="0" shapeId="0" xr:uid="{00000000-0006-0000-0900-000005000000}">
      <text>
        <r>
          <rPr>
            <sz val="9"/>
            <color indexed="81"/>
            <rFont val="MS P ゴシック"/>
            <family val="3"/>
            <charset val="128"/>
          </rPr>
          <t xml:space="preserve">事業所や活動拠点に対象者や新規相談者が来所した場合に計上する。
</t>
        </r>
      </text>
    </comment>
    <comment ref="F8" authorId="0" shapeId="0" xr:uid="{00000000-0006-0000-0900-000006000000}">
      <text>
        <r>
          <rPr>
            <sz val="9"/>
            <color indexed="81"/>
            <rFont val="MS P ゴシック"/>
            <family val="3"/>
            <charset val="128"/>
          </rPr>
          <t>対象者（対象になりそうな方）に電話により相談対応した場合に「相談」に計上する。</t>
        </r>
      </text>
    </comment>
    <comment ref="G8" authorId="0" shapeId="0" xr:uid="{00000000-0006-0000-0900-000007000000}">
      <text>
        <r>
          <rPr>
            <sz val="9"/>
            <color indexed="81"/>
            <rFont val="MS P ゴシック"/>
            <family val="3"/>
            <charset val="128"/>
          </rPr>
          <t>対象者について、関係機関等と電話にてやり取りした場合は、「連絡調整」に計上する。</t>
        </r>
      </text>
    </comment>
    <comment ref="K8" authorId="0" shapeId="0" xr:uid="{00000000-0006-0000-0900-000008000000}">
      <text>
        <r>
          <rPr>
            <sz val="9"/>
            <color indexed="81"/>
            <rFont val="MS P ゴシック"/>
            <family val="3"/>
            <charset val="128"/>
          </rPr>
          <t>対象者（対象になりそうな方）に電話により相談対応した場合に「相談」に計上する。</t>
        </r>
      </text>
    </comment>
    <comment ref="L8" authorId="0" shapeId="0" xr:uid="{00000000-0006-0000-0900-000009000000}">
      <text>
        <r>
          <rPr>
            <sz val="9"/>
            <color indexed="81"/>
            <rFont val="MS P ゴシック"/>
            <family val="3"/>
            <charset val="128"/>
          </rPr>
          <t>対象者について、関係機関等と電話にてやり取りした場合は、「連絡調整」に計上する。</t>
        </r>
      </text>
    </comment>
    <comment ref="B47" authorId="0" shapeId="0" xr:uid="{00000000-0006-0000-0900-00000A000000}">
      <text>
        <r>
          <rPr>
            <sz val="9"/>
            <color indexed="81"/>
            <rFont val="游ゴシック"/>
            <family val="3"/>
            <charset val="128"/>
            <scheme val="minor"/>
          </rPr>
          <t>目指す事業所の姿及び目標について４月の入力内容がコピーされています。
年度の途中で変更される場合は、変更後の文章を入力して下さい。</t>
        </r>
      </text>
    </comment>
    <comment ref="B54" authorId="0" shapeId="0" xr:uid="{00000000-0006-0000-0900-00000B000000}">
      <text>
        <r>
          <rPr>
            <sz val="9"/>
            <color indexed="81"/>
            <rFont val="MS P ゴシック"/>
            <family val="3"/>
            <charset val="128"/>
          </rPr>
          <t>軒下マップの対象者の人数を計上する。</t>
        </r>
      </text>
    </comment>
    <comment ref="P54" authorId="0" shapeId="0" xr:uid="{00000000-0006-0000-0900-00000C000000}">
      <text>
        <r>
          <rPr>
            <sz val="9"/>
            <color indexed="81"/>
            <rFont val="MS P ゴシック"/>
            <family val="3"/>
            <charset val="128"/>
          </rPr>
          <t>事業所が行った活動（イベント・講座等）、事業所が
出向いた活動どちらでも計上する。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川崎市</author>
  </authors>
  <commentList>
    <comment ref="Q6" authorId="0" shapeId="0" xr:uid="{00000000-0006-0000-0A00-000001000000}">
      <text>
        <r>
          <rPr>
            <sz val="9"/>
            <color indexed="81"/>
            <rFont val="MS P ゴシック"/>
            <family val="3"/>
            <charset val="128"/>
          </rPr>
          <t>これまで月報に計上してこなかった地域の担い手やそれになりうる人である「地域の応援団〔事業所の軒下マップリスト（人数）〕」の数を計上する。</t>
        </r>
      </text>
    </comment>
    <comment ref="D7" authorId="0" shapeId="0" xr:uid="{00000000-0006-0000-0A00-000002000000}">
      <text>
        <r>
          <rPr>
            <sz val="9"/>
            <color indexed="81"/>
            <rFont val="MS P ゴシック"/>
            <family val="3"/>
            <charset val="128"/>
          </rPr>
          <t>対象者のご様子を把握することを目的とした訪問をした場合に計上する。</t>
        </r>
      </text>
    </comment>
    <comment ref="E7" authorId="0" shapeId="0" xr:uid="{00000000-0006-0000-0A00-000003000000}">
      <text>
        <r>
          <rPr>
            <sz val="9"/>
            <color indexed="81"/>
            <rFont val="MS P ゴシック"/>
            <family val="3"/>
            <charset val="128"/>
          </rPr>
          <t xml:space="preserve">事業所や活動拠点に対象者や新規相談者が来所した場合に計上する。
</t>
        </r>
      </text>
    </comment>
    <comment ref="I7" authorId="0" shapeId="0" xr:uid="{00000000-0006-0000-0A00-000004000000}">
      <text>
        <r>
          <rPr>
            <sz val="9"/>
            <color indexed="81"/>
            <rFont val="MS P ゴシック"/>
            <family val="3"/>
            <charset val="128"/>
          </rPr>
          <t>対象者のご様子を把握することを目的とした訪問をした場合に計上する。</t>
        </r>
      </text>
    </comment>
    <comment ref="J7" authorId="0" shapeId="0" xr:uid="{00000000-0006-0000-0A00-000005000000}">
      <text>
        <r>
          <rPr>
            <sz val="9"/>
            <color indexed="81"/>
            <rFont val="MS P ゴシック"/>
            <family val="3"/>
            <charset val="128"/>
          </rPr>
          <t xml:space="preserve">事業所や活動拠点に対象者や新規相談者が来所した場合に計上する。
</t>
        </r>
      </text>
    </comment>
    <comment ref="F8" authorId="0" shapeId="0" xr:uid="{00000000-0006-0000-0A00-000006000000}">
      <text>
        <r>
          <rPr>
            <sz val="9"/>
            <color indexed="81"/>
            <rFont val="MS P ゴシック"/>
            <family val="3"/>
            <charset val="128"/>
          </rPr>
          <t>対象者（対象になりそうな方）に電話により相談対応した場合に「相談」に計上する。</t>
        </r>
      </text>
    </comment>
    <comment ref="G8" authorId="0" shapeId="0" xr:uid="{00000000-0006-0000-0A00-000007000000}">
      <text>
        <r>
          <rPr>
            <sz val="9"/>
            <color indexed="81"/>
            <rFont val="MS P ゴシック"/>
            <family val="3"/>
            <charset val="128"/>
          </rPr>
          <t>対象者について、関係機関等と電話にてやり取りした場合は、「連絡調整」に計上する。</t>
        </r>
      </text>
    </comment>
    <comment ref="K8" authorId="0" shapeId="0" xr:uid="{00000000-0006-0000-0A00-000008000000}">
      <text>
        <r>
          <rPr>
            <sz val="9"/>
            <color indexed="81"/>
            <rFont val="MS P ゴシック"/>
            <family val="3"/>
            <charset val="128"/>
          </rPr>
          <t>対象者（対象になりそうな方）に電話により相談対応した場合に「相談」に計上する。</t>
        </r>
      </text>
    </comment>
    <comment ref="L8" authorId="0" shapeId="0" xr:uid="{00000000-0006-0000-0A00-000009000000}">
      <text>
        <r>
          <rPr>
            <sz val="9"/>
            <color indexed="81"/>
            <rFont val="MS P ゴシック"/>
            <family val="3"/>
            <charset val="128"/>
          </rPr>
          <t>対象者について、関係機関等と電話にてやり取りした場合は、「連絡調整」に計上する。</t>
        </r>
      </text>
    </comment>
    <comment ref="B44" authorId="0" shapeId="0" xr:uid="{00000000-0006-0000-0A00-00000A000000}">
      <text>
        <r>
          <rPr>
            <sz val="9"/>
            <color indexed="81"/>
            <rFont val="游ゴシック"/>
            <family val="3"/>
            <charset val="128"/>
            <scheme val="minor"/>
          </rPr>
          <t>目指す事業所の姿及び目標について４月の入力内容がコピーされています。
年度の途中で変更される場合は、変更後の文章を入力して下さい。</t>
        </r>
      </text>
    </comment>
    <comment ref="B51" authorId="0" shapeId="0" xr:uid="{00000000-0006-0000-0A00-00000B000000}">
      <text>
        <r>
          <rPr>
            <sz val="9"/>
            <color indexed="81"/>
            <rFont val="MS P ゴシック"/>
            <family val="3"/>
            <charset val="128"/>
          </rPr>
          <t>軒下マップの対象者の人数を計上する。</t>
        </r>
      </text>
    </comment>
    <comment ref="P51" authorId="0" shapeId="0" xr:uid="{00000000-0006-0000-0A00-00000C000000}">
      <text>
        <r>
          <rPr>
            <sz val="9"/>
            <color indexed="81"/>
            <rFont val="MS P ゴシック"/>
            <family val="3"/>
            <charset val="128"/>
          </rPr>
          <t>事業所が行った活動（イベント・講座等）、事業所が
出向いた活動どちらでも計上する。</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川崎市</author>
  </authors>
  <commentList>
    <comment ref="Q6" authorId="0" shapeId="0" xr:uid="{00000000-0006-0000-0B00-000001000000}">
      <text>
        <r>
          <rPr>
            <sz val="9"/>
            <color indexed="81"/>
            <rFont val="MS P ゴシック"/>
            <family val="3"/>
            <charset val="128"/>
          </rPr>
          <t>これまで月報に計上してこなかった地域の担い手やそれになりうる人である「地域の応援団〔事業所の軒下マップリスト（人数）〕」の数を計上する。</t>
        </r>
      </text>
    </comment>
    <comment ref="D7" authorId="0" shapeId="0" xr:uid="{00000000-0006-0000-0B00-000002000000}">
      <text>
        <r>
          <rPr>
            <sz val="9"/>
            <color indexed="81"/>
            <rFont val="MS P ゴシック"/>
            <family val="3"/>
            <charset val="128"/>
          </rPr>
          <t>対象者のご様子を把握することを目的とした訪問をした場合に計上する。</t>
        </r>
      </text>
    </comment>
    <comment ref="E7" authorId="0" shapeId="0" xr:uid="{00000000-0006-0000-0B00-000003000000}">
      <text>
        <r>
          <rPr>
            <sz val="9"/>
            <color indexed="81"/>
            <rFont val="MS P ゴシック"/>
            <family val="3"/>
            <charset val="128"/>
          </rPr>
          <t xml:space="preserve">事業所や活動拠点に対象者や新規相談者が来所した場合に計上する。
</t>
        </r>
      </text>
    </comment>
    <comment ref="I7" authorId="0" shapeId="0" xr:uid="{00000000-0006-0000-0B00-000004000000}">
      <text>
        <r>
          <rPr>
            <sz val="9"/>
            <color indexed="81"/>
            <rFont val="MS P ゴシック"/>
            <family val="3"/>
            <charset val="128"/>
          </rPr>
          <t>対象者のご様子を把握することを目的とした訪問をした場合に計上する。</t>
        </r>
      </text>
    </comment>
    <comment ref="J7" authorId="0" shapeId="0" xr:uid="{00000000-0006-0000-0B00-000005000000}">
      <text>
        <r>
          <rPr>
            <sz val="9"/>
            <color indexed="81"/>
            <rFont val="MS P ゴシック"/>
            <family val="3"/>
            <charset val="128"/>
          </rPr>
          <t xml:space="preserve">事業所や活動拠点に対象者や新規相談者が来所した場合に計上する。
</t>
        </r>
      </text>
    </comment>
    <comment ref="F8" authorId="0" shapeId="0" xr:uid="{00000000-0006-0000-0B00-000006000000}">
      <text>
        <r>
          <rPr>
            <sz val="9"/>
            <color indexed="81"/>
            <rFont val="MS P ゴシック"/>
            <family val="3"/>
            <charset val="128"/>
          </rPr>
          <t>対象者（対象になりそうな方）に電話により相談対応した場合に「相談」に計上する。</t>
        </r>
      </text>
    </comment>
    <comment ref="G8" authorId="0" shapeId="0" xr:uid="{00000000-0006-0000-0B00-000007000000}">
      <text>
        <r>
          <rPr>
            <sz val="9"/>
            <color indexed="81"/>
            <rFont val="MS P ゴシック"/>
            <family val="3"/>
            <charset val="128"/>
          </rPr>
          <t>対象者について、関係機関等と電話にてやり取りした場合は、「連絡調整」に計上する。</t>
        </r>
      </text>
    </comment>
    <comment ref="K8" authorId="0" shapeId="0" xr:uid="{00000000-0006-0000-0B00-000008000000}">
      <text>
        <r>
          <rPr>
            <sz val="9"/>
            <color indexed="81"/>
            <rFont val="MS P ゴシック"/>
            <family val="3"/>
            <charset val="128"/>
          </rPr>
          <t>対象者（対象になりそうな方）に電話により相談対応した場合に「相談」に計上する。</t>
        </r>
      </text>
    </comment>
    <comment ref="L8" authorId="0" shapeId="0" xr:uid="{00000000-0006-0000-0B00-000009000000}">
      <text>
        <r>
          <rPr>
            <sz val="9"/>
            <color indexed="81"/>
            <rFont val="MS P ゴシック"/>
            <family val="3"/>
            <charset val="128"/>
          </rPr>
          <t>対象者について、関係機関等と電話にてやり取りした場合は、「連絡調整」に計上する。</t>
        </r>
      </text>
    </comment>
    <comment ref="B47" authorId="0" shapeId="0" xr:uid="{00000000-0006-0000-0B00-00000A000000}">
      <text>
        <r>
          <rPr>
            <sz val="9"/>
            <color indexed="81"/>
            <rFont val="游ゴシック"/>
            <family val="3"/>
            <charset val="128"/>
            <scheme val="minor"/>
          </rPr>
          <t>目指す事業所の姿及び目標について４月の入力内容がコピーされています。
年度の途中で変更される場合は、変更後の文章を入力して下さい。</t>
        </r>
      </text>
    </comment>
    <comment ref="B53" authorId="0" shapeId="0" xr:uid="{00000000-0006-0000-0B00-00000B000000}">
      <text>
        <r>
          <rPr>
            <sz val="9"/>
            <color indexed="81"/>
            <rFont val="MS P ゴシック"/>
            <family val="3"/>
            <charset val="128"/>
          </rPr>
          <t>軒下マップの対象者の人数を計上する。</t>
        </r>
      </text>
    </comment>
    <comment ref="P53" authorId="0" shapeId="0" xr:uid="{00000000-0006-0000-0B00-00000C000000}">
      <text>
        <r>
          <rPr>
            <sz val="9"/>
            <color indexed="81"/>
            <rFont val="MS P ゴシック"/>
            <family val="3"/>
            <charset val="128"/>
          </rPr>
          <t>事業所が行った活動（イベント・講座等）、事業所が
出向いた活動どちらでも計上する。</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川崎市</author>
  </authors>
  <commentList>
    <comment ref="Q2" authorId="0" shapeId="0" xr:uid="{7E0E094F-90BB-4C98-A7AC-3C14ACF63092}">
      <text>
        <r>
          <rPr>
            <sz val="9"/>
            <color indexed="81"/>
            <rFont val="MS P ゴシック"/>
            <family val="3"/>
            <charset val="128"/>
          </rPr>
          <t>これまで月報に計上してこなかった地域の担い手やそれになりうる人である「地域の応援団〔事業所の軒下マップリスト（人数）〕」の数を計上する。</t>
        </r>
      </text>
    </comment>
    <comment ref="C3" authorId="0" shapeId="0" xr:uid="{1EC76E77-5EB3-4A70-88C3-86EEAE270F5A}">
      <text>
        <r>
          <rPr>
            <sz val="9"/>
            <color indexed="81"/>
            <rFont val="MS P ゴシック"/>
            <family val="3"/>
            <charset val="128"/>
          </rPr>
          <t>対象者のご様子を把握することを目的とした訪問をした場合に計上する。</t>
        </r>
      </text>
    </comment>
    <comment ref="D3" authorId="0" shapeId="0" xr:uid="{31853B89-FAA3-4603-811B-CB5E6E446293}">
      <text>
        <r>
          <rPr>
            <sz val="9"/>
            <color indexed="81"/>
            <rFont val="MS P ゴシック"/>
            <family val="3"/>
            <charset val="128"/>
          </rPr>
          <t xml:space="preserve">事業所や活動拠点に対象者や新規相談者が来所した場合に計上する。
</t>
        </r>
      </text>
    </comment>
    <comment ref="H3" authorId="0" shapeId="0" xr:uid="{1AB046DD-DB17-4A3A-BEBB-FE846BFFBD3E}">
      <text>
        <r>
          <rPr>
            <sz val="9"/>
            <color indexed="81"/>
            <rFont val="MS P ゴシック"/>
            <family val="3"/>
            <charset val="128"/>
          </rPr>
          <t>対象者のご様子を把握することを目的とした訪問をした場合に計上する。</t>
        </r>
      </text>
    </comment>
    <comment ref="I3" authorId="0" shapeId="0" xr:uid="{96E7A22C-7D88-41E7-92B9-39D12E547C0D}">
      <text>
        <r>
          <rPr>
            <sz val="9"/>
            <color indexed="81"/>
            <rFont val="MS P ゴシック"/>
            <family val="3"/>
            <charset val="128"/>
          </rPr>
          <t xml:space="preserve">事業所や活動拠点に対象者や新規相談者が来所した場合に計上する。
</t>
        </r>
      </text>
    </comment>
    <comment ref="E4" authorId="0" shapeId="0" xr:uid="{01A36E16-DC0E-4FA4-B80B-34936664A0F8}">
      <text>
        <r>
          <rPr>
            <sz val="9"/>
            <color indexed="81"/>
            <rFont val="MS P ゴシック"/>
            <family val="3"/>
            <charset val="128"/>
          </rPr>
          <t>対象者（対象になりそうな方）に電話により相談対応した場合に「相談」に計上する。</t>
        </r>
      </text>
    </comment>
    <comment ref="F4" authorId="0" shapeId="0" xr:uid="{B4C31BAA-EA45-4A79-9E64-0CB41C42A983}">
      <text>
        <r>
          <rPr>
            <sz val="9"/>
            <color indexed="81"/>
            <rFont val="MS P ゴシック"/>
            <family val="3"/>
            <charset val="128"/>
          </rPr>
          <t>対象者について、関係機関等と電話にてやり取りした場合は、「連絡調整」に計上する。</t>
        </r>
      </text>
    </comment>
    <comment ref="J4" authorId="0" shapeId="0" xr:uid="{A1E68DDB-6BAF-418D-A8E0-7B3AFB1C56B7}">
      <text>
        <r>
          <rPr>
            <sz val="9"/>
            <color indexed="81"/>
            <rFont val="MS P ゴシック"/>
            <family val="3"/>
            <charset val="128"/>
          </rPr>
          <t>対象者（対象になりそうな方）に電話により相談対応した場合に「相談」に計上する。</t>
        </r>
      </text>
    </comment>
    <comment ref="K4" authorId="0" shapeId="0" xr:uid="{42032C5A-9426-4F62-8FF3-117025EA28A1}">
      <text>
        <r>
          <rPr>
            <sz val="9"/>
            <color indexed="81"/>
            <rFont val="MS P ゴシック"/>
            <family val="3"/>
            <charset val="128"/>
          </rPr>
          <t>対象者について、関係機関等と電話にてやり取りした場合は、「連絡調整」に計上する。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川崎市</author>
  </authors>
  <commentList>
    <comment ref="Q6" authorId="0" shapeId="0" xr:uid="{00000000-0006-0000-0100-000001000000}">
      <text>
        <r>
          <rPr>
            <sz val="9"/>
            <color indexed="81"/>
            <rFont val="MS P ゴシック"/>
            <family val="3"/>
            <charset val="128"/>
          </rPr>
          <t>これまで月報に計上してこなかった地域の担い手やそれになりうる人である「地域の応援団〔事業所の軒下マップリスト（人数）〕」の数を計上する。</t>
        </r>
      </text>
    </comment>
    <comment ref="D7" authorId="0" shapeId="0" xr:uid="{00000000-0006-0000-0100-000002000000}">
      <text>
        <r>
          <rPr>
            <sz val="9"/>
            <color indexed="81"/>
            <rFont val="MS P ゴシック"/>
            <family val="3"/>
            <charset val="128"/>
          </rPr>
          <t>対象者のご様子を把握することを目的とした訪問をした場合に計上する。</t>
        </r>
      </text>
    </comment>
    <comment ref="E7" authorId="0" shapeId="0" xr:uid="{00000000-0006-0000-0100-000003000000}">
      <text>
        <r>
          <rPr>
            <sz val="9"/>
            <color indexed="81"/>
            <rFont val="MS P ゴシック"/>
            <family val="3"/>
            <charset val="128"/>
          </rPr>
          <t xml:space="preserve">事業所や活動拠点に対象者や新規相談者が来所した場合に計上する。
</t>
        </r>
      </text>
    </comment>
    <comment ref="I7" authorId="0" shapeId="0" xr:uid="{00000000-0006-0000-0100-000004000000}">
      <text>
        <r>
          <rPr>
            <sz val="9"/>
            <color indexed="81"/>
            <rFont val="MS P ゴシック"/>
            <family val="3"/>
            <charset val="128"/>
          </rPr>
          <t>対象者のご様子を把握することを目的とした訪問をした場合に計上する。</t>
        </r>
      </text>
    </comment>
    <comment ref="J7" authorId="0" shapeId="0" xr:uid="{00000000-0006-0000-0100-000005000000}">
      <text>
        <r>
          <rPr>
            <sz val="9"/>
            <color indexed="81"/>
            <rFont val="MS P ゴシック"/>
            <family val="3"/>
            <charset val="128"/>
          </rPr>
          <t xml:space="preserve">事業所や活動拠点に対象者や新規相談者が来所した場合に計上する。
</t>
        </r>
      </text>
    </comment>
    <comment ref="F8" authorId="0" shapeId="0" xr:uid="{00000000-0006-0000-0100-000006000000}">
      <text>
        <r>
          <rPr>
            <sz val="9"/>
            <color indexed="81"/>
            <rFont val="MS P ゴシック"/>
            <family val="3"/>
            <charset val="128"/>
          </rPr>
          <t>対象者（対象になりそうな方）に電話により相談対応した場合に「相談」に計上する。</t>
        </r>
      </text>
    </comment>
    <comment ref="G8" authorId="0" shapeId="0" xr:uid="{00000000-0006-0000-0100-000007000000}">
      <text>
        <r>
          <rPr>
            <sz val="9"/>
            <color indexed="81"/>
            <rFont val="MS P ゴシック"/>
            <family val="3"/>
            <charset val="128"/>
          </rPr>
          <t>対象者について、関係機関等と電話にてやり取りした場合は、「連絡調整」に計上する。</t>
        </r>
      </text>
    </comment>
    <comment ref="K8" authorId="0" shapeId="0" xr:uid="{00000000-0006-0000-0100-000008000000}">
      <text>
        <r>
          <rPr>
            <sz val="9"/>
            <color indexed="81"/>
            <rFont val="MS P ゴシック"/>
            <family val="3"/>
            <charset val="128"/>
          </rPr>
          <t>対象者（対象になりそうな方）に電話により相談対応した場合に「相談」に計上する。</t>
        </r>
      </text>
    </comment>
    <comment ref="L8" authorId="0" shapeId="0" xr:uid="{00000000-0006-0000-0100-000009000000}">
      <text>
        <r>
          <rPr>
            <sz val="9"/>
            <color indexed="81"/>
            <rFont val="MS P ゴシック"/>
            <family val="3"/>
            <charset val="128"/>
          </rPr>
          <t>対象者について、関係機関等と電話にてやり取りした場合は、「連絡調整」に計上する。</t>
        </r>
      </text>
    </comment>
    <comment ref="B47" authorId="0" shapeId="0" xr:uid="{00000000-0006-0000-0100-00000A000000}">
      <text>
        <r>
          <rPr>
            <sz val="9"/>
            <color indexed="81"/>
            <rFont val="游ゴシック"/>
            <family val="3"/>
            <charset val="128"/>
            <scheme val="minor"/>
          </rPr>
          <t>目指す事業所の姿及び目標について４月の入力内容がコピーされています。
年度の途中で変更される場合は、変更後の文章を入力して下さい。</t>
        </r>
      </text>
    </comment>
    <comment ref="B54" authorId="0" shapeId="0" xr:uid="{00000000-0006-0000-0100-00000B000000}">
      <text>
        <r>
          <rPr>
            <sz val="9"/>
            <color indexed="81"/>
            <rFont val="MS P ゴシック"/>
            <family val="3"/>
            <charset val="128"/>
          </rPr>
          <t>軒下マップの対象者の人数を計上する。</t>
        </r>
      </text>
    </comment>
    <comment ref="P54" authorId="0" shapeId="0" xr:uid="{00000000-0006-0000-0100-00000C000000}">
      <text>
        <r>
          <rPr>
            <sz val="9"/>
            <color indexed="81"/>
            <rFont val="MS P ゴシック"/>
            <family val="3"/>
            <charset val="128"/>
          </rPr>
          <t>事業所が行った活動（イベント・講座等）、事業所が
出向いた活動どちらでも計上する。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川崎市</author>
  </authors>
  <commentList>
    <comment ref="Q6" authorId="0" shapeId="0" xr:uid="{00000000-0006-0000-0200-000001000000}">
      <text>
        <r>
          <rPr>
            <sz val="9"/>
            <color indexed="81"/>
            <rFont val="MS P ゴシック"/>
            <family val="3"/>
            <charset val="128"/>
          </rPr>
          <t>これまで月報に計上してこなかった地域の担い手やそれになりうる人である「地域の応援団〔事業所の軒下マップリスト（人数）〕」の数を計上する。</t>
        </r>
      </text>
    </comment>
    <comment ref="D7" authorId="0" shapeId="0" xr:uid="{00000000-0006-0000-0200-000002000000}">
      <text>
        <r>
          <rPr>
            <sz val="9"/>
            <color indexed="81"/>
            <rFont val="MS P ゴシック"/>
            <family val="3"/>
            <charset val="128"/>
          </rPr>
          <t>対象者のご様子を把握することを目的とした訪問をした場合に計上する。</t>
        </r>
      </text>
    </comment>
    <comment ref="E7" authorId="0" shapeId="0" xr:uid="{00000000-0006-0000-0200-000003000000}">
      <text>
        <r>
          <rPr>
            <sz val="9"/>
            <color indexed="81"/>
            <rFont val="MS P ゴシック"/>
            <family val="3"/>
            <charset val="128"/>
          </rPr>
          <t xml:space="preserve">事業所や活動拠点に対象者や新規相談者が来所した場合に計上する。
</t>
        </r>
      </text>
    </comment>
    <comment ref="I7" authorId="0" shapeId="0" xr:uid="{00000000-0006-0000-0200-000004000000}">
      <text>
        <r>
          <rPr>
            <sz val="9"/>
            <color indexed="81"/>
            <rFont val="MS P ゴシック"/>
            <family val="3"/>
            <charset val="128"/>
          </rPr>
          <t>対象者のご様子を把握することを目的とした訪問をした場合に計上する。</t>
        </r>
      </text>
    </comment>
    <comment ref="J7" authorId="0" shapeId="0" xr:uid="{00000000-0006-0000-0200-000005000000}">
      <text>
        <r>
          <rPr>
            <sz val="9"/>
            <color indexed="81"/>
            <rFont val="MS P ゴシック"/>
            <family val="3"/>
            <charset val="128"/>
          </rPr>
          <t xml:space="preserve">事業所や活動拠点に対象者や新規相談者が来所した場合に計上する。
</t>
        </r>
      </text>
    </comment>
    <comment ref="F8" authorId="0" shapeId="0" xr:uid="{00000000-0006-0000-0200-000006000000}">
      <text>
        <r>
          <rPr>
            <sz val="9"/>
            <color indexed="81"/>
            <rFont val="MS P ゴシック"/>
            <family val="3"/>
            <charset val="128"/>
          </rPr>
          <t>対象者（対象になりそうな方）に電話により相談対応した場合に「相談」に計上する。</t>
        </r>
      </text>
    </comment>
    <comment ref="G8" authorId="0" shapeId="0" xr:uid="{00000000-0006-0000-0200-000007000000}">
      <text>
        <r>
          <rPr>
            <sz val="9"/>
            <color indexed="81"/>
            <rFont val="MS P ゴシック"/>
            <family val="3"/>
            <charset val="128"/>
          </rPr>
          <t>対象者について、関係機関等と電話にてやり取りした場合は、「連絡調整」に計上する。</t>
        </r>
      </text>
    </comment>
    <comment ref="K8" authorId="0" shapeId="0" xr:uid="{00000000-0006-0000-0200-000008000000}">
      <text>
        <r>
          <rPr>
            <sz val="9"/>
            <color indexed="81"/>
            <rFont val="MS P ゴシック"/>
            <family val="3"/>
            <charset val="128"/>
          </rPr>
          <t>対象者（対象になりそうな方）に電話により相談対応した場合に「相談」に計上する。</t>
        </r>
      </text>
    </comment>
    <comment ref="L8" authorId="0" shapeId="0" xr:uid="{00000000-0006-0000-0200-000009000000}">
      <text>
        <r>
          <rPr>
            <sz val="9"/>
            <color indexed="81"/>
            <rFont val="MS P ゴシック"/>
            <family val="3"/>
            <charset val="128"/>
          </rPr>
          <t>対象者について、関係機関等と電話にてやり取りした場合は、「連絡調整」に計上する。</t>
        </r>
      </text>
    </comment>
    <comment ref="B46" authorId="0" shapeId="0" xr:uid="{00000000-0006-0000-0200-00000A000000}">
      <text>
        <r>
          <rPr>
            <sz val="9"/>
            <color indexed="81"/>
            <rFont val="游ゴシック"/>
            <family val="3"/>
            <charset val="128"/>
            <scheme val="minor"/>
          </rPr>
          <t>目指す事業所の姿及び目標について４月の入力内容がコピーされています。
年度の途中で変更される場合は、変更後の文章を入力して下さい。</t>
        </r>
      </text>
    </comment>
    <comment ref="B53" authorId="0" shapeId="0" xr:uid="{00000000-0006-0000-0200-00000B000000}">
      <text>
        <r>
          <rPr>
            <sz val="9"/>
            <color indexed="81"/>
            <rFont val="MS P ゴシック"/>
            <family val="3"/>
            <charset val="128"/>
          </rPr>
          <t>軒下マップの対象者の人数を計上する。</t>
        </r>
      </text>
    </comment>
    <comment ref="P53" authorId="0" shapeId="0" xr:uid="{00000000-0006-0000-0200-00000C000000}">
      <text>
        <r>
          <rPr>
            <sz val="9"/>
            <color indexed="81"/>
            <rFont val="MS P ゴシック"/>
            <family val="3"/>
            <charset val="128"/>
          </rPr>
          <t>事業所が行った活動（イベント・講座等）、事業所が
出向いた活動どちらでも計上する。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川崎市</author>
  </authors>
  <commentList>
    <comment ref="Q6" authorId="0" shapeId="0" xr:uid="{00000000-0006-0000-0300-000001000000}">
      <text>
        <r>
          <rPr>
            <sz val="9"/>
            <color indexed="81"/>
            <rFont val="MS P ゴシック"/>
            <family val="3"/>
            <charset val="128"/>
          </rPr>
          <t>これまで月報に計上してこなかった地域の担い手やそれになりうる人である「地域の応援団〔事業所の軒下マップリスト（人数）〕」の数を計上する。</t>
        </r>
      </text>
    </comment>
    <comment ref="D7" authorId="0" shapeId="0" xr:uid="{00000000-0006-0000-0300-000002000000}">
      <text>
        <r>
          <rPr>
            <sz val="9"/>
            <color indexed="81"/>
            <rFont val="MS P ゴシック"/>
            <family val="3"/>
            <charset val="128"/>
          </rPr>
          <t>対象者のご様子を把握することを目的とした訪問をした場合に計上する。</t>
        </r>
      </text>
    </comment>
    <comment ref="E7" authorId="0" shapeId="0" xr:uid="{00000000-0006-0000-0300-000003000000}">
      <text>
        <r>
          <rPr>
            <sz val="9"/>
            <color indexed="81"/>
            <rFont val="MS P ゴシック"/>
            <family val="3"/>
            <charset val="128"/>
          </rPr>
          <t xml:space="preserve">事業所や活動拠点に対象者や新規相談者が来所した場合に計上する。
</t>
        </r>
      </text>
    </comment>
    <comment ref="I7" authorId="0" shapeId="0" xr:uid="{00000000-0006-0000-0300-000004000000}">
      <text>
        <r>
          <rPr>
            <sz val="9"/>
            <color indexed="81"/>
            <rFont val="MS P ゴシック"/>
            <family val="3"/>
            <charset val="128"/>
          </rPr>
          <t>対象者のご様子を把握することを目的とした訪問をした場合に計上する。</t>
        </r>
      </text>
    </comment>
    <comment ref="J7" authorId="0" shapeId="0" xr:uid="{00000000-0006-0000-0300-000005000000}">
      <text>
        <r>
          <rPr>
            <sz val="9"/>
            <color indexed="81"/>
            <rFont val="MS P ゴシック"/>
            <family val="3"/>
            <charset val="128"/>
          </rPr>
          <t xml:space="preserve">事業所や活動拠点に対象者や新規相談者が来所した場合に計上する。
</t>
        </r>
      </text>
    </comment>
    <comment ref="F8" authorId="0" shapeId="0" xr:uid="{00000000-0006-0000-0300-000006000000}">
      <text>
        <r>
          <rPr>
            <sz val="9"/>
            <color indexed="81"/>
            <rFont val="MS P ゴシック"/>
            <family val="3"/>
            <charset val="128"/>
          </rPr>
          <t>対象者（対象になりそうな方）に電話により相談対応した場合に「相談」に計上する。</t>
        </r>
      </text>
    </comment>
    <comment ref="G8" authorId="0" shapeId="0" xr:uid="{00000000-0006-0000-0300-000007000000}">
      <text>
        <r>
          <rPr>
            <sz val="9"/>
            <color indexed="81"/>
            <rFont val="MS P ゴシック"/>
            <family val="3"/>
            <charset val="128"/>
          </rPr>
          <t>対象者について、関係機関等と電話にてやり取りした場合は、「連絡調整」に計上する。</t>
        </r>
      </text>
    </comment>
    <comment ref="K8" authorId="0" shapeId="0" xr:uid="{00000000-0006-0000-0300-000008000000}">
      <text>
        <r>
          <rPr>
            <sz val="9"/>
            <color indexed="81"/>
            <rFont val="MS P ゴシック"/>
            <family val="3"/>
            <charset val="128"/>
          </rPr>
          <t>対象者（対象になりそうな方）に電話により相談対応した場合に「相談」に計上する。</t>
        </r>
      </text>
    </comment>
    <comment ref="L8" authorId="0" shapeId="0" xr:uid="{00000000-0006-0000-0300-000009000000}">
      <text>
        <r>
          <rPr>
            <sz val="9"/>
            <color indexed="81"/>
            <rFont val="MS P ゴシック"/>
            <family val="3"/>
            <charset val="128"/>
          </rPr>
          <t>対象者について、関係機関等と電話にてやり取りした場合は、「連絡調整」に計上する。</t>
        </r>
      </text>
    </comment>
    <comment ref="B47" authorId="0" shapeId="0" xr:uid="{00000000-0006-0000-0300-00000A000000}">
      <text>
        <r>
          <rPr>
            <sz val="9"/>
            <color indexed="81"/>
            <rFont val="游ゴシック"/>
            <family val="3"/>
            <charset val="128"/>
            <scheme val="minor"/>
          </rPr>
          <t>目指す事業所の姿及び目標について４月の入力内容がコピーされています。
年度の途中で変更される場合は、変更後の文章を入力して下さい。</t>
        </r>
      </text>
    </comment>
    <comment ref="B54" authorId="0" shapeId="0" xr:uid="{00000000-0006-0000-0300-00000B000000}">
      <text>
        <r>
          <rPr>
            <sz val="9"/>
            <color indexed="81"/>
            <rFont val="MS P ゴシック"/>
            <family val="3"/>
            <charset val="128"/>
          </rPr>
          <t>軒下マップの対象者の人数を計上する。</t>
        </r>
      </text>
    </comment>
    <comment ref="P54" authorId="0" shapeId="0" xr:uid="{00000000-0006-0000-0300-00000C000000}">
      <text>
        <r>
          <rPr>
            <sz val="9"/>
            <color indexed="81"/>
            <rFont val="MS P ゴシック"/>
            <family val="3"/>
            <charset val="128"/>
          </rPr>
          <t>事業所が行った活動（イベント・講座等）、事業所が
出向いた活動どちらでも計上する。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川崎市</author>
  </authors>
  <commentList>
    <comment ref="Q6" authorId="0" shapeId="0" xr:uid="{00000000-0006-0000-0400-000001000000}">
      <text>
        <r>
          <rPr>
            <sz val="9"/>
            <color indexed="81"/>
            <rFont val="MS P ゴシック"/>
            <family val="3"/>
            <charset val="128"/>
          </rPr>
          <t>これまで月報に計上してこなかった地域の担い手やそれになりうる人である「地域の応援団〔事業所の軒下マップリスト（人数）〕」の数を計上する。</t>
        </r>
      </text>
    </comment>
    <comment ref="D7" authorId="0" shapeId="0" xr:uid="{00000000-0006-0000-0400-000002000000}">
      <text>
        <r>
          <rPr>
            <sz val="9"/>
            <color indexed="81"/>
            <rFont val="MS P ゴシック"/>
            <family val="3"/>
            <charset val="128"/>
          </rPr>
          <t>対象者のご様子を把握することを目的とした訪問をした場合に計上する。</t>
        </r>
      </text>
    </comment>
    <comment ref="E7" authorId="0" shapeId="0" xr:uid="{00000000-0006-0000-0400-000003000000}">
      <text>
        <r>
          <rPr>
            <sz val="9"/>
            <color indexed="81"/>
            <rFont val="MS P ゴシック"/>
            <family val="3"/>
            <charset val="128"/>
          </rPr>
          <t xml:space="preserve">事業所や活動拠点に対象者や新規相談者が来所した場合に計上する。
</t>
        </r>
      </text>
    </comment>
    <comment ref="I7" authorId="0" shapeId="0" xr:uid="{00000000-0006-0000-0400-000004000000}">
      <text>
        <r>
          <rPr>
            <sz val="9"/>
            <color indexed="81"/>
            <rFont val="MS P ゴシック"/>
            <family val="3"/>
            <charset val="128"/>
          </rPr>
          <t>対象者のご様子を把握することを目的とした訪問をした場合に計上する。</t>
        </r>
      </text>
    </comment>
    <comment ref="J7" authorId="0" shapeId="0" xr:uid="{00000000-0006-0000-0400-000005000000}">
      <text>
        <r>
          <rPr>
            <sz val="9"/>
            <color indexed="81"/>
            <rFont val="MS P ゴシック"/>
            <family val="3"/>
            <charset val="128"/>
          </rPr>
          <t xml:space="preserve">事業所や活動拠点に対象者や新規相談者が来所した場合に計上する。
</t>
        </r>
      </text>
    </comment>
    <comment ref="F8" authorId="0" shapeId="0" xr:uid="{00000000-0006-0000-0400-000006000000}">
      <text>
        <r>
          <rPr>
            <sz val="9"/>
            <color indexed="81"/>
            <rFont val="MS P ゴシック"/>
            <family val="3"/>
            <charset val="128"/>
          </rPr>
          <t>対象者（対象になりそうな方）に電話により相談対応した場合に「相談」に計上する。</t>
        </r>
      </text>
    </comment>
    <comment ref="G8" authorId="0" shapeId="0" xr:uid="{00000000-0006-0000-0400-000007000000}">
      <text>
        <r>
          <rPr>
            <sz val="9"/>
            <color indexed="81"/>
            <rFont val="MS P ゴシック"/>
            <family val="3"/>
            <charset val="128"/>
          </rPr>
          <t>対象者について、関係機関等と電話にてやり取りした場合は、「連絡調整」に計上する。</t>
        </r>
      </text>
    </comment>
    <comment ref="K8" authorId="0" shapeId="0" xr:uid="{00000000-0006-0000-0400-000008000000}">
      <text>
        <r>
          <rPr>
            <sz val="9"/>
            <color indexed="81"/>
            <rFont val="MS P ゴシック"/>
            <family val="3"/>
            <charset val="128"/>
          </rPr>
          <t>対象者（対象になりそうな方）に電話により相談対応した場合に「相談」に計上する。</t>
        </r>
      </text>
    </comment>
    <comment ref="L8" authorId="0" shapeId="0" xr:uid="{00000000-0006-0000-0400-000009000000}">
      <text>
        <r>
          <rPr>
            <sz val="9"/>
            <color indexed="81"/>
            <rFont val="MS P ゴシック"/>
            <family val="3"/>
            <charset val="128"/>
          </rPr>
          <t>対象者について、関係機関等と電話にてやり取りした場合は、「連絡調整」に計上する。</t>
        </r>
      </text>
    </comment>
    <comment ref="B47" authorId="0" shapeId="0" xr:uid="{00000000-0006-0000-0400-00000A000000}">
      <text>
        <r>
          <rPr>
            <sz val="9"/>
            <color indexed="81"/>
            <rFont val="游ゴシック"/>
            <family val="3"/>
            <charset val="128"/>
            <scheme val="minor"/>
          </rPr>
          <t>目指す事業所の姿及び目標について４月の入力内容がコピーされています。
年度の途中で変更される場合は、変更後の文章を入力して下さい。</t>
        </r>
      </text>
    </comment>
    <comment ref="B54" authorId="0" shapeId="0" xr:uid="{00000000-0006-0000-0400-00000B000000}">
      <text>
        <r>
          <rPr>
            <sz val="9"/>
            <color indexed="81"/>
            <rFont val="MS P ゴシック"/>
            <family val="3"/>
            <charset val="128"/>
          </rPr>
          <t>軒下マップの対象者の人数を計上する。</t>
        </r>
      </text>
    </comment>
    <comment ref="P54" authorId="0" shapeId="0" xr:uid="{00000000-0006-0000-0400-00000C000000}">
      <text>
        <r>
          <rPr>
            <sz val="9"/>
            <color indexed="81"/>
            <rFont val="MS P ゴシック"/>
            <family val="3"/>
            <charset val="128"/>
          </rPr>
          <t>事業所が行った活動（イベント・講座等）、事業所が
出向いた活動どちらでも計上する。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川崎市</author>
  </authors>
  <commentList>
    <comment ref="Q6" authorId="0" shapeId="0" xr:uid="{00000000-0006-0000-0500-000001000000}">
      <text>
        <r>
          <rPr>
            <sz val="9"/>
            <color indexed="81"/>
            <rFont val="MS P ゴシック"/>
            <family val="3"/>
            <charset val="128"/>
          </rPr>
          <t>これまで月報に計上してこなかった地域の担い手やそれになりうる人である「地域の応援団〔事業所の軒下マップリスト（人数）〕」の数を計上する。</t>
        </r>
      </text>
    </comment>
    <comment ref="D7" authorId="0" shapeId="0" xr:uid="{00000000-0006-0000-0500-000002000000}">
      <text>
        <r>
          <rPr>
            <sz val="9"/>
            <color indexed="81"/>
            <rFont val="MS P ゴシック"/>
            <family val="3"/>
            <charset val="128"/>
          </rPr>
          <t>対象者のご様子を把握することを目的とした訪問をした場合に計上する。</t>
        </r>
      </text>
    </comment>
    <comment ref="E7" authorId="0" shapeId="0" xr:uid="{00000000-0006-0000-0500-000003000000}">
      <text>
        <r>
          <rPr>
            <sz val="9"/>
            <color indexed="81"/>
            <rFont val="MS P ゴシック"/>
            <family val="3"/>
            <charset val="128"/>
          </rPr>
          <t xml:space="preserve">事業所や活動拠点に対象者や新規相談者が来所した場合に計上する。
</t>
        </r>
      </text>
    </comment>
    <comment ref="I7" authorId="0" shapeId="0" xr:uid="{00000000-0006-0000-0500-000004000000}">
      <text>
        <r>
          <rPr>
            <sz val="9"/>
            <color indexed="81"/>
            <rFont val="MS P ゴシック"/>
            <family val="3"/>
            <charset val="128"/>
          </rPr>
          <t>対象者のご様子を把握することを目的とした訪問をした場合に計上する。</t>
        </r>
      </text>
    </comment>
    <comment ref="J7" authorId="0" shapeId="0" xr:uid="{00000000-0006-0000-0500-000005000000}">
      <text>
        <r>
          <rPr>
            <sz val="9"/>
            <color indexed="81"/>
            <rFont val="MS P ゴシック"/>
            <family val="3"/>
            <charset val="128"/>
          </rPr>
          <t xml:space="preserve">事業所や活動拠点に対象者や新規相談者が来所した場合に計上する。
</t>
        </r>
      </text>
    </comment>
    <comment ref="F8" authorId="0" shapeId="0" xr:uid="{00000000-0006-0000-0500-000006000000}">
      <text>
        <r>
          <rPr>
            <sz val="9"/>
            <color indexed="81"/>
            <rFont val="MS P ゴシック"/>
            <family val="3"/>
            <charset val="128"/>
          </rPr>
          <t>対象者（対象になりそうな方）に電話により相談対応した場合に「相談」に計上する。</t>
        </r>
      </text>
    </comment>
    <comment ref="G8" authorId="0" shapeId="0" xr:uid="{00000000-0006-0000-0500-000007000000}">
      <text>
        <r>
          <rPr>
            <sz val="9"/>
            <color indexed="81"/>
            <rFont val="MS P ゴシック"/>
            <family val="3"/>
            <charset val="128"/>
          </rPr>
          <t>対象者について、関係機関等と電話にてやり取りした場合は、「連絡調整」に計上する。</t>
        </r>
      </text>
    </comment>
    <comment ref="K8" authorId="0" shapeId="0" xr:uid="{00000000-0006-0000-0500-000008000000}">
      <text>
        <r>
          <rPr>
            <sz val="9"/>
            <color indexed="81"/>
            <rFont val="MS P ゴシック"/>
            <family val="3"/>
            <charset val="128"/>
          </rPr>
          <t>対象者（対象になりそうな方）に電話により相談対応した場合に「相談」に計上する。</t>
        </r>
      </text>
    </comment>
    <comment ref="L8" authorId="0" shapeId="0" xr:uid="{00000000-0006-0000-0500-000009000000}">
      <text>
        <r>
          <rPr>
            <sz val="9"/>
            <color indexed="81"/>
            <rFont val="MS P ゴシック"/>
            <family val="3"/>
            <charset val="128"/>
          </rPr>
          <t>対象者について、関係機関等と電話にてやり取りした場合は、「連絡調整」に計上する。</t>
        </r>
      </text>
    </comment>
    <comment ref="B46" authorId="0" shapeId="0" xr:uid="{00000000-0006-0000-0500-00000A000000}">
      <text>
        <r>
          <rPr>
            <sz val="9"/>
            <color indexed="81"/>
            <rFont val="游ゴシック"/>
            <family val="3"/>
            <charset val="128"/>
            <scheme val="minor"/>
          </rPr>
          <t>目指す事業所の姿及び目標について４月の入力内容がコピーされています。
年度の途中で変更される場合は、変更後の文章を入力して下さい。</t>
        </r>
      </text>
    </comment>
    <comment ref="B53" authorId="0" shapeId="0" xr:uid="{00000000-0006-0000-0500-00000B000000}">
      <text>
        <r>
          <rPr>
            <sz val="9"/>
            <color indexed="81"/>
            <rFont val="MS P ゴシック"/>
            <family val="3"/>
            <charset val="128"/>
          </rPr>
          <t>軒下マップの対象者の人数を計上する。</t>
        </r>
      </text>
    </comment>
    <comment ref="P53" authorId="0" shapeId="0" xr:uid="{00000000-0006-0000-0500-00000C000000}">
      <text>
        <r>
          <rPr>
            <sz val="9"/>
            <color indexed="81"/>
            <rFont val="MS P ゴシック"/>
            <family val="3"/>
            <charset val="128"/>
          </rPr>
          <t>事業所が行った活動（イベント・講座等）、事業所が
出向いた活動どちらでも計上する。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川崎市</author>
  </authors>
  <commentList>
    <comment ref="Q6" authorId="0" shapeId="0" xr:uid="{00000000-0006-0000-0600-000001000000}">
      <text>
        <r>
          <rPr>
            <sz val="9"/>
            <color indexed="81"/>
            <rFont val="MS P ゴシック"/>
            <family val="3"/>
            <charset val="128"/>
          </rPr>
          <t>これまで月報に計上してこなかった地域の担い手やそれになりうる人である「地域の応援団〔事業所の軒下マップリスト（人数）〕」の数を計上する。</t>
        </r>
      </text>
    </comment>
    <comment ref="D7" authorId="0" shapeId="0" xr:uid="{00000000-0006-0000-0600-000002000000}">
      <text>
        <r>
          <rPr>
            <sz val="9"/>
            <color indexed="81"/>
            <rFont val="MS P ゴシック"/>
            <family val="3"/>
            <charset val="128"/>
          </rPr>
          <t>対象者のご様子を把握することを目的とした訪問をした場合に計上する。</t>
        </r>
      </text>
    </comment>
    <comment ref="E7" authorId="0" shapeId="0" xr:uid="{00000000-0006-0000-0600-000003000000}">
      <text>
        <r>
          <rPr>
            <sz val="9"/>
            <color indexed="81"/>
            <rFont val="MS P ゴシック"/>
            <family val="3"/>
            <charset val="128"/>
          </rPr>
          <t xml:space="preserve">事業所や活動拠点に対象者や新規相談者が来所した場合に計上する。
</t>
        </r>
      </text>
    </comment>
    <comment ref="I7" authorId="0" shapeId="0" xr:uid="{00000000-0006-0000-0600-000004000000}">
      <text>
        <r>
          <rPr>
            <sz val="9"/>
            <color indexed="81"/>
            <rFont val="MS P ゴシック"/>
            <family val="3"/>
            <charset val="128"/>
          </rPr>
          <t>対象者のご様子を把握することを目的とした訪問をした場合に計上する。</t>
        </r>
      </text>
    </comment>
    <comment ref="J7" authorId="0" shapeId="0" xr:uid="{00000000-0006-0000-0600-000005000000}">
      <text>
        <r>
          <rPr>
            <sz val="9"/>
            <color indexed="81"/>
            <rFont val="MS P ゴシック"/>
            <family val="3"/>
            <charset val="128"/>
          </rPr>
          <t xml:space="preserve">事業所や活動拠点に対象者や新規相談者が来所した場合に計上する。
</t>
        </r>
      </text>
    </comment>
    <comment ref="F8" authorId="0" shapeId="0" xr:uid="{00000000-0006-0000-0600-000006000000}">
      <text>
        <r>
          <rPr>
            <sz val="9"/>
            <color indexed="81"/>
            <rFont val="MS P ゴシック"/>
            <family val="3"/>
            <charset val="128"/>
          </rPr>
          <t>対象者（対象になりそうな方）に電話により相談対応した場合に「相談」に計上する。</t>
        </r>
      </text>
    </comment>
    <comment ref="G8" authorId="0" shapeId="0" xr:uid="{00000000-0006-0000-0600-000007000000}">
      <text>
        <r>
          <rPr>
            <sz val="9"/>
            <color indexed="81"/>
            <rFont val="MS P ゴシック"/>
            <family val="3"/>
            <charset val="128"/>
          </rPr>
          <t>対象者について、関係機関等と電話にてやり取りした場合は、「連絡調整」に計上する。</t>
        </r>
      </text>
    </comment>
    <comment ref="K8" authorId="0" shapeId="0" xr:uid="{00000000-0006-0000-0600-000008000000}">
      <text>
        <r>
          <rPr>
            <sz val="9"/>
            <color indexed="81"/>
            <rFont val="MS P ゴシック"/>
            <family val="3"/>
            <charset val="128"/>
          </rPr>
          <t>対象者（対象になりそうな方）に電話により相談対応した場合に「相談」に計上する。</t>
        </r>
      </text>
    </comment>
    <comment ref="L8" authorId="0" shapeId="0" xr:uid="{00000000-0006-0000-0600-000009000000}">
      <text>
        <r>
          <rPr>
            <sz val="9"/>
            <color indexed="81"/>
            <rFont val="MS P ゴシック"/>
            <family val="3"/>
            <charset val="128"/>
          </rPr>
          <t>対象者について、関係機関等と電話にてやり取りした場合は、「連絡調整」に計上する。</t>
        </r>
      </text>
    </comment>
    <comment ref="B47" authorId="0" shapeId="0" xr:uid="{00000000-0006-0000-0600-00000A000000}">
      <text>
        <r>
          <rPr>
            <sz val="9"/>
            <color indexed="81"/>
            <rFont val="游ゴシック"/>
            <family val="3"/>
            <charset val="128"/>
            <scheme val="minor"/>
          </rPr>
          <t>目指す事業所の姿及び目標について４月の入力内容がコピーされています。
年度の途中で変更される場合は、変更後の文章を入力して下さい。</t>
        </r>
      </text>
    </comment>
    <comment ref="B54" authorId="0" shapeId="0" xr:uid="{00000000-0006-0000-0600-00000B000000}">
      <text>
        <r>
          <rPr>
            <sz val="9"/>
            <color indexed="81"/>
            <rFont val="MS P ゴシック"/>
            <family val="3"/>
            <charset val="128"/>
          </rPr>
          <t>軒下マップの対象者の人数を計上する。</t>
        </r>
      </text>
    </comment>
    <comment ref="P54" authorId="0" shapeId="0" xr:uid="{00000000-0006-0000-0600-00000C000000}">
      <text>
        <r>
          <rPr>
            <sz val="9"/>
            <color indexed="81"/>
            <rFont val="MS P ゴシック"/>
            <family val="3"/>
            <charset val="128"/>
          </rPr>
          <t>事業所が行った活動（イベント・講座等）、事業所が
出向いた活動どちらでも計上する。</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川崎市</author>
  </authors>
  <commentList>
    <comment ref="Q6" authorId="0" shapeId="0" xr:uid="{00000000-0006-0000-0700-000001000000}">
      <text>
        <r>
          <rPr>
            <sz val="9"/>
            <color indexed="81"/>
            <rFont val="MS P ゴシック"/>
            <family val="3"/>
            <charset val="128"/>
          </rPr>
          <t>これまで月報に計上してこなかった地域の担い手やそれになりうる人である「地域の応援団〔事業所の軒下マップリスト（人数）〕」の数を計上する。</t>
        </r>
      </text>
    </comment>
    <comment ref="D7" authorId="0" shapeId="0" xr:uid="{00000000-0006-0000-0700-000002000000}">
      <text>
        <r>
          <rPr>
            <sz val="9"/>
            <color indexed="81"/>
            <rFont val="MS P ゴシック"/>
            <family val="3"/>
            <charset val="128"/>
          </rPr>
          <t>対象者のご様子を把握することを目的とした訪問をした場合に計上する。</t>
        </r>
      </text>
    </comment>
    <comment ref="E7" authorId="0" shapeId="0" xr:uid="{00000000-0006-0000-0700-000003000000}">
      <text>
        <r>
          <rPr>
            <sz val="9"/>
            <color indexed="81"/>
            <rFont val="MS P ゴシック"/>
            <family val="3"/>
            <charset val="128"/>
          </rPr>
          <t xml:space="preserve">事業所や活動拠点に対象者や新規相談者が来所した場合に計上する。
</t>
        </r>
      </text>
    </comment>
    <comment ref="I7" authorId="0" shapeId="0" xr:uid="{00000000-0006-0000-0700-000004000000}">
      <text>
        <r>
          <rPr>
            <sz val="9"/>
            <color indexed="81"/>
            <rFont val="MS P ゴシック"/>
            <family val="3"/>
            <charset val="128"/>
          </rPr>
          <t>対象者のご様子を把握することを目的とした訪問をした場合に計上する。</t>
        </r>
      </text>
    </comment>
    <comment ref="J7" authorId="0" shapeId="0" xr:uid="{00000000-0006-0000-0700-000005000000}">
      <text>
        <r>
          <rPr>
            <sz val="9"/>
            <color indexed="81"/>
            <rFont val="MS P ゴシック"/>
            <family val="3"/>
            <charset val="128"/>
          </rPr>
          <t xml:space="preserve">事業所や活動拠点に対象者や新規相談者が来所した場合に計上する。
</t>
        </r>
      </text>
    </comment>
    <comment ref="F8" authorId="0" shapeId="0" xr:uid="{00000000-0006-0000-0700-000006000000}">
      <text>
        <r>
          <rPr>
            <sz val="9"/>
            <color indexed="81"/>
            <rFont val="MS P ゴシック"/>
            <family val="3"/>
            <charset val="128"/>
          </rPr>
          <t>対象者（対象になりそうな方）に電話により相談対応した場合に「相談」に計上する。</t>
        </r>
      </text>
    </comment>
    <comment ref="G8" authorId="0" shapeId="0" xr:uid="{00000000-0006-0000-0700-000007000000}">
      <text>
        <r>
          <rPr>
            <sz val="9"/>
            <color indexed="81"/>
            <rFont val="MS P ゴシック"/>
            <family val="3"/>
            <charset val="128"/>
          </rPr>
          <t>対象者について、関係機関等と電話にてやり取りした場合は、「連絡調整」に計上する。</t>
        </r>
      </text>
    </comment>
    <comment ref="K8" authorId="0" shapeId="0" xr:uid="{00000000-0006-0000-0700-000008000000}">
      <text>
        <r>
          <rPr>
            <sz val="9"/>
            <color indexed="81"/>
            <rFont val="MS P ゴシック"/>
            <family val="3"/>
            <charset val="128"/>
          </rPr>
          <t>対象者（対象になりそうな方）に電話により相談対応した場合に「相談」に計上する。</t>
        </r>
      </text>
    </comment>
    <comment ref="L8" authorId="0" shapeId="0" xr:uid="{00000000-0006-0000-0700-000009000000}">
      <text>
        <r>
          <rPr>
            <sz val="9"/>
            <color indexed="81"/>
            <rFont val="MS P ゴシック"/>
            <family val="3"/>
            <charset val="128"/>
          </rPr>
          <t>対象者について、関係機関等と電話にてやり取りした場合は、「連絡調整」に計上する。</t>
        </r>
      </text>
    </comment>
    <comment ref="B46" authorId="0" shapeId="0" xr:uid="{00000000-0006-0000-0700-00000A000000}">
      <text>
        <r>
          <rPr>
            <sz val="9"/>
            <color indexed="81"/>
            <rFont val="游ゴシック"/>
            <family val="3"/>
            <charset val="128"/>
            <scheme val="minor"/>
          </rPr>
          <t>目指す事業所の姿及び目標について４月の入力内容がコピーされています。
年度の途中で変更される場合は、変更後の文章を入力して下さい。</t>
        </r>
      </text>
    </comment>
    <comment ref="B53" authorId="0" shapeId="0" xr:uid="{00000000-0006-0000-0700-00000B000000}">
      <text>
        <r>
          <rPr>
            <sz val="9"/>
            <color indexed="81"/>
            <rFont val="MS P ゴシック"/>
            <family val="3"/>
            <charset val="128"/>
          </rPr>
          <t>軒下マップの対象者の人数を計上する。</t>
        </r>
      </text>
    </comment>
    <comment ref="P53" authorId="0" shapeId="0" xr:uid="{00000000-0006-0000-0700-00000C000000}">
      <text>
        <r>
          <rPr>
            <sz val="9"/>
            <color indexed="81"/>
            <rFont val="MS P ゴシック"/>
            <family val="3"/>
            <charset val="128"/>
          </rPr>
          <t>事業所が行った活動（イベント・講座等）、事業所が
出向いた活動どちらでも計上する。</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川崎市</author>
  </authors>
  <commentList>
    <comment ref="Q6" authorId="0" shapeId="0" xr:uid="{00000000-0006-0000-0800-000001000000}">
      <text>
        <r>
          <rPr>
            <sz val="9"/>
            <color indexed="81"/>
            <rFont val="MS P ゴシック"/>
            <family val="3"/>
            <charset val="128"/>
          </rPr>
          <t>これまで月報に計上してこなかった地域の担い手やそれになりうる人である「地域の応援団〔事業所の軒下マップリスト（人数）〕」の数を計上する。</t>
        </r>
      </text>
    </comment>
    <comment ref="D7" authorId="0" shapeId="0" xr:uid="{00000000-0006-0000-0800-000002000000}">
      <text>
        <r>
          <rPr>
            <sz val="9"/>
            <color indexed="81"/>
            <rFont val="MS P ゴシック"/>
            <family val="3"/>
            <charset val="128"/>
          </rPr>
          <t>対象者のご様子を把握することを目的とした訪問をした場合に計上する。</t>
        </r>
      </text>
    </comment>
    <comment ref="E7" authorId="0" shapeId="0" xr:uid="{00000000-0006-0000-0800-000003000000}">
      <text>
        <r>
          <rPr>
            <sz val="9"/>
            <color indexed="81"/>
            <rFont val="MS P ゴシック"/>
            <family val="3"/>
            <charset val="128"/>
          </rPr>
          <t xml:space="preserve">事業所や活動拠点に対象者や新規相談者が来所した場合に計上する。
</t>
        </r>
      </text>
    </comment>
    <comment ref="I7" authorId="0" shapeId="0" xr:uid="{00000000-0006-0000-0800-000004000000}">
      <text>
        <r>
          <rPr>
            <sz val="9"/>
            <color indexed="81"/>
            <rFont val="MS P ゴシック"/>
            <family val="3"/>
            <charset val="128"/>
          </rPr>
          <t>対象者のご様子を把握することを目的とした訪問をした場合に計上する。</t>
        </r>
      </text>
    </comment>
    <comment ref="J7" authorId="0" shapeId="0" xr:uid="{00000000-0006-0000-0800-000005000000}">
      <text>
        <r>
          <rPr>
            <sz val="9"/>
            <color indexed="81"/>
            <rFont val="MS P ゴシック"/>
            <family val="3"/>
            <charset val="128"/>
          </rPr>
          <t xml:space="preserve">事業所や活動拠点に対象者や新規相談者が来所した場合に計上する。
</t>
        </r>
      </text>
    </comment>
    <comment ref="F8" authorId="0" shapeId="0" xr:uid="{00000000-0006-0000-0800-000006000000}">
      <text>
        <r>
          <rPr>
            <sz val="9"/>
            <color indexed="81"/>
            <rFont val="MS P ゴシック"/>
            <family val="3"/>
            <charset val="128"/>
          </rPr>
          <t>対象者（対象になりそうな方）に電話により相談対応した場合に「相談」に計上する。</t>
        </r>
      </text>
    </comment>
    <comment ref="G8" authorId="0" shapeId="0" xr:uid="{00000000-0006-0000-0800-000007000000}">
      <text>
        <r>
          <rPr>
            <sz val="9"/>
            <color indexed="81"/>
            <rFont val="MS P ゴシック"/>
            <family val="3"/>
            <charset val="128"/>
          </rPr>
          <t>対象者について、関係機関等と電話にてやり取りした場合は、「連絡調整」に計上する。</t>
        </r>
      </text>
    </comment>
    <comment ref="K8" authorId="0" shapeId="0" xr:uid="{00000000-0006-0000-0800-000008000000}">
      <text>
        <r>
          <rPr>
            <sz val="9"/>
            <color indexed="81"/>
            <rFont val="MS P ゴシック"/>
            <family val="3"/>
            <charset val="128"/>
          </rPr>
          <t>対象者（対象になりそうな方）に電話により相談対応した場合に「相談」に計上する。</t>
        </r>
      </text>
    </comment>
    <comment ref="L8" authorId="0" shapeId="0" xr:uid="{00000000-0006-0000-0800-000009000000}">
      <text>
        <r>
          <rPr>
            <sz val="9"/>
            <color indexed="81"/>
            <rFont val="MS P ゴシック"/>
            <family val="3"/>
            <charset val="128"/>
          </rPr>
          <t>対象者について、関係機関等と電話にてやり取りした場合は、「連絡調整」に計上する。</t>
        </r>
      </text>
    </comment>
    <comment ref="B47" authorId="0" shapeId="0" xr:uid="{00000000-0006-0000-0800-00000A000000}">
      <text>
        <r>
          <rPr>
            <sz val="9"/>
            <color indexed="81"/>
            <rFont val="游ゴシック"/>
            <family val="3"/>
            <charset val="128"/>
            <scheme val="minor"/>
          </rPr>
          <t>目指す事業所の姿及び目標について４月の入力内容がコピーされています。
年度の途中で変更される場合は、変更後の文章を入力して下さい。</t>
        </r>
      </text>
    </comment>
    <comment ref="B54" authorId="0" shapeId="0" xr:uid="{00000000-0006-0000-0800-00000B000000}">
      <text>
        <r>
          <rPr>
            <sz val="9"/>
            <color indexed="81"/>
            <rFont val="MS P ゴシック"/>
            <family val="3"/>
            <charset val="128"/>
          </rPr>
          <t>軒下マップの対象者の人数を計上する。</t>
        </r>
      </text>
    </comment>
    <comment ref="P54" authorId="0" shapeId="0" xr:uid="{00000000-0006-0000-0800-00000C000000}">
      <text>
        <r>
          <rPr>
            <sz val="9"/>
            <color indexed="81"/>
            <rFont val="MS P ゴシック"/>
            <family val="3"/>
            <charset val="128"/>
          </rPr>
          <t>事業所が行った活動（イベント・講座等）、事業所が
出向いた活動どちらでも計上する。</t>
        </r>
      </text>
    </comment>
  </commentList>
</comments>
</file>

<file path=xl/sharedStrings.xml><?xml version="1.0" encoding="utf-8"?>
<sst xmlns="http://schemas.openxmlformats.org/spreadsheetml/2006/main" count="808" uniqueCount="97">
  <si>
    <t>様式1-1　月報</t>
    <rPh sb="0" eb="2">
      <t>ヨウシキ</t>
    </rPh>
    <rPh sb="6" eb="8">
      <t>ゲッポウ</t>
    </rPh>
    <phoneticPr fontId="1"/>
  </si>
  <si>
    <t>事業所名：</t>
    <rPh sb="0" eb="3">
      <t>ジギョウショ</t>
    </rPh>
    <rPh sb="3" eb="4">
      <t>メイ</t>
    </rPh>
    <phoneticPr fontId="1"/>
  </si>
  <si>
    <t>記入者名：</t>
    <rPh sb="0" eb="2">
      <t>キニュウ</t>
    </rPh>
    <rPh sb="2" eb="3">
      <t>シャ</t>
    </rPh>
    <rPh sb="3" eb="4">
      <t>メイ</t>
    </rPh>
    <phoneticPr fontId="1"/>
  </si>
  <si>
    <t>日中（9:00～18:00）①</t>
    <rPh sb="0" eb="2">
      <t>ニッチュウ</t>
    </rPh>
    <phoneticPr fontId="1"/>
  </si>
  <si>
    <t>夜間（18:00～翌9:00）②</t>
    <rPh sb="0" eb="2">
      <t>ヤカン</t>
    </rPh>
    <rPh sb="9" eb="10">
      <t>ヨク</t>
    </rPh>
    <phoneticPr fontId="1"/>
  </si>
  <si>
    <t>全体
（①＋②）</t>
    <rPh sb="0" eb="2">
      <t>ゼンタイ</t>
    </rPh>
    <phoneticPr fontId="1"/>
  </si>
  <si>
    <t>研修・連絡会等
（回数）</t>
    <rPh sb="0" eb="2">
      <t>ケンシュウ</t>
    </rPh>
    <rPh sb="3" eb="6">
      <t>レンラクカイ</t>
    </rPh>
    <rPh sb="6" eb="7">
      <t>トウ</t>
    </rPh>
    <rPh sb="9" eb="11">
      <t>カイスウ</t>
    </rPh>
    <phoneticPr fontId="1"/>
  </si>
  <si>
    <t>訪問</t>
    <rPh sb="0" eb="2">
      <t>ホウモン</t>
    </rPh>
    <phoneticPr fontId="1"/>
  </si>
  <si>
    <t>来所</t>
    <rPh sb="0" eb="2">
      <t>ライショ</t>
    </rPh>
    <phoneticPr fontId="1"/>
  </si>
  <si>
    <t>電話</t>
    <rPh sb="0" eb="2">
      <t>デンワ</t>
    </rPh>
    <phoneticPr fontId="1"/>
  </si>
  <si>
    <t>その他
（メール等）</t>
    <rPh sb="2" eb="3">
      <t>タ</t>
    </rPh>
    <rPh sb="8" eb="9">
      <t>トウ</t>
    </rPh>
    <phoneticPr fontId="1"/>
  </si>
  <si>
    <t>日</t>
    <rPh sb="0" eb="1">
      <t>ヒ</t>
    </rPh>
    <phoneticPr fontId="1"/>
  </si>
  <si>
    <t>曜日</t>
    <rPh sb="0" eb="2">
      <t>ヨウビ</t>
    </rPh>
    <phoneticPr fontId="1"/>
  </si>
  <si>
    <t>相談</t>
    <rPh sb="0" eb="2">
      <t>ソウダン</t>
    </rPh>
    <phoneticPr fontId="1"/>
  </si>
  <si>
    <t>連絡
調整</t>
    <rPh sb="0" eb="2">
      <t>レンラク</t>
    </rPh>
    <rPh sb="3" eb="5">
      <t>チョウセイ</t>
    </rPh>
    <phoneticPr fontId="1"/>
  </si>
  <si>
    <t>例</t>
    <rPh sb="0" eb="1">
      <t>レイ</t>
    </rPh>
    <phoneticPr fontId="1"/>
  </si>
  <si>
    <t>合計</t>
    <rPh sb="0" eb="2">
      <t>ゴウケイ</t>
    </rPh>
    <phoneticPr fontId="1"/>
  </si>
  <si>
    <t>※記入はすべて「件」で、同一人物による1日複数回の相談は、そのまま複数回カウントすること。</t>
    <rPh sb="1" eb="3">
      <t>キニュウ</t>
    </rPh>
    <rPh sb="8" eb="9">
      <t>ケン</t>
    </rPh>
    <rPh sb="12" eb="14">
      <t>ドウイツ</t>
    </rPh>
    <rPh sb="14" eb="16">
      <t>ジンブツ</t>
    </rPh>
    <rPh sb="20" eb="21">
      <t>ニチ</t>
    </rPh>
    <rPh sb="21" eb="24">
      <t>フクスウカイ</t>
    </rPh>
    <rPh sb="25" eb="27">
      <t>ソウダン</t>
    </rPh>
    <rPh sb="33" eb="36">
      <t>フクスウカイ</t>
    </rPh>
    <phoneticPr fontId="1"/>
  </si>
  <si>
    <t>◆今月の取り組み内容（具体的に記入すること）</t>
    <rPh sb="1" eb="3">
      <t>コンゲツ</t>
    </rPh>
    <rPh sb="4" eb="5">
      <t>ト</t>
    </rPh>
    <rPh sb="6" eb="7">
      <t>ク</t>
    </rPh>
    <rPh sb="8" eb="10">
      <t>ナイヨウ</t>
    </rPh>
    <rPh sb="11" eb="14">
      <t>グタイテキ</t>
    </rPh>
    <rPh sb="15" eb="17">
      <t>キニュウ</t>
    </rPh>
    <phoneticPr fontId="1"/>
  </si>
  <si>
    <t>実績・考察
（実施できたこと、できなかったこと、良かったこと、改善点など）</t>
    <rPh sb="0" eb="2">
      <t>ジッセキ</t>
    </rPh>
    <rPh sb="3" eb="5">
      <t>コウサツ</t>
    </rPh>
    <rPh sb="7" eb="9">
      <t>ジッシ</t>
    </rPh>
    <rPh sb="24" eb="25">
      <t>ヨ</t>
    </rPh>
    <rPh sb="31" eb="34">
      <t>カイゼンテン</t>
    </rPh>
    <phoneticPr fontId="1"/>
  </si>
  <si>
    <t>運営推進会議</t>
    <phoneticPr fontId="1"/>
  </si>
  <si>
    <t>地域とのかかわり</t>
    <rPh sb="0" eb="2">
      <t>チイキ</t>
    </rPh>
    <phoneticPr fontId="1"/>
  </si>
  <si>
    <t>地域ケア会議
（個別）</t>
    <phoneticPr fontId="1"/>
  </si>
  <si>
    <t>継続してかかわっている人</t>
    <rPh sb="0" eb="2">
      <t>ケイゾク</t>
    </rPh>
    <rPh sb="11" eb="12">
      <t>ヒト</t>
    </rPh>
    <phoneticPr fontId="1"/>
  </si>
  <si>
    <t>新規</t>
    <rPh sb="0" eb="2">
      <t>シンキ</t>
    </rPh>
    <phoneticPr fontId="1"/>
  </si>
  <si>
    <t>目指す
事業所の姿</t>
    <rPh sb="0" eb="2">
      <t>メザ</t>
    </rPh>
    <rPh sb="4" eb="7">
      <t>ジギョウショ</t>
    </rPh>
    <rPh sb="8" eb="9">
      <t>スガタ</t>
    </rPh>
    <phoneticPr fontId="1"/>
  </si>
  <si>
    <t>事業対象者</t>
    <rPh sb="0" eb="5">
      <t>ジギョウタイショウシャ</t>
    </rPh>
    <phoneticPr fontId="1"/>
  </si>
  <si>
    <r>
      <t>　・</t>
    </r>
    <r>
      <rPr>
        <sz val="12"/>
        <color theme="9" tint="-0.249977111117893"/>
        <rFont val="游ゴシック"/>
        <family val="3"/>
        <charset val="128"/>
        <scheme val="minor"/>
      </rPr>
      <t>当月の考察</t>
    </r>
    <rPh sb="2" eb="4">
      <t>トウゲツ</t>
    </rPh>
    <rPh sb="5" eb="7">
      <t>コウサツ</t>
    </rPh>
    <phoneticPr fontId="1"/>
  </si>
  <si>
    <r>
      <t>　・</t>
    </r>
    <r>
      <rPr>
        <sz val="12"/>
        <color theme="9" tint="-0.249977111117893"/>
        <rFont val="游ゴシック"/>
        <family val="3"/>
        <charset val="128"/>
        <scheme val="minor"/>
      </rPr>
      <t>その他追記事項</t>
    </r>
    <rPh sb="4" eb="5">
      <t>タ</t>
    </rPh>
    <rPh sb="5" eb="7">
      <t>ツイキ</t>
    </rPh>
    <rPh sb="7" eb="9">
      <t>ジコウ</t>
    </rPh>
    <phoneticPr fontId="1"/>
  </si>
  <si>
    <t>小地域福祉活動を行った回数</t>
  </si>
  <si>
    <t>月</t>
  </si>
  <si>
    <t>元日</t>
  </si>
  <si>
    <t>成人の日</t>
  </si>
  <si>
    <t>日</t>
  </si>
  <si>
    <t>建国記念の日</t>
  </si>
  <si>
    <t>振替休日</t>
  </si>
  <si>
    <t>祝日法第3条第2項による休日</t>
  </si>
  <si>
    <t>金</t>
  </si>
  <si>
    <t>天皇誕生日</t>
  </si>
  <si>
    <t>水</t>
  </si>
  <si>
    <t>春分の日</t>
  </si>
  <si>
    <t>昭和の日</t>
  </si>
  <si>
    <t>憲法記念日</t>
  </si>
  <si>
    <t>みどりの日</t>
  </si>
  <si>
    <t>こどもの日</t>
  </si>
  <si>
    <t>海の日</t>
  </si>
  <si>
    <t>山の日</t>
  </si>
  <si>
    <t>敬老の日</t>
  </si>
  <si>
    <t>秋分の日</t>
  </si>
  <si>
    <t>スポーツの日</t>
  </si>
  <si>
    <t>文化の日</t>
  </si>
  <si>
    <t>勤労感謝の日</t>
  </si>
  <si>
    <t>火</t>
  </si>
  <si>
    <t>木</t>
  </si>
  <si>
    <t>目標</t>
    <rPh sb="0" eb="2">
      <t>モクヒョウ</t>
    </rPh>
    <phoneticPr fontId="1"/>
  </si>
  <si>
    <t>曜日</t>
  </si>
  <si>
    <t>①訪問</t>
    <rPh sb="1" eb="3">
      <t>ホウモン</t>
    </rPh>
    <phoneticPr fontId="1"/>
  </si>
  <si>
    <t>①来所</t>
    <rPh sb="1" eb="3">
      <t>ライショ</t>
    </rPh>
    <phoneticPr fontId="1"/>
  </si>
  <si>
    <t>①電話</t>
    <rPh sb="1" eb="3">
      <t>デンワ</t>
    </rPh>
    <phoneticPr fontId="1"/>
  </si>
  <si>
    <t>①調整</t>
    <rPh sb="1" eb="3">
      <t>チョウセイ</t>
    </rPh>
    <phoneticPr fontId="1"/>
  </si>
  <si>
    <t>①その他</t>
    <rPh sb="3" eb="4">
      <t>タ</t>
    </rPh>
    <phoneticPr fontId="1"/>
  </si>
  <si>
    <t>②訪問</t>
    <rPh sb="1" eb="3">
      <t>ホウモン</t>
    </rPh>
    <phoneticPr fontId="1"/>
  </si>
  <si>
    <t>②来所</t>
    <rPh sb="1" eb="3">
      <t>ライショ</t>
    </rPh>
    <phoneticPr fontId="1"/>
  </si>
  <si>
    <t>②電話</t>
    <rPh sb="1" eb="3">
      <t>デンワ</t>
    </rPh>
    <phoneticPr fontId="1"/>
  </si>
  <si>
    <t>②調整</t>
    <rPh sb="1" eb="3">
      <t>チョウセイ</t>
    </rPh>
    <phoneticPr fontId="1"/>
  </si>
  <si>
    <t>②その他</t>
    <rPh sb="3" eb="4">
      <t>タ</t>
    </rPh>
    <phoneticPr fontId="1"/>
  </si>
  <si>
    <r>
      <t>　・</t>
    </r>
    <r>
      <rPr>
        <sz val="12"/>
        <color theme="9" tint="-0.249977111117893"/>
        <rFont val="游ゴシック"/>
        <family val="3"/>
        <charset val="128"/>
        <scheme val="minor"/>
      </rPr>
      <t>今年度の目標もしくは行動計画の考察</t>
    </r>
    <rPh sb="2" eb="5">
      <t>コンネンド</t>
    </rPh>
    <rPh sb="6" eb="8">
      <t>モクヒョウ</t>
    </rPh>
    <rPh sb="12" eb="16">
      <t>コウドウケイカク</t>
    </rPh>
    <rPh sb="17" eb="19">
      <t>コウサツ</t>
    </rPh>
    <phoneticPr fontId="1"/>
  </si>
  <si>
    <t>考察を踏まえた来月の行動計画</t>
    <rPh sb="0" eb="2">
      <t>コウサツ</t>
    </rPh>
    <rPh sb="3" eb="4">
      <t>フ</t>
    </rPh>
    <rPh sb="7" eb="9">
      <t>ライゲツ</t>
    </rPh>
    <rPh sb="10" eb="12">
      <t>コウドウ</t>
    </rPh>
    <rPh sb="12" eb="14">
      <t>ケイカク</t>
    </rPh>
    <phoneticPr fontId="1"/>
  </si>
  <si>
    <t>地域とのかかわり（関わった人数）</t>
    <rPh sb="0" eb="2">
      <t>チイキ</t>
    </rPh>
    <rPh sb="9" eb="10">
      <t>カカ</t>
    </rPh>
    <rPh sb="13" eb="15">
      <t>ニンズウ</t>
    </rPh>
    <phoneticPr fontId="1"/>
  </si>
  <si>
    <t>・当月の考察等踏まえた行動計画</t>
    <rPh sb="1" eb="3">
      <t>トウゲツ</t>
    </rPh>
    <rPh sb="4" eb="6">
      <t>コウサツ</t>
    </rPh>
    <rPh sb="6" eb="7">
      <t>トウ</t>
    </rPh>
    <rPh sb="7" eb="8">
      <t>フ</t>
    </rPh>
    <rPh sb="11" eb="15">
      <t>コウドウケイカク</t>
    </rPh>
    <phoneticPr fontId="1"/>
  </si>
  <si>
    <r>
      <t>・</t>
    </r>
    <r>
      <rPr>
        <sz val="12"/>
        <color theme="9" tint="-0.249977111117893"/>
        <rFont val="游ゴシック"/>
        <family val="3"/>
        <charset val="128"/>
        <scheme val="minor"/>
      </rPr>
      <t>当月の考察</t>
    </r>
    <rPh sb="1" eb="3">
      <t>トウゲツ</t>
    </rPh>
    <rPh sb="4" eb="6">
      <t>コウサツ</t>
    </rPh>
    <phoneticPr fontId="1"/>
  </si>
  <si>
    <r>
      <t>・</t>
    </r>
    <r>
      <rPr>
        <sz val="12"/>
        <color theme="9" tint="-0.249977111117893"/>
        <rFont val="游ゴシック"/>
        <family val="3"/>
        <charset val="128"/>
        <scheme val="minor"/>
      </rPr>
      <t>その他追記事項</t>
    </r>
    <rPh sb="3" eb="4">
      <t>タ</t>
    </rPh>
    <rPh sb="4" eb="6">
      <t>ツイキ</t>
    </rPh>
    <rPh sb="6" eb="8">
      <t>ジコウ</t>
    </rPh>
    <phoneticPr fontId="1"/>
  </si>
  <si>
    <r>
      <t>・</t>
    </r>
    <r>
      <rPr>
        <sz val="12"/>
        <color theme="9" tint="-0.249977111117893"/>
        <rFont val="游ゴシック"/>
        <family val="3"/>
        <charset val="128"/>
        <scheme val="minor"/>
      </rPr>
      <t>今年度の目標もしくは行動計画の考察</t>
    </r>
    <rPh sb="1" eb="4">
      <t>コンネンド</t>
    </rPh>
    <rPh sb="5" eb="7">
      <t>モクヒョウ</t>
    </rPh>
    <rPh sb="11" eb="15">
      <t>コウドウケイカク</t>
    </rPh>
    <rPh sb="16" eb="18">
      <t>コウサツ</t>
    </rPh>
    <phoneticPr fontId="1"/>
  </si>
  <si>
    <t>kawasaki shouchiiki seikatsusien project(2024)</t>
    <phoneticPr fontId="1"/>
  </si>
  <si>
    <t>考察を踏まえた前月の行動計画</t>
    <rPh sb="0" eb="2">
      <t>コウサツ</t>
    </rPh>
    <rPh sb="3" eb="4">
      <t>フ</t>
    </rPh>
    <rPh sb="7" eb="9">
      <t>ゼンゲツ</t>
    </rPh>
    <rPh sb="10" eb="12">
      <t>コウドウ</t>
    </rPh>
    <rPh sb="12" eb="14">
      <t>ケイカク</t>
    </rPh>
    <phoneticPr fontId="1"/>
  </si>
  <si>
    <t>月</t>
    <rPh sb="0" eb="1">
      <t>ツキ</t>
    </rPh>
    <phoneticPr fontId="1"/>
  </si>
  <si>
    <t>４月</t>
    <rPh sb="1" eb="2">
      <t>ガツ</t>
    </rPh>
    <phoneticPr fontId="1"/>
  </si>
  <si>
    <t>５月</t>
  </si>
  <si>
    <t>６月</t>
  </si>
  <si>
    <t>７月</t>
  </si>
  <si>
    <t>８月</t>
  </si>
  <si>
    <t>９月</t>
  </si>
  <si>
    <t>１０月</t>
  </si>
  <si>
    <t>１１月</t>
  </si>
  <si>
    <t>１２月</t>
  </si>
  <si>
    <t>１月</t>
  </si>
  <si>
    <t>２月</t>
  </si>
  <si>
    <t>３月</t>
  </si>
  <si>
    <t>計</t>
    <rPh sb="0" eb="1">
      <t>ケイ</t>
    </rPh>
    <phoneticPr fontId="1"/>
  </si>
  <si>
    <t>(件)</t>
  </si>
  <si>
    <t>年間累計値</t>
    <rPh sb="0" eb="2">
      <t>ネンカン</t>
    </rPh>
    <rPh sb="2" eb="5">
      <t>ルイケイチ</t>
    </rPh>
    <phoneticPr fontId="1"/>
  </si>
  <si>
    <t>(人)</t>
    <rPh sb="1" eb="2">
      <t>ニン</t>
    </rPh>
    <phoneticPr fontId="1"/>
  </si>
  <si>
    <t>休日</t>
  </si>
  <si>
    <t>R8新規合計</t>
    <rPh sb="2" eb="6">
      <t>シンキゴウケイ</t>
    </rPh>
    <phoneticPr fontId="1"/>
  </si>
  <si>
    <r>
      <t>①　</t>
    </r>
    <r>
      <rPr>
        <sz val="12"/>
        <color theme="9" tint="-0.249977111117893"/>
        <rFont val="游ゴシック"/>
        <family val="3"/>
        <charset val="128"/>
        <scheme val="minor"/>
      </rPr>
      <t xml:space="preserve">目標設定シートの１（２）で記載したものを記入
</t>
    </r>
    <r>
      <rPr>
        <sz val="12"/>
        <rFont val="游ゴシック"/>
        <family val="3"/>
        <charset val="128"/>
        <scheme val="minor"/>
      </rPr>
      <t>②</t>
    </r>
    <r>
      <rPr>
        <sz val="12"/>
        <color theme="9" tint="-0.249977111117893"/>
        <rFont val="游ゴシック"/>
        <family val="3"/>
        <charset val="128"/>
        <scheme val="minor"/>
      </rPr>
      <t xml:space="preserve">
</t>
    </r>
    <r>
      <rPr>
        <sz val="12"/>
        <rFont val="游ゴシック"/>
        <family val="3"/>
        <charset val="128"/>
        <scheme val="minor"/>
      </rPr>
      <t>③</t>
    </r>
    <phoneticPr fontId="1"/>
  </si>
  <si>
    <r>
      <t>※運営推進会議を開催した日に</t>
    </r>
    <r>
      <rPr>
        <sz val="10"/>
        <rFont val="游ゴシック"/>
        <family val="3"/>
        <charset val="128"/>
        <scheme val="minor"/>
      </rPr>
      <t>１</t>
    </r>
    <r>
      <rPr>
        <sz val="11"/>
        <rFont val="游ゴシック"/>
        <family val="3"/>
        <charset val="128"/>
        <scheme val="minor"/>
      </rPr>
      <t>を記入すること。</t>
    </r>
    <rPh sb="1" eb="3">
      <t>ウンエイ</t>
    </rPh>
    <rPh sb="3" eb="5">
      <t>スイシン</t>
    </rPh>
    <rPh sb="5" eb="7">
      <t>カイギ</t>
    </rPh>
    <rPh sb="8" eb="10">
      <t>カイサイ</t>
    </rPh>
    <rPh sb="12" eb="13">
      <t>ヒ</t>
    </rPh>
    <rPh sb="16" eb="18">
      <t>キニュウ</t>
    </rPh>
    <phoneticPr fontId="1"/>
  </si>
  <si>
    <t>　目標設定シートの１（１）で記載したものを記入</t>
    <rPh sb="1" eb="5">
      <t>モクヒョウセッテイ</t>
    </rPh>
    <rPh sb="14" eb="16">
      <t>キサイ</t>
    </rPh>
    <rPh sb="21" eb="2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</si>
</sst>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d"/>
    <numFmt numFmtId="178" formatCode="aaa"/>
    <numFmt numFmtId="179" formatCode="#,##0&quot;人&quot;"/>
    <numFmt numFmtId="180" formatCode="#,##0&quot;回&quot;"/>
  </numFmts>
  <fonts count="26">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theme="0" tint="-0.34998626667073579"/>
      <name val="游ゴシック"/>
      <family val="2"/>
      <charset val="128"/>
      <scheme val="minor"/>
    </font>
    <font>
      <sz val="11"/>
      <name val="游ゴシック"/>
      <family val="2"/>
      <charset val="128"/>
      <scheme val="minor"/>
    </font>
    <font>
      <sz val="9"/>
      <name val="游ゴシック"/>
      <family val="2"/>
      <charset val="128"/>
      <scheme val="minor"/>
    </font>
    <font>
      <sz val="9"/>
      <name val="游ゴシック"/>
      <family val="3"/>
      <charset val="128"/>
      <scheme val="minor"/>
    </font>
    <font>
      <sz val="8"/>
      <color theme="1"/>
      <name val="游ゴシック"/>
      <family val="3"/>
      <charset val="128"/>
      <scheme val="minor"/>
    </font>
    <font>
      <sz val="8"/>
      <name val="游ゴシック"/>
      <family val="2"/>
      <charset val="128"/>
      <scheme val="minor"/>
    </font>
    <font>
      <sz val="12"/>
      <name val="游ゴシック"/>
      <family val="3"/>
      <charset val="128"/>
      <scheme val="minor"/>
    </font>
    <font>
      <sz val="12"/>
      <name val="游ゴシック"/>
      <family val="2"/>
      <charset val="128"/>
      <scheme val="minor"/>
    </font>
    <font>
      <sz val="8"/>
      <color theme="0"/>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2"/>
      <color theme="9" tint="-0.249977111117893"/>
      <name val="游ゴシック"/>
      <family val="3"/>
      <charset val="128"/>
      <scheme val="minor"/>
    </font>
    <font>
      <sz val="10"/>
      <color rgb="FFFF0000"/>
      <name val="游ゴシック"/>
      <family val="3"/>
      <charset val="128"/>
      <scheme val="minor"/>
    </font>
    <font>
      <sz val="11"/>
      <color rgb="FFFF0000"/>
      <name val="游ゴシック"/>
      <family val="3"/>
      <charset val="128"/>
      <scheme val="minor"/>
    </font>
    <font>
      <sz val="11"/>
      <color theme="0"/>
      <name val="游ゴシック"/>
      <family val="2"/>
      <charset val="128"/>
      <scheme val="minor"/>
    </font>
    <font>
      <sz val="11"/>
      <color theme="1"/>
      <name val="游ゴシック"/>
      <family val="3"/>
      <charset val="128"/>
      <scheme val="minor"/>
    </font>
    <font>
      <sz val="9"/>
      <color indexed="81"/>
      <name val="游ゴシック"/>
      <family val="3"/>
      <charset val="128"/>
      <scheme val="minor"/>
    </font>
    <font>
      <sz val="9"/>
      <color indexed="81"/>
      <name val="MS P ゴシック"/>
      <family val="3"/>
      <charset val="128"/>
    </font>
    <font>
      <sz val="11"/>
      <name val="游ゴシック"/>
      <family val="3"/>
      <charset val="128"/>
      <scheme val="minor"/>
    </font>
    <font>
      <sz val="10"/>
      <name val="游ゴシック"/>
      <family val="3"/>
      <charset val="128"/>
      <scheme val="minor"/>
    </font>
    <font>
      <sz val="8"/>
      <name val="游ゴシック"/>
      <family val="3"/>
      <charset val="128"/>
      <scheme val="minor"/>
    </font>
  </fonts>
  <fills count="4">
    <fill>
      <patternFill patternType="none"/>
    </fill>
    <fill>
      <patternFill patternType="gray125"/>
    </fill>
    <fill>
      <patternFill patternType="solid">
        <fgColor rgb="FFF3FFF4"/>
        <bgColor indexed="64"/>
      </patternFill>
    </fill>
    <fill>
      <patternFill patternType="solid">
        <fgColor theme="0"/>
        <bgColor indexed="64"/>
      </patternFill>
    </fill>
  </fills>
  <borders count="67">
    <border>
      <left/>
      <right/>
      <top/>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dotted">
        <color auto="1"/>
      </left>
      <right style="thin">
        <color indexed="64"/>
      </right>
      <top style="thin">
        <color auto="1"/>
      </top>
      <bottom/>
      <diagonal/>
    </border>
    <border>
      <left style="thin">
        <color indexed="64"/>
      </left>
      <right style="thin">
        <color indexed="64"/>
      </right>
      <top/>
      <bottom/>
      <diagonal/>
    </border>
    <border>
      <left style="thin">
        <color indexed="64"/>
      </left>
      <right style="dotted">
        <color auto="1"/>
      </right>
      <top style="thin">
        <color indexed="64"/>
      </top>
      <bottom style="thin">
        <color indexed="64"/>
      </bottom>
      <diagonal/>
    </border>
    <border>
      <left style="dotted">
        <color auto="1"/>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bottom style="thin">
        <color auto="1"/>
      </bottom>
      <diagonal/>
    </border>
    <border>
      <left style="dotted">
        <color auto="1"/>
      </left>
      <right style="thin">
        <color indexed="64"/>
      </right>
      <top/>
      <bottom style="thin">
        <color auto="1"/>
      </bottom>
      <diagonal/>
    </border>
    <border>
      <left style="thin">
        <color indexed="64"/>
      </left>
      <right style="thin">
        <color indexed="64"/>
      </right>
      <top/>
      <bottom style="thin">
        <color auto="1"/>
      </bottom>
      <diagonal/>
    </border>
    <border>
      <left/>
      <right style="dotted">
        <color auto="1"/>
      </right>
      <top style="thin">
        <color indexed="64"/>
      </top>
      <bottom style="thin">
        <color indexed="64"/>
      </bottom>
      <diagonal/>
    </border>
    <border>
      <left style="dotted">
        <color auto="1"/>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thin">
        <color auto="1"/>
      </right>
      <top/>
      <bottom style="dotted">
        <color auto="1"/>
      </bottom>
      <diagonal/>
    </border>
    <border>
      <left/>
      <right style="dotted">
        <color auto="1"/>
      </right>
      <top/>
      <bottom style="dotted">
        <color auto="1"/>
      </bottom>
      <diagonal/>
    </border>
    <border>
      <left style="dotted">
        <color auto="1"/>
      </left>
      <right/>
      <top/>
      <bottom style="dotted">
        <color auto="1"/>
      </bottom>
      <diagonal/>
    </border>
    <border>
      <left style="thin">
        <color indexed="64"/>
      </left>
      <right style="thin">
        <color indexed="64"/>
      </right>
      <top/>
      <bottom style="dotted">
        <color auto="1"/>
      </bottom>
      <diagonal/>
    </border>
    <border>
      <left/>
      <right style="thin">
        <color auto="1"/>
      </right>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dotted">
        <color auto="1"/>
      </right>
      <top style="dotted">
        <color auto="1"/>
      </top>
      <bottom style="double">
        <color indexed="64"/>
      </bottom>
      <diagonal/>
    </border>
    <border>
      <left style="dotted">
        <color auto="1"/>
      </left>
      <right style="dotted">
        <color auto="1"/>
      </right>
      <top style="dotted">
        <color auto="1"/>
      </top>
      <bottom style="double">
        <color indexed="64"/>
      </bottom>
      <diagonal/>
    </border>
    <border>
      <left style="dotted">
        <color auto="1"/>
      </left>
      <right style="thin">
        <color auto="1"/>
      </right>
      <top style="dotted">
        <color auto="1"/>
      </top>
      <bottom style="double">
        <color indexed="64"/>
      </bottom>
      <diagonal/>
    </border>
    <border>
      <left/>
      <right style="dotted">
        <color auto="1"/>
      </right>
      <top style="dotted">
        <color auto="1"/>
      </top>
      <bottom style="double">
        <color indexed="64"/>
      </bottom>
      <diagonal/>
    </border>
    <border>
      <left style="dotted">
        <color auto="1"/>
      </left>
      <right/>
      <top style="dotted">
        <color auto="1"/>
      </top>
      <bottom style="double">
        <color indexed="64"/>
      </bottom>
      <diagonal/>
    </border>
    <border>
      <left style="thin">
        <color auto="1"/>
      </left>
      <right style="thin">
        <color auto="1"/>
      </right>
      <top style="dotted">
        <color auto="1"/>
      </top>
      <bottom style="double">
        <color indexed="64"/>
      </bottom>
      <diagonal/>
    </border>
    <border>
      <left/>
      <right style="thin">
        <color auto="1"/>
      </right>
      <top style="dotted">
        <color auto="1"/>
      </top>
      <bottom style="double">
        <color indexed="64"/>
      </bottom>
      <diagonal/>
    </border>
    <border>
      <left style="thin">
        <color auto="1"/>
      </left>
      <right/>
      <top style="double">
        <color indexed="64"/>
      </top>
      <bottom style="thin">
        <color auto="1"/>
      </bottom>
      <diagonal/>
    </border>
    <border>
      <left/>
      <right/>
      <top style="double">
        <color indexed="64"/>
      </top>
      <bottom style="thin">
        <color auto="1"/>
      </bottom>
      <diagonal/>
    </border>
    <border>
      <left/>
      <right style="thin">
        <color indexed="64"/>
      </right>
      <top style="double">
        <color indexed="64"/>
      </top>
      <bottom style="thin">
        <color auto="1"/>
      </bottom>
      <diagonal/>
    </border>
    <border>
      <left style="thin">
        <color indexed="64"/>
      </left>
      <right/>
      <top/>
      <bottom/>
      <diagonal/>
    </border>
    <border>
      <left/>
      <right style="thin">
        <color auto="1"/>
      </right>
      <top/>
      <bottom/>
      <diagonal/>
    </border>
    <border>
      <left style="thin">
        <color auto="1"/>
      </left>
      <right/>
      <top style="dotted">
        <color auto="1"/>
      </top>
      <bottom style="double">
        <color indexed="64"/>
      </bottom>
      <diagonal/>
    </border>
    <border>
      <left style="thin">
        <color auto="1"/>
      </left>
      <right/>
      <top style="dotted">
        <color auto="1"/>
      </top>
      <bottom style="dotted">
        <color auto="1"/>
      </bottom>
      <diagonal/>
    </border>
    <border>
      <left style="thin">
        <color auto="1"/>
      </left>
      <right/>
      <top style="thin">
        <color indexed="64"/>
      </top>
      <bottom style="dotted">
        <color auto="1"/>
      </bottom>
      <diagonal/>
    </border>
    <border>
      <left style="dotted">
        <color auto="1"/>
      </left>
      <right style="dotted">
        <color auto="1"/>
      </right>
      <top/>
      <bottom style="thin">
        <color auto="1"/>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double">
        <color indexed="64"/>
      </top>
      <bottom style="thin">
        <color auto="1"/>
      </bottom>
      <diagonal/>
    </border>
    <border>
      <left style="thin">
        <color indexed="64"/>
      </left>
      <right style="medium">
        <color indexed="64"/>
      </right>
      <top style="thin">
        <color auto="1"/>
      </top>
      <bottom style="thin">
        <color auto="1"/>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auto="1"/>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auto="1"/>
      </bottom>
      <diagonal/>
    </border>
    <border>
      <left/>
      <right style="thin">
        <color auto="1"/>
      </right>
      <top style="dotted">
        <color auto="1"/>
      </top>
      <bottom/>
      <diagonal/>
    </border>
  </borders>
  <cellStyleXfs count="1">
    <xf numFmtId="0" fontId="0" fillId="0" borderId="0">
      <alignment vertical="center"/>
    </xf>
  </cellStyleXfs>
  <cellXfs count="202">
    <xf numFmtId="0" fontId="0" fillId="0" borderId="0" xfId="0">
      <alignment vertical="center"/>
    </xf>
    <xf numFmtId="0" fontId="0" fillId="0" borderId="0" xfId="0" applyAlignment="1">
      <alignment horizontal="center" vertical="center"/>
    </xf>
    <xf numFmtId="0" fontId="2" fillId="0" borderId="20" xfId="0" applyFont="1" applyBorder="1" applyAlignment="1">
      <alignment horizontal="center" vertical="center" wrapText="1"/>
    </xf>
    <xf numFmtId="0" fontId="0" fillId="0" borderId="18" xfId="0" applyBorder="1">
      <alignment vertical="center"/>
    </xf>
    <xf numFmtId="0" fontId="0" fillId="0" borderId="16" xfId="0" applyBorder="1">
      <alignment vertical="center"/>
    </xf>
    <xf numFmtId="0" fontId="0" fillId="0" borderId="17"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7" xfId="0" applyBorder="1">
      <alignment vertical="center"/>
    </xf>
    <xf numFmtId="0" fontId="3" fillId="0" borderId="33" xfId="0" applyFont="1" applyBorder="1">
      <alignment vertical="center"/>
    </xf>
    <xf numFmtId="0" fontId="3" fillId="0" borderId="46" xfId="0" applyFont="1" applyBorder="1">
      <alignment vertical="center"/>
    </xf>
    <xf numFmtId="0" fontId="3" fillId="0" borderId="24" xfId="0" applyFont="1" applyBorder="1">
      <alignment vertical="center"/>
    </xf>
    <xf numFmtId="0" fontId="12" fillId="0" borderId="24" xfId="0" applyFont="1" applyBorder="1">
      <alignment vertical="center"/>
    </xf>
    <xf numFmtId="0" fontId="3" fillId="2" borderId="35" xfId="0" applyFont="1" applyFill="1" applyBorder="1">
      <alignment vertical="center"/>
    </xf>
    <xf numFmtId="0" fontId="3" fillId="2" borderId="36" xfId="0" applyFont="1" applyFill="1" applyBorder="1">
      <alignment vertical="center"/>
    </xf>
    <xf numFmtId="0" fontId="3" fillId="2" borderId="37" xfId="0" applyFont="1" applyFill="1" applyBorder="1">
      <alignment vertical="center"/>
    </xf>
    <xf numFmtId="0" fontId="3" fillId="2" borderId="38" xfId="0" applyFont="1" applyFill="1" applyBorder="1">
      <alignment vertical="center"/>
    </xf>
    <xf numFmtId="0" fontId="3" fillId="2" borderId="39" xfId="0" applyFont="1" applyFill="1" applyBorder="1">
      <alignment vertical="center"/>
    </xf>
    <xf numFmtId="178" fontId="3" fillId="0" borderId="30" xfId="0" applyNumberFormat="1" applyFont="1" applyBorder="1" applyAlignment="1">
      <alignment horizontal="center" vertical="center"/>
    </xf>
    <xf numFmtId="178" fontId="3" fillId="0" borderId="37" xfId="0" applyNumberFormat="1" applyFont="1" applyBorder="1" applyAlignment="1">
      <alignment horizontal="center" vertical="center"/>
    </xf>
    <xf numFmtId="14" fontId="0" fillId="0" borderId="0" xfId="0" applyNumberFormat="1">
      <alignment vertical="center"/>
    </xf>
    <xf numFmtId="14" fontId="19" fillId="0" borderId="0" xfId="0" applyNumberFormat="1" applyFont="1">
      <alignment vertical="center"/>
    </xf>
    <xf numFmtId="0" fontId="2" fillId="0" borderId="24" xfId="0" applyFont="1" applyBorder="1" applyAlignment="1">
      <alignment horizontal="center" vertical="center" wrapText="1"/>
    </xf>
    <xf numFmtId="177" fontId="4" fillId="0" borderId="54" xfId="0" applyNumberFormat="1" applyFont="1" applyBorder="1" applyAlignment="1">
      <alignment horizontal="center" vertical="center"/>
    </xf>
    <xf numFmtId="177" fontId="4" fillId="0" borderId="53" xfId="0" applyNumberFormat="1" applyFont="1" applyBorder="1" applyAlignment="1">
      <alignment horizontal="center" vertical="center"/>
    </xf>
    <xf numFmtId="0" fontId="0" fillId="0" borderId="16" xfId="0" applyBorder="1" applyAlignment="1">
      <alignment horizontal="center" vertical="center"/>
    </xf>
    <xf numFmtId="177" fontId="3" fillId="0" borderId="55" xfId="0" applyNumberFormat="1" applyFont="1" applyBorder="1" applyAlignment="1">
      <alignment horizontal="center" vertical="center"/>
    </xf>
    <xf numFmtId="0" fontId="2" fillId="0" borderId="20" xfId="0" applyFont="1" applyBorder="1" applyAlignment="1">
      <alignment horizontal="center" vertical="center"/>
    </xf>
    <xf numFmtId="0" fontId="2" fillId="0" borderId="9" xfId="0" applyFont="1" applyBorder="1" applyAlignment="1">
      <alignment horizontal="center" vertical="center"/>
    </xf>
    <xf numFmtId="0" fontId="2" fillId="0" borderId="23"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wrapText="1"/>
    </xf>
    <xf numFmtId="178" fontId="3" fillId="0" borderId="43" xfId="0" applyNumberFormat="1" applyFont="1" applyBorder="1" applyAlignment="1">
      <alignment horizontal="center" vertical="center"/>
    </xf>
    <xf numFmtId="0" fontId="2" fillId="0" borderId="56" xfId="0" applyFont="1" applyBorder="1" applyAlignment="1">
      <alignment horizontal="center" vertical="center"/>
    </xf>
    <xf numFmtId="0" fontId="2" fillId="0" borderId="56" xfId="0" applyFont="1" applyBorder="1" applyAlignment="1">
      <alignment horizontal="center" vertical="center" wrapText="1"/>
    </xf>
    <xf numFmtId="0" fontId="2" fillId="0" borderId="10" xfId="0" applyFont="1" applyBorder="1" applyAlignment="1">
      <alignment horizontal="center" vertical="center" wrapText="1"/>
    </xf>
    <xf numFmtId="0" fontId="12" fillId="0" borderId="48" xfId="0" applyFont="1" applyBorder="1">
      <alignment vertical="center"/>
    </xf>
    <xf numFmtId="0" fontId="12" fillId="0" borderId="49" xfId="0" applyFont="1" applyBorder="1">
      <alignment vertical="center"/>
    </xf>
    <xf numFmtId="0" fontId="12" fillId="0" borderId="50" xfId="0" applyFont="1" applyBorder="1">
      <alignment vertical="center"/>
    </xf>
    <xf numFmtId="176" fontId="13" fillId="0" borderId="5" xfId="0" applyNumberFormat="1" applyFont="1" applyBorder="1" applyAlignment="1">
      <alignment horizontal="center" vertical="center" wrapText="1"/>
    </xf>
    <xf numFmtId="0" fontId="2" fillId="0" borderId="15" xfId="0" applyFont="1" applyBorder="1" applyAlignment="1">
      <alignment horizontal="center" vertical="center" wrapText="1"/>
    </xf>
    <xf numFmtId="0" fontId="20" fillId="0" borderId="27" xfId="0" applyFont="1" applyBorder="1" applyAlignment="1">
      <alignment horizontal="center" vertical="center"/>
    </xf>
    <xf numFmtId="0" fontId="23" fillId="2" borderId="27" xfId="0" applyFont="1" applyFill="1" applyBorder="1">
      <alignment vertical="center"/>
    </xf>
    <xf numFmtId="0" fontId="20" fillId="2" borderId="27" xfId="0" applyFont="1" applyFill="1" applyBorder="1">
      <alignment vertical="center"/>
    </xf>
    <xf numFmtId="0" fontId="23" fillId="0" borderId="0" xfId="0" applyFont="1">
      <alignment vertical="center"/>
    </xf>
    <xf numFmtId="0" fontId="20" fillId="0" borderId="0" xfId="0" applyFont="1">
      <alignment vertical="center"/>
    </xf>
    <xf numFmtId="0" fontId="20" fillId="0" borderId="24" xfId="0" applyFont="1" applyBorder="1" applyAlignment="1">
      <alignment horizontal="center" vertical="center"/>
    </xf>
    <xf numFmtId="0" fontId="23" fillId="2" borderId="24" xfId="0" applyFont="1" applyFill="1" applyBorder="1">
      <alignment vertical="center"/>
    </xf>
    <xf numFmtId="0" fontId="2" fillId="0" borderId="42" xfId="0" applyFont="1" applyBorder="1" applyAlignment="1">
      <alignment horizontal="center" vertical="center"/>
    </xf>
    <xf numFmtId="0" fontId="2" fillId="0" borderId="42" xfId="0" applyFont="1" applyBorder="1" applyAlignment="1">
      <alignment horizontal="center" vertical="center" wrapText="1"/>
    </xf>
    <xf numFmtId="0" fontId="20" fillId="0" borderId="24" xfId="0" applyFont="1" applyBorder="1">
      <alignment vertical="center"/>
    </xf>
    <xf numFmtId="0" fontId="20" fillId="0" borderId="57" xfId="0" applyFont="1" applyBorder="1" applyAlignment="1">
      <alignment horizontal="center" vertical="center"/>
    </xf>
    <xf numFmtId="0" fontId="20" fillId="2" borderId="57" xfId="0" applyFont="1" applyFill="1" applyBorder="1">
      <alignment vertical="center"/>
    </xf>
    <xf numFmtId="0" fontId="23" fillId="0" borderId="10" xfId="0" applyFont="1" applyBorder="1">
      <alignment vertical="center"/>
    </xf>
    <xf numFmtId="0" fontId="23" fillId="0" borderId="7" xfId="0" applyFont="1" applyBorder="1">
      <alignment vertical="center"/>
    </xf>
    <xf numFmtId="0" fontId="20" fillId="0" borderId="7" xfId="0" applyFont="1" applyBorder="1">
      <alignment vertical="center"/>
    </xf>
    <xf numFmtId="0" fontId="23" fillId="2" borderId="60" xfId="0" applyFont="1" applyFill="1" applyBorder="1">
      <alignment vertical="center"/>
    </xf>
    <xf numFmtId="0" fontId="23" fillId="2" borderId="61" xfId="0" applyFont="1" applyFill="1" applyBorder="1">
      <alignment vertical="center"/>
    </xf>
    <xf numFmtId="0" fontId="20" fillId="2" borderId="61" xfId="0" applyFont="1" applyFill="1" applyBorder="1">
      <alignment vertical="center"/>
    </xf>
    <xf numFmtId="0" fontId="20" fillId="2" borderId="62" xfId="0" applyFont="1" applyFill="1" applyBorder="1">
      <alignment vertical="center"/>
    </xf>
    <xf numFmtId="0" fontId="20" fillId="0" borderId="63" xfId="0" applyFont="1" applyBorder="1">
      <alignment vertical="center"/>
    </xf>
    <xf numFmtId="0" fontId="20" fillId="0" borderId="10" xfId="0" applyFont="1" applyBorder="1">
      <alignment vertical="center"/>
    </xf>
    <xf numFmtId="0" fontId="20" fillId="0" borderId="64" xfId="0" applyFont="1" applyBorder="1">
      <alignment vertical="center"/>
    </xf>
    <xf numFmtId="0" fontId="0" fillId="0" borderId="0" xfId="0" applyAlignment="1">
      <alignment horizontal="right" vertical="center"/>
    </xf>
    <xf numFmtId="0" fontId="20" fillId="0" borderId="0" xfId="0" applyFont="1" applyAlignment="1">
      <alignment horizontal="center" vertical="center"/>
    </xf>
    <xf numFmtId="0" fontId="0" fillId="2" borderId="0" xfId="0" applyFill="1">
      <alignment vertical="center"/>
    </xf>
    <xf numFmtId="0" fontId="3" fillId="0" borderId="48" xfId="0" applyFont="1" applyBorder="1">
      <alignment vertical="center"/>
    </xf>
    <xf numFmtId="0" fontId="3" fillId="0" borderId="49" xfId="0" applyFont="1" applyBorder="1">
      <alignment vertical="center"/>
    </xf>
    <xf numFmtId="0" fontId="3" fillId="0" borderId="50" xfId="0" applyFont="1" applyBorder="1">
      <alignment vertical="center"/>
    </xf>
    <xf numFmtId="0" fontId="4" fillId="0" borderId="48" xfId="0" applyFont="1" applyBorder="1">
      <alignment vertical="center"/>
    </xf>
    <xf numFmtId="0" fontId="4" fillId="0" borderId="49" xfId="0" applyFont="1" applyBorder="1">
      <alignment vertical="center"/>
    </xf>
    <xf numFmtId="0" fontId="4" fillId="0" borderId="50" xfId="0" applyFont="1" applyBorder="1">
      <alignment vertical="center"/>
    </xf>
    <xf numFmtId="0" fontId="4" fillId="0" borderId="24" xfId="0" applyFont="1" applyBorder="1">
      <alignment vertical="center"/>
    </xf>
    <xf numFmtId="0" fontId="3" fillId="0" borderId="15" xfId="0" applyFont="1" applyBorder="1">
      <alignment vertical="center"/>
    </xf>
    <xf numFmtId="0" fontId="3" fillId="0" borderId="65" xfId="0" applyFont="1" applyBorder="1">
      <alignment vertical="center"/>
    </xf>
    <xf numFmtId="0" fontId="12" fillId="0" borderId="65" xfId="0" applyFont="1" applyBorder="1">
      <alignment vertical="center"/>
    </xf>
    <xf numFmtId="0" fontId="4" fillId="0" borderId="65" xfId="0" applyFont="1" applyBorder="1">
      <alignment vertical="center"/>
    </xf>
    <xf numFmtId="0" fontId="6" fillId="0" borderId="27" xfId="0" applyFont="1" applyBorder="1">
      <alignment vertical="center"/>
    </xf>
    <xf numFmtId="0" fontId="3" fillId="2" borderId="28" xfId="0" applyFont="1" applyFill="1" applyBorder="1" applyProtection="1">
      <alignment vertical="center"/>
      <protection locked="0"/>
    </xf>
    <xf numFmtId="0" fontId="3" fillId="2" borderId="29" xfId="0" applyFont="1" applyFill="1" applyBorder="1" applyProtection="1">
      <alignment vertical="center"/>
      <protection locked="0"/>
    </xf>
    <xf numFmtId="0" fontId="3" fillId="2" borderId="30" xfId="0" applyFont="1" applyFill="1" applyBorder="1" applyProtection="1">
      <alignment vertical="center"/>
      <protection locked="0"/>
    </xf>
    <xf numFmtId="0" fontId="3" fillId="2" borderId="31" xfId="0" applyFont="1" applyFill="1" applyBorder="1" applyProtection="1">
      <alignment vertical="center"/>
      <protection locked="0"/>
    </xf>
    <xf numFmtId="0" fontId="3" fillId="2" borderId="32" xfId="0" applyFont="1" applyFill="1" applyBorder="1" applyProtection="1">
      <alignment vertical="center"/>
      <protection locked="0"/>
    </xf>
    <xf numFmtId="0" fontId="3" fillId="2" borderId="35" xfId="0" applyFont="1" applyFill="1" applyBorder="1" applyProtection="1">
      <alignment vertical="center"/>
      <protection locked="0"/>
    </xf>
    <xf numFmtId="0" fontId="3" fillId="2" borderId="36" xfId="0" applyFont="1" applyFill="1" applyBorder="1" applyProtection="1">
      <alignment vertical="center"/>
      <protection locked="0"/>
    </xf>
    <xf numFmtId="0" fontId="3" fillId="2" borderId="37" xfId="0" applyFont="1" applyFill="1" applyBorder="1" applyProtection="1">
      <alignment vertical="center"/>
      <protection locked="0"/>
    </xf>
    <xf numFmtId="0" fontId="3" fillId="2" borderId="38" xfId="0" applyFont="1" applyFill="1" applyBorder="1" applyProtection="1">
      <alignment vertical="center"/>
      <protection locked="0"/>
    </xf>
    <xf numFmtId="0" fontId="3" fillId="2" borderId="39" xfId="0" applyFont="1" applyFill="1" applyBorder="1" applyProtection="1">
      <alignment vertical="center"/>
      <protection locked="0"/>
    </xf>
    <xf numFmtId="0" fontId="3" fillId="2" borderId="33" xfId="0" applyFont="1" applyFill="1" applyBorder="1" applyProtection="1">
      <alignment vertical="center"/>
      <protection locked="0"/>
    </xf>
    <xf numFmtId="0" fontId="3" fillId="2" borderId="34" xfId="0" applyFont="1" applyFill="1" applyBorder="1" applyProtection="1">
      <alignment vertical="center"/>
      <protection locked="0"/>
    </xf>
    <xf numFmtId="0" fontId="3" fillId="2" borderId="40" xfId="0" applyFont="1" applyFill="1" applyBorder="1" applyProtection="1">
      <alignment vertical="center"/>
      <protection locked="0"/>
    </xf>
    <xf numFmtId="0" fontId="3" fillId="2" borderId="15" xfId="0" applyFont="1" applyFill="1" applyBorder="1" applyProtection="1">
      <alignment vertical="center"/>
      <protection locked="0"/>
    </xf>
    <xf numFmtId="0" fontId="3" fillId="2" borderId="66" xfId="0" applyFont="1" applyFill="1" applyBorder="1" applyProtection="1">
      <alignment vertical="center"/>
      <protection locked="0"/>
    </xf>
    <xf numFmtId="180" fontId="18" fillId="2" borderId="27" xfId="0" applyNumberFormat="1" applyFont="1" applyFill="1" applyBorder="1" applyProtection="1">
      <alignment vertical="center"/>
      <protection locked="0"/>
    </xf>
    <xf numFmtId="0" fontId="3" fillId="2" borderId="41" xfId="0" applyFont="1" applyFill="1" applyBorder="1" applyProtection="1">
      <alignment vertical="center"/>
      <protection locked="0"/>
    </xf>
    <xf numFmtId="0" fontId="3" fillId="2" borderId="42" xfId="0" applyFont="1" applyFill="1" applyBorder="1" applyProtection="1">
      <alignment vertical="center"/>
      <protection locked="0"/>
    </xf>
    <xf numFmtId="0" fontId="3" fillId="2" borderId="43" xfId="0" applyFont="1" applyFill="1" applyBorder="1" applyProtection="1">
      <alignment vertical="center"/>
      <protection locked="0"/>
    </xf>
    <xf numFmtId="0" fontId="3" fillId="2" borderId="44" xfId="0" applyFont="1" applyFill="1" applyBorder="1" applyProtection="1">
      <alignment vertical="center"/>
      <protection locked="0"/>
    </xf>
    <xf numFmtId="0" fontId="3" fillId="2" borderId="45" xfId="0" applyFont="1" applyFill="1" applyBorder="1" applyProtection="1">
      <alignment vertical="center"/>
      <protection locked="0"/>
    </xf>
    <xf numFmtId="0" fontId="3" fillId="2" borderId="46" xfId="0" applyFont="1" applyFill="1" applyBorder="1" applyProtection="1">
      <alignment vertical="center"/>
      <protection locked="0"/>
    </xf>
    <xf numFmtId="0" fontId="3" fillId="2" borderId="47" xfId="0" applyFont="1" applyFill="1" applyBorder="1" applyProtection="1">
      <alignment vertical="center"/>
      <protection locked="0"/>
    </xf>
    <xf numFmtId="0" fontId="2" fillId="0" borderId="11" xfId="0" applyFont="1" applyBorder="1" applyAlignment="1">
      <alignment horizontal="center" vertical="center"/>
    </xf>
    <xf numFmtId="0" fontId="2" fillId="0" borderId="19" xfId="0" applyFont="1" applyBorder="1" applyAlignment="1">
      <alignment horizontal="center" vertical="center"/>
    </xf>
    <xf numFmtId="0" fontId="4" fillId="2" borderId="5"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2" fillId="0" borderId="12" xfId="0" applyFont="1" applyBorder="1" applyAlignment="1">
      <alignment horizontal="center" vertical="center"/>
    </xf>
    <xf numFmtId="0" fontId="14" fillId="0" borderId="0" xfId="0" applyFont="1" applyAlignment="1">
      <alignment horizontal="center" vertical="center"/>
    </xf>
    <xf numFmtId="0" fontId="15" fillId="2" borderId="0" xfId="0" applyFont="1" applyFill="1" applyAlignment="1" applyProtection="1">
      <alignment horizontal="left" vertical="center"/>
      <protection locked="0"/>
    </xf>
    <xf numFmtId="0" fontId="15" fillId="2" borderId="1" xfId="0" applyFont="1" applyFill="1" applyBorder="1" applyAlignment="1" applyProtection="1">
      <alignment horizontal="left" vertical="center"/>
      <protection locked="0"/>
    </xf>
    <xf numFmtId="176" fontId="13" fillId="0" borderId="5" xfId="0" applyNumberFormat="1" applyFont="1" applyBorder="1" applyAlignment="1">
      <alignment horizontal="center" vertical="center" wrapText="1"/>
    </xf>
    <xf numFmtId="176" fontId="13" fillId="0" borderId="7"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2" fillId="0" borderId="51"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4" fillId="2" borderId="5" xfId="0" applyFont="1" applyFill="1" applyBorder="1" applyAlignment="1" applyProtection="1">
      <alignment horizontal="left" vertical="top"/>
      <protection locked="0"/>
    </xf>
    <xf numFmtId="0" fontId="4" fillId="2" borderId="6" xfId="0" applyFont="1" applyFill="1" applyBorder="1" applyAlignment="1" applyProtection="1">
      <alignment horizontal="left" vertical="top"/>
      <protection locked="0"/>
    </xf>
    <xf numFmtId="0" fontId="4" fillId="2" borderId="7" xfId="0" applyFont="1" applyFill="1" applyBorder="1" applyAlignment="1" applyProtection="1">
      <alignment horizontal="left" vertical="top"/>
      <protection locked="0"/>
    </xf>
    <xf numFmtId="0" fontId="24" fillId="0" borderId="2" xfId="0" applyFont="1" applyBorder="1" applyAlignment="1">
      <alignment horizontal="center" vertical="center" wrapText="1"/>
    </xf>
    <xf numFmtId="0" fontId="24" fillId="0" borderId="4" xfId="0" applyFont="1" applyBorder="1" applyAlignment="1">
      <alignment horizontal="center" vertical="center" wrapText="1"/>
    </xf>
    <xf numFmtId="0" fontId="2" fillId="0" borderId="20"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4" fillId="2" borderId="2"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0" borderId="48" xfId="0" applyFont="1" applyBorder="1" applyAlignment="1">
      <alignment horizontal="center" vertical="center"/>
    </xf>
    <xf numFmtId="0" fontId="4" fillId="0" borderId="50" xfId="0" applyFont="1" applyBorder="1" applyAlignment="1">
      <alignment horizontal="center" vertical="center"/>
    </xf>
    <xf numFmtId="0" fontId="3" fillId="0" borderId="0" xfId="0" applyFont="1" applyAlignment="1">
      <alignment horizontal="left"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4" fillId="2" borderId="2" xfId="0" applyFont="1" applyFill="1" applyBorder="1" applyAlignment="1" applyProtection="1">
      <alignment horizontal="left" vertical="top" wrapText="1"/>
      <protection locked="0"/>
    </xf>
    <xf numFmtId="0" fontId="4" fillId="2" borderId="3"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wrapText="1"/>
      <protection locked="0"/>
    </xf>
    <xf numFmtId="0" fontId="20" fillId="0" borderId="4" xfId="0" applyFont="1" applyBorder="1" applyAlignment="1">
      <alignment horizontal="center" vertical="center" wrapText="1"/>
    </xf>
    <xf numFmtId="179" fontId="6" fillId="2" borderId="5" xfId="0" applyNumberFormat="1" applyFont="1" applyFill="1" applyBorder="1" applyAlignment="1">
      <alignment horizontal="center" vertical="center"/>
    </xf>
    <xf numFmtId="179" fontId="6" fillId="2" borderId="7" xfId="0" applyNumberFormat="1" applyFont="1" applyFill="1" applyBorder="1" applyAlignment="1">
      <alignment horizontal="center" vertical="center"/>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5" fillId="0" borderId="3" xfId="0" applyFont="1" applyBorder="1" applyAlignment="1">
      <alignment horizontal="center" vertical="center"/>
    </xf>
    <xf numFmtId="0" fontId="7" fillId="0" borderId="27" xfId="0" applyFont="1" applyBorder="1" applyAlignment="1">
      <alignment horizontal="center" vertical="center" wrapText="1"/>
    </xf>
    <xf numFmtId="0" fontId="8" fillId="0" borderId="27" xfId="0" applyFont="1" applyBorder="1" applyAlignment="1">
      <alignment horizontal="center" vertical="center"/>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179" fontId="10" fillId="2" borderId="2" xfId="0" applyNumberFormat="1" applyFont="1" applyFill="1" applyBorder="1" applyAlignment="1" applyProtection="1">
      <alignment horizontal="center" vertical="center" wrapText="1"/>
      <protection locked="0"/>
    </xf>
    <xf numFmtId="179" fontId="10" fillId="2" borderId="4" xfId="0" applyNumberFormat="1" applyFont="1" applyFill="1" applyBorder="1" applyAlignment="1" applyProtection="1">
      <alignment horizontal="center" vertical="center" wrapText="1"/>
      <protection locked="0"/>
    </xf>
    <xf numFmtId="0" fontId="6" fillId="0" borderId="2" xfId="0" applyFont="1" applyBorder="1" applyAlignment="1">
      <alignment horizontal="center" vertical="center"/>
    </xf>
    <xf numFmtId="0" fontId="6" fillId="0" borderId="4" xfId="0" applyFont="1" applyBorder="1" applyAlignment="1">
      <alignment horizontal="center" vertical="center"/>
    </xf>
    <xf numFmtId="179" fontId="6" fillId="2" borderId="2" xfId="0" applyNumberFormat="1" applyFont="1" applyFill="1" applyBorder="1" applyAlignment="1" applyProtection="1">
      <alignment horizontal="center" vertical="center"/>
      <protection locked="0"/>
    </xf>
    <xf numFmtId="179" fontId="6" fillId="2" borderId="4" xfId="0" applyNumberFormat="1" applyFont="1" applyFill="1" applyBorder="1" applyAlignment="1" applyProtection="1">
      <alignment horizontal="center" vertical="center"/>
      <protection locked="0"/>
    </xf>
    <xf numFmtId="0" fontId="15" fillId="3" borderId="0" xfId="0" applyFont="1" applyFill="1" applyAlignment="1" applyProtection="1">
      <alignment horizontal="left" vertical="center"/>
      <protection locked="0"/>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11" fillId="0" borderId="2"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3" borderId="5" xfId="0" applyFont="1" applyFill="1" applyBorder="1" applyAlignment="1" applyProtection="1">
      <alignment horizontal="left" vertical="center" wrapText="1"/>
      <protection locked="0"/>
    </xf>
    <xf numFmtId="0" fontId="4" fillId="3" borderId="6"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25" fillId="3" borderId="2"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16" fillId="2" borderId="5" xfId="0" applyFont="1" applyFill="1" applyBorder="1" applyAlignment="1" applyProtection="1">
      <alignment horizontal="left" vertical="top"/>
      <protection locked="0"/>
    </xf>
    <xf numFmtId="0" fontId="16" fillId="2" borderId="6" xfId="0" applyFont="1" applyFill="1" applyBorder="1" applyAlignment="1" applyProtection="1">
      <alignment horizontal="left" vertical="top"/>
      <protection locked="0"/>
    </xf>
    <xf numFmtId="0" fontId="16" fillId="2" borderId="7" xfId="0" applyFont="1" applyFill="1" applyBorder="1" applyAlignment="1" applyProtection="1">
      <alignment horizontal="left" vertical="top"/>
      <protection locked="0"/>
    </xf>
    <xf numFmtId="0" fontId="11" fillId="0" borderId="2"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4" fillId="3" borderId="5" xfId="0" applyFont="1" applyFill="1" applyBorder="1" applyAlignment="1" applyProtection="1">
      <alignment horizontal="left" vertical="top" wrapText="1"/>
      <protection locked="0"/>
    </xf>
    <xf numFmtId="0" fontId="4" fillId="3" borderId="6"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2" fillId="0" borderId="2"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wrapTex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9" fillId="0" borderId="43" xfId="0" applyFont="1" applyBorder="1" applyAlignment="1">
      <alignment horizontal="center" vertical="center" wrapText="1"/>
    </xf>
  </cellXfs>
  <cellStyles count="1">
    <cellStyle name="標準" xfId="0" builtinId="0"/>
  </cellStyles>
  <dxfs count="37">
    <dxf>
      <font>
        <color theme="8" tint="-0.499984740745262"/>
      </font>
      <fill>
        <patternFill>
          <bgColor theme="4" tint="0.79998168889431442"/>
        </patternFill>
      </fill>
    </dxf>
    <dxf>
      <font>
        <color rgb="FFFF0066"/>
      </font>
      <fill>
        <patternFill>
          <fgColor rgb="FFFFCCFF"/>
          <bgColor rgb="FFFFCDE1"/>
        </patternFill>
      </fill>
    </dxf>
    <dxf>
      <font>
        <color rgb="FFFF0066"/>
      </font>
      <fill>
        <patternFill>
          <fgColor rgb="FFFFCDE1"/>
          <bgColor rgb="FFFFD1E8"/>
        </patternFill>
      </fill>
    </dxf>
    <dxf>
      <font>
        <color theme="8" tint="-0.499984740745262"/>
      </font>
      <fill>
        <patternFill>
          <bgColor theme="4" tint="0.79998168889431442"/>
        </patternFill>
      </fill>
    </dxf>
    <dxf>
      <font>
        <color rgb="FFFF0066"/>
      </font>
      <fill>
        <patternFill>
          <fgColor rgb="FFFFCCFF"/>
          <bgColor rgb="FFFFCDE1"/>
        </patternFill>
      </fill>
    </dxf>
    <dxf>
      <font>
        <color rgb="FFFF0066"/>
      </font>
      <fill>
        <patternFill>
          <fgColor rgb="FFFFCDE1"/>
          <bgColor rgb="FFFFD1E8"/>
        </patternFill>
      </fill>
    </dxf>
    <dxf>
      <font>
        <color theme="8" tint="-0.499984740745262"/>
      </font>
      <fill>
        <patternFill>
          <bgColor theme="4" tint="0.79998168889431442"/>
        </patternFill>
      </fill>
    </dxf>
    <dxf>
      <font>
        <color rgb="FFFF0066"/>
      </font>
      <fill>
        <patternFill>
          <fgColor rgb="FFFFCCFF"/>
          <bgColor rgb="FFFFCDE1"/>
        </patternFill>
      </fill>
    </dxf>
    <dxf>
      <font>
        <color rgb="FFFF0066"/>
      </font>
      <fill>
        <patternFill>
          <fgColor rgb="FFFFCDE1"/>
          <bgColor rgb="FFFFD1E8"/>
        </patternFill>
      </fill>
    </dxf>
    <dxf>
      <font>
        <color theme="8" tint="-0.499984740745262"/>
      </font>
      <fill>
        <patternFill>
          <bgColor theme="4" tint="0.79998168889431442"/>
        </patternFill>
      </fill>
    </dxf>
    <dxf>
      <font>
        <color rgb="FFFF0066"/>
      </font>
      <fill>
        <patternFill>
          <fgColor rgb="FFFFCCFF"/>
          <bgColor rgb="FFFFCDE1"/>
        </patternFill>
      </fill>
    </dxf>
    <dxf>
      <font>
        <color rgb="FFFF0066"/>
      </font>
      <fill>
        <patternFill>
          <fgColor rgb="FFFFCDE1"/>
          <bgColor rgb="FFFFD1E8"/>
        </patternFill>
      </fill>
    </dxf>
    <dxf>
      <font>
        <color theme="8" tint="-0.499984740745262"/>
      </font>
      <fill>
        <patternFill>
          <bgColor theme="4" tint="0.79998168889431442"/>
        </patternFill>
      </fill>
    </dxf>
    <dxf>
      <font>
        <color rgb="FFFF0066"/>
      </font>
      <fill>
        <patternFill>
          <fgColor rgb="FFFFCCFF"/>
          <bgColor rgb="FFFFCDE1"/>
        </patternFill>
      </fill>
    </dxf>
    <dxf>
      <font>
        <color rgb="FFFF0066"/>
      </font>
      <fill>
        <patternFill>
          <fgColor rgb="FFFFCDE1"/>
          <bgColor rgb="FFFFD1E8"/>
        </patternFill>
      </fill>
    </dxf>
    <dxf>
      <font>
        <color theme="8" tint="-0.499984740745262"/>
      </font>
      <fill>
        <patternFill>
          <bgColor theme="4" tint="0.79998168889431442"/>
        </patternFill>
      </fill>
    </dxf>
    <dxf>
      <font>
        <color rgb="FFFF0066"/>
      </font>
      <fill>
        <patternFill>
          <fgColor rgb="FFFFCCFF"/>
          <bgColor rgb="FFFFCDE1"/>
        </patternFill>
      </fill>
    </dxf>
    <dxf>
      <font>
        <color rgb="FFFF0066"/>
      </font>
      <fill>
        <patternFill>
          <fgColor rgb="FFFFCDE1"/>
          <bgColor rgb="FFFFD1E8"/>
        </patternFill>
      </fill>
    </dxf>
    <dxf>
      <font>
        <color theme="8" tint="-0.499984740745262"/>
      </font>
      <fill>
        <patternFill>
          <bgColor theme="4" tint="0.79998168889431442"/>
        </patternFill>
      </fill>
    </dxf>
    <dxf>
      <font>
        <color rgb="FFFF0066"/>
      </font>
      <fill>
        <patternFill>
          <fgColor rgb="FFFFCCFF"/>
          <bgColor rgb="FFFFCDE1"/>
        </patternFill>
      </fill>
    </dxf>
    <dxf>
      <font>
        <color rgb="FFFF0066"/>
      </font>
      <fill>
        <patternFill>
          <fgColor rgb="FFFFCDE1"/>
          <bgColor rgb="FFFFD1E8"/>
        </patternFill>
      </fill>
    </dxf>
    <dxf>
      <font>
        <color theme="8" tint="-0.499984740745262"/>
      </font>
      <fill>
        <patternFill>
          <bgColor theme="4" tint="0.79998168889431442"/>
        </patternFill>
      </fill>
    </dxf>
    <dxf>
      <font>
        <color rgb="FFFF0066"/>
      </font>
      <fill>
        <patternFill>
          <fgColor rgb="FFFFCCFF"/>
          <bgColor rgb="FFFFCDE1"/>
        </patternFill>
      </fill>
    </dxf>
    <dxf>
      <font>
        <color rgb="FFFF0066"/>
      </font>
      <fill>
        <patternFill>
          <fgColor rgb="FFFFCDE1"/>
          <bgColor rgb="FFFFD1E8"/>
        </patternFill>
      </fill>
    </dxf>
    <dxf>
      <font>
        <color theme="8" tint="-0.499984740745262"/>
      </font>
      <fill>
        <patternFill>
          <bgColor theme="4" tint="0.79998168889431442"/>
        </patternFill>
      </fill>
    </dxf>
    <dxf>
      <font>
        <color rgb="FFFF0066"/>
      </font>
      <fill>
        <patternFill>
          <fgColor rgb="FFFFCCFF"/>
          <bgColor rgb="FFFFCDE1"/>
        </patternFill>
      </fill>
    </dxf>
    <dxf>
      <font>
        <color rgb="FFFF0066"/>
      </font>
      <fill>
        <patternFill>
          <fgColor rgb="FFFFCDE1"/>
          <bgColor rgb="FFFFD1E8"/>
        </patternFill>
      </fill>
    </dxf>
    <dxf>
      <font>
        <color theme="8" tint="-0.499984740745262"/>
      </font>
      <fill>
        <patternFill>
          <bgColor theme="4" tint="0.79998168889431442"/>
        </patternFill>
      </fill>
    </dxf>
    <dxf>
      <font>
        <color rgb="FFFF0066"/>
      </font>
      <fill>
        <patternFill>
          <fgColor rgb="FFFFCCFF"/>
          <bgColor rgb="FFFFCDE1"/>
        </patternFill>
      </fill>
    </dxf>
    <dxf>
      <font>
        <color rgb="FFFF0066"/>
      </font>
      <fill>
        <patternFill>
          <fgColor rgb="FFFFCDE1"/>
          <bgColor rgb="FFFFD1E8"/>
        </patternFill>
      </fill>
    </dxf>
    <dxf>
      <font>
        <color theme="8" tint="-0.499984740745262"/>
      </font>
      <fill>
        <patternFill>
          <bgColor theme="4" tint="0.79998168889431442"/>
        </patternFill>
      </fill>
    </dxf>
    <dxf>
      <font>
        <color rgb="FFFF0066"/>
      </font>
      <fill>
        <patternFill>
          <fgColor rgb="FFFFCCFF"/>
          <bgColor rgb="FFFFCDE1"/>
        </patternFill>
      </fill>
    </dxf>
    <dxf>
      <font>
        <color rgb="FFFF0066"/>
      </font>
      <fill>
        <patternFill>
          <fgColor rgb="FFFFCDE1"/>
          <bgColor rgb="FFFFD1E8"/>
        </patternFill>
      </fill>
    </dxf>
    <dxf>
      <font>
        <color theme="9" tint="-0.24994659260841701"/>
      </font>
    </dxf>
    <dxf>
      <font>
        <color theme="8" tint="-0.499984740745262"/>
      </font>
      <fill>
        <patternFill>
          <bgColor theme="4" tint="0.79998168889431442"/>
        </patternFill>
      </fill>
    </dxf>
    <dxf>
      <font>
        <color rgb="FFFF0066"/>
      </font>
      <fill>
        <patternFill>
          <fgColor rgb="FFFFCCFF"/>
          <bgColor rgb="FFFFCDE1"/>
        </patternFill>
      </fill>
    </dxf>
    <dxf>
      <font>
        <color rgb="FFFF0066"/>
      </font>
      <fill>
        <patternFill>
          <fgColor rgb="FFFFCDE1"/>
          <bgColor rgb="FFFFD1E8"/>
        </patternFill>
      </fill>
    </dxf>
  </dxfs>
  <tableStyles count="0" defaultTableStyle="TableStyleMedium2" defaultPivotStyle="PivotStyleLight16"/>
  <colors>
    <mruColors>
      <color rgb="FFF3FFF4"/>
      <color rgb="FFCDFFCF"/>
      <color rgb="FFFFD1E8"/>
      <color rgb="FFFFCDE1"/>
      <color rgb="FFFFA3D1"/>
      <color rgb="FFFFCC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3"/>
  <sheetViews>
    <sheetView tabSelected="1" view="pageBreakPreview" zoomScale="71" zoomScaleNormal="100" zoomScaleSheetLayoutView="71" workbookViewId="0">
      <selection activeCell="R35" sqref="R35"/>
    </sheetView>
  </sheetViews>
  <sheetFormatPr defaultRowHeight="18"/>
  <cols>
    <col min="1" max="1" width="3" customWidth="1"/>
    <col min="2" max="2" width="5" customWidth="1"/>
    <col min="3" max="3" width="8.08203125" customWidth="1"/>
    <col min="4" max="13" width="6.25" customWidth="1"/>
    <col min="14" max="17" width="7.33203125" customWidth="1"/>
    <col min="19" max="19" width="3.58203125" customWidth="1"/>
  </cols>
  <sheetData>
    <row r="1" spans="1:18">
      <c r="B1" t="s">
        <v>0</v>
      </c>
    </row>
    <row r="2" spans="1:18" ht="30" customHeight="1">
      <c r="B2" s="108" t="str">
        <f>"令和8年度「小地域における生活支援体制整備事業」　【"&amp;DBCS(MONTH(B6))&amp;"月分】　業務報告（月報）"</f>
        <v>令和8年度「小地域における生活支援体制整備事業」　【４月分】　業務報告（月報）</v>
      </c>
      <c r="C2" s="108"/>
      <c r="D2" s="108"/>
      <c r="E2" s="108"/>
      <c r="F2" s="108"/>
      <c r="G2" s="108"/>
      <c r="H2" s="108"/>
      <c r="I2" s="108"/>
      <c r="J2" s="108"/>
      <c r="K2" s="108"/>
      <c r="L2" s="108"/>
      <c r="M2" s="108"/>
      <c r="N2" s="108"/>
      <c r="O2" s="108"/>
      <c r="P2" s="108"/>
      <c r="Q2" s="108"/>
      <c r="R2" s="108"/>
    </row>
    <row r="3" spans="1:18" ht="4" customHeight="1">
      <c r="B3" s="1"/>
      <c r="C3" s="1"/>
      <c r="D3" s="1"/>
      <c r="E3" s="1"/>
      <c r="F3" s="1"/>
      <c r="G3" s="1"/>
      <c r="H3" s="1"/>
      <c r="I3" s="1"/>
      <c r="J3" s="1"/>
      <c r="K3" s="1"/>
      <c r="L3" s="1"/>
      <c r="M3" s="1"/>
      <c r="N3" s="1"/>
      <c r="O3" s="1"/>
      <c r="P3" s="1"/>
      <c r="Q3" s="1"/>
      <c r="R3" s="1"/>
    </row>
    <row r="4" spans="1:18" ht="20.149999999999999" customHeight="1">
      <c r="L4" s="109" t="s">
        <v>1</v>
      </c>
      <c r="M4" s="109"/>
      <c r="N4" s="109"/>
      <c r="O4" s="109"/>
      <c r="P4" s="109"/>
      <c r="Q4" s="109"/>
      <c r="R4" s="109"/>
    </row>
    <row r="5" spans="1:18" ht="20.149999999999999" customHeight="1">
      <c r="L5" s="110" t="s">
        <v>2</v>
      </c>
      <c r="M5" s="110"/>
      <c r="N5" s="110"/>
      <c r="O5" s="110"/>
      <c r="P5" s="110"/>
      <c r="Q5" s="110"/>
      <c r="R5" s="110"/>
    </row>
    <row r="6" spans="1:18" ht="18.75" customHeight="1">
      <c r="B6" s="111">
        <v>46113</v>
      </c>
      <c r="C6" s="112"/>
      <c r="D6" s="113" t="s">
        <v>3</v>
      </c>
      <c r="E6" s="114"/>
      <c r="F6" s="114"/>
      <c r="G6" s="114"/>
      <c r="H6" s="115"/>
      <c r="I6" s="113" t="s">
        <v>4</v>
      </c>
      <c r="J6" s="114"/>
      <c r="K6" s="114"/>
      <c r="L6" s="114"/>
      <c r="M6" s="115"/>
      <c r="N6" s="116" t="s">
        <v>5</v>
      </c>
      <c r="O6" s="116" t="s">
        <v>22</v>
      </c>
      <c r="P6" s="116" t="s">
        <v>20</v>
      </c>
      <c r="Q6" s="116" t="s">
        <v>68</v>
      </c>
      <c r="R6" s="116" t="s">
        <v>6</v>
      </c>
    </row>
    <row r="7" spans="1:18" ht="13.5" customHeight="1">
      <c r="B7" s="121" t="s">
        <v>11</v>
      </c>
      <c r="C7" s="123" t="s">
        <v>12</v>
      </c>
      <c r="D7" s="102" t="s">
        <v>7</v>
      </c>
      <c r="E7" s="107" t="s">
        <v>8</v>
      </c>
      <c r="F7" s="107" t="s">
        <v>9</v>
      </c>
      <c r="G7" s="107"/>
      <c r="H7" s="119" t="s">
        <v>10</v>
      </c>
      <c r="I7" s="102" t="s">
        <v>7</v>
      </c>
      <c r="J7" s="107" t="s">
        <v>8</v>
      </c>
      <c r="K7" s="107" t="s">
        <v>9</v>
      </c>
      <c r="L7" s="107"/>
      <c r="M7" s="119" t="s">
        <v>10</v>
      </c>
      <c r="N7" s="117"/>
      <c r="O7" s="117"/>
      <c r="P7" s="117"/>
      <c r="Q7" s="117"/>
      <c r="R7" s="117"/>
    </row>
    <row r="8" spans="1:18" ht="27" customHeight="1">
      <c r="B8" s="122"/>
      <c r="C8" s="124"/>
      <c r="D8" s="103"/>
      <c r="E8" s="130"/>
      <c r="F8" s="28" t="s">
        <v>13</v>
      </c>
      <c r="G8" s="2" t="s">
        <v>14</v>
      </c>
      <c r="H8" s="120"/>
      <c r="I8" s="103"/>
      <c r="J8" s="130"/>
      <c r="K8" s="28" t="s">
        <v>13</v>
      </c>
      <c r="L8" s="2" t="s">
        <v>14</v>
      </c>
      <c r="M8" s="120"/>
      <c r="N8" s="118"/>
      <c r="O8" s="118"/>
      <c r="P8" s="118"/>
      <c r="Q8" s="118"/>
      <c r="R8" s="118"/>
    </row>
    <row r="9" spans="1:18" ht="16.5" customHeight="1">
      <c r="B9" s="26" t="s">
        <v>15</v>
      </c>
      <c r="C9" s="3"/>
      <c r="D9" s="4">
        <v>1</v>
      </c>
      <c r="E9" s="5">
        <v>1</v>
      </c>
      <c r="F9" s="5">
        <v>4</v>
      </c>
      <c r="G9" s="5">
        <v>0</v>
      </c>
      <c r="H9" s="3">
        <v>0</v>
      </c>
      <c r="I9" s="6">
        <v>0</v>
      </c>
      <c r="J9" s="5">
        <v>0</v>
      </c>
      <c r="K9" s="5">
        <v>0</v>
      </c>
      <c r="L9" s="5">
        <v>2</v>
      </c>
      <c r="M9" s="7">
        <v>0</v>
      </c>
      <c r="N9" s="8">
        <f>(D9+E9+F9+G9+H9)+(I9+J9+K9+L9+M9)</f>
        <v>8</v>
      </c>
      <c r="O9" s="8">
        <v>1</v>
      </c>
      <c r="P9" s="78">
        <v>1</v>
      </c>
      <c r="Q9" s="8">
        <v>1</v>
      </c>
      <c r="R9" s="9">
        <v>0</v>
      </c>
    </row>
    <row r="10" spans="1:18" ht="27" hidden="1" customHeight="1">
      <c r="B10" s="29" t="s">
        <v>33</v>
      </c>
      <c r="C10" s="30" t="s">
        <v>55</v>
      </c>
      <c r="D10" s="31" t="s">
        <v>56</v>
      </c>
      <c r="E10" s="34" t="s">
        <v>57</v>
      </c>
      <c r="F10" s="34" t="s">
        <v>58</v>
      </c>
      <c r="G10" s="35" t="s">
        <v>59</v>
      </c>
      <c r="H10" s="32" t="s">
        <v>60</v>
      </c>
      <c r="I10" s="31" t="s">
        <v>61</v>
      </c>
      <c r="J10" s="34" t="s">
        <v>62</v>
      </c>
      <c r="K10" s="34" t="s">
        <v>63</v>
      </c>
      <c r="L10" s="35" t="s">
        <v>64</v>
      </c>
      <c r="M10" s="32" t="s">
        <v>65</v>
      </c>
      <c r="N10" s="23" t="s">
        <v>5</v>
      </c>
      <c r="O10" s="23" t="s">
        <v>22</v>
      </c>
      <c r="P10" s="23" t="s">
        <v>20</v>
      </c>
      <c r="Q10" s="23" t="s">
        <v>21</v>
      </c>
      <c r="R10" s="36" t="s">
        <v>6</v>
      </c>
    </row>
    <row r="11" spans="1:18" ht="16.149999999999999" customHeight="1">
      <c r="A11" s="22" t="str">
        <f>IFERROR(VLOOKUP(B11,休日マスタ!$A$3:$A$22,1,FALSE),"")</f>
        <v/>
      </c>
      <c r="B11" s="27">
        <f>B6</f>
        <v>46113</v>
      </c>
      <c r="C11" s="19">
        <f t="shared" ref="C11:C38" si="0">WEEKDAY(B11,1)</f>
        <v>4</v>
      </c>
      <c r="D11" s="79"/>
      <c r="E11" s="80"/>
      <c r="F11" s="80"/>
      <c r="G11" s="80"/>
      <c r="H11" s="81"/>
      <c r="I11" s="82"/>
      <c r="J11" s="80"/>
      <c r="K11" s="80"/>
      <c r="L11" s="80"/>
      <c r="M11" s="83"/>
      <c r="N11" s="10">
        <f>(D11+E11+F11+G11+H11)+(I11+J11+K11+L11+M11)</f>
        <v>0</v>
      </c>
      <c r="O11" s="89"/>
      <c r="P11" s="89"/>
      <c r="Q11" s="89"/>
      <c r="R11" s="90"/>
    </row>
    <row r="12" spans="1:18" ht="16.149999999999999" customHeight="1">
      <c r="A12" s="22" t="str">
        <f>IFERROR(VLOOKUP(B12,休日マスタ!$A$3:$A$22,1,FALSE),"")</f>
        <v/>
      </c>
      <c r="B12" s="24">
        <f>B11+1</f>
        <v>46114</v>
      </c>
      <c r="C12" s="20">
        <f t="shared" si="0"/>
        <v>5</v>
      </c>
      <c r="D12" s="84"/>
      <c r="E12" s="85"/>
      <c r="F12" s="85"/>
      <c r="G12" s="85"/>
      <c r="H12" s="86"/>
      <c r="I12" s="87"/>
      <c r="J12" s="85"/>
      <c r="K12" s="85"/>
      <c r="L12" s="85"/>
      <c r="M12" s="88"/>
      <c r="N12" s="10">
        <f t="shared" ref="N12:N39" si="1">(D12+E12+F12+G12+H12)+(I12+J12+K12+L12+M12)</f>
        <v>0</v>
      </c>
      <c r="O12" s="89"/>
      <c r="P12" s="89"/>
      <c r="Q12" s="89"/>
      <c r="R12" s="91"/>
    </row>
    <row r="13" spans="1:18" ht="16.149999999999999" customHeight="1">
      <c r="A13" s="22" t="str">
        <f>IFERROR(VLOOKUP(B13,休日マスタ!$A$3:$A$22,1,FALSE),"")</f>
        <v/>
      </c>
      <c r="B13" s="24">
        <f t="shared" ref="B13:B38" si="2">B12+1</f>
        <v>46115</v>
      </c>
      <c r="C13" s="20">
        <f t="shared" si="0"/>
        <v>6</v>
      </c>
      <c r="D13" s="84"/>
      <c r="E13" s="85"/>
      <c r="F13" s="85"/>
      <c r="G13" s="85"/>
      <c r="H13" s="86"/>
      <c r="I13" s="87"/>
      <c r="J13" s="85"/>
      <c r="K13" s="85"/>
      <c r="L13" s="85"/>
      <c r="M13" s="88"/>
      <c r="N13" s="10">
        <f t="shared" si="1"/>
        <v>0</v>
      </c>
      <c r="O13" s="89"/>
      <c r="P13" s="89"/>
      <c r="Q13" s="89"/>
      <c r="R13" s="91"/>
    </row>
    <row r="14" spans="1:18" ht="16.149999999999999" customHeight="1">
      <c r="A14" s="22" t="str">
        <f>IFERROR(VLOOKUP(B14,休日マスタ!$A$3:$A$22,1,FALSE),"")</f>
        <v/>
      </c>
      <c r="B14" s="24">
        <f t="shared" si="2"/>
        <v>46116</v>
      </c>
      <c r="C14" s="20">
        <f t="shared" si="0"/>
        <v>7</v>
      </c>
      <c r="D14" s="84"/>
      <c r="E14" s="85"/>
      <c r="F14" s="85"/>
      <c r="G14" s="85"/>
      <c r="H14" s="86"/>
      <c r="I14" s="87"/>
      <c r="J14" s="85"/>
      <c r="K14" s="85"/>
      <c r="L14" s="85"/>
      <c r="M14" s="88"/>
      <c r="N14" s="10">
        <f t="shared" si="1"/>
        <v>0</v>
      </c>
      <c r="O14" s="89"/>
      <c r="P14" s="89"/>
      <c r="Q14" s="89"/>
      <c r="R14" s="91"/>
    </row>
    <row r="15" spans="1:18" ht="16.149999999999999" customHeight="1">
      <c r="A15" s="22" t="str">
        <f>IFERROR(VLOOKUP(B15,休日マスタ!$A$3:$A$22,1,FALSE),"")</f>
        <v/>
      </c>
      <c r="B15" s="24">
        <f t="shared" si="2"/>
        <v>46117</v>
      </c>
      <c r="C15" s="20">
        <f t="shared" si="0"/>
        <v>1</v>
      </c>
      <c r="D15" s="84"/>
      <c r="E15" s="85"/>
      <c r="F15" s="85"/>
      <c r="G15" s="85"/>
      <c r="H15" s="86"/>
      <c r="I15" s="87"/>
      <c r="J15" s="85"/>
      <c r="K15" s="85"/>
      <c r="L15" s="85"/>
      <c r="M15" s="88"/>
      <c r="N15" s="10">
        <f t="shared" si="1"/>
        <v>0</v>
      </c>
      <c r="O15" s="89"/>
      <c r="P15" s="89"/>
      <c r="Q15" s="89"/>
      <c r="R15" s="91"/>
    </row>
    <row r="16" spans="1:18" ht="16.149999999999999" customHeight="1">
      <c r="A16" s="22" t="str">
        <f>IFERROR(VLOOKUP(B16,休日マスタ!$A$3:$A$22,1,FALSE),"")</f>
        <v/>
      </c>
      <c r="B16" s="24">
        <f t="shared" si="2"/>
        <v>46118</v>
      </c>
      <c r="C16" s="20">
        <f t="shared" si="0"/>
        <v>2</v>
      </c>
      <c r="D16" s="84"/>
      <c r="E16" s="85"/>
      <c r="F16" s="85"/>
      <c r="G16" s="85"/>
      <c r="H16" s="86"/>
      <c r="I16" s="87"/>
      <c r="J16" s="85"/>
      <c r="K16" s="85"/>
      <c r="L16" s="85"/>
      <c r="M16" s="88"/>
      <c r="N16" s="10">
        <f t="shared" si="1"/>
        <v>0</v>
      </c>
      <c r="O16" s="89"/>
      <c r="P16" s="89"/>
      <c r="Q16" s="89"/>
      <c r="R16" s="91"/>
    </row>
    <row r="17" spans="1:18" ht="16.149999999999999" customHeight="1">
      <c r="A17" s="22" t="str">
        <f>IFERROR(VLOOKUP(B17,休日マスタ!$A$3:$A$22,1,FALSE),"")</f>
        <v/>
      </c>
      <c r="B17" s="24">
        <f t="shared" si="2"/>
        <v>46119</v>
      </c>
      <c r="C17" s="20">
        <f t="shared" si="0"/>
        <v>3</v>
      </c>
      <c r="D17" s="84"/>
      <c r="E17" s="85"/>
      <c r="F17" s="85"/>
      <c r="G17" s="85"/>
      <c r="H17" s="86"/>
      <c r="I17" s="87"/>
      <c r="J17" s="85"/>
      <c r="K17" s="85"/>
      <c r="L17" s="85"/>
      <c r="M17" s="88"/>
      <c r="N17" s="10">
        <f t="shared" si="1"/>
        <v>0</v>
      </c>
      <c r="O17" s="89"/>
      <c r="P17" s="89"/>
      <c r="Q17" s="89"/>
      <c r="R17" s="91"/>
    </row>
    <row r="18" spans="1:18" ht="16.149999999999999" customHeight="1">
      <c r="A18" s="22" t="str">
        <f>IFERROR(VLOOKUP(B18,休日マスタ!$A$3:$A$22,1,FALSE),"")</f>
        <v/>
      </c>
      <c r="B18" s="24">
        <f t="shared" si="2"/>
        <v>46120</v>
      </c>
      <c r="C18" s="20">
        <f t="shared" si="0"/>
        <v>4</v>
      </c>
      <c r="D18" s="84"/>
      <c r="E18" s="85"/>
      <c r="F18" s="85"/>
      <c r="G18" s="85"/>
      <c r="H18" s="86"/>
      <c r="I18" s="87"/>
      <c r="J18" s="85"/>
      <c r="K18" s="85"/>
      <c r="L18" s="85"/>
      <c r="M18" s="88"/>
      <c r="N18" s="10">
        <f t="shared" si="1"/>
        <v>0</v>
      </c>
      <c r="O18" s="89"/>
      <c r="P18" s="89"/>
      <c r="Q18" s="89"/>
      <c r="R18" s="91"/>
    </row>
    <row r="19" spans="1:18" ht="16.149999999999999" customHeight="1">
      <c r="A19" s="22" t="str">
        <f>IFERROR(VLOOKUP(B19,休日マスタ!$A$3:$A$22,1,FALSE),"")</f>
        <v/>
      </c>
      <c r="B19" s="24">
        <f t="shared" si="2"/>
        <v>46121</v>
      </c>
      <c r="C19" s="20">
        <f t="shared" si="0"/>
        <v>5</v>
      </c>
      <c r="D19" s="84"/>
      <c r="E19" s="85"/>
      <c r="F19" s="85"/>
      <c r="G19" s="85"/>
      <c r="H19" s="86"/>
      <c r="I19" s="87"/>
      <c r="J19" s="85"/>
      <c r="K19" s="85"/>
      <c r="L19" s="85"/>
      <c r="M19" s="88"/>
      <c r="N19" s="10">
        <f t="shared" si="1"/>
        <v>0</v>
      </c>
      <c r="O19" s="89"/>
      <c r="P19" s="89"/>
      <c r="Q19" s="89"/>
      <c r="R19" s="91"/>
    </row>
    <row r="20" spans="1:18" ht="16.149999999999999" customHeight="1">
      <c r="A20" s="22" t="str">
        <f>IFERROR(VLOOKUP(B20,休日マスタ!$A$3:$A$22,1,FALSE),"")</f>
        <v/>
      </c>
      <c r="B20" s="24">
        <f t="shared" si="2"/>
        <v>46122</v>
      </c>
      <c r="C20" s="20">
        <f t="shared" si="0"/>
        <v>6</v>
      </c>
      <c r="D20" s="84"/>
      <c r="E20" s="85"/>
      <c r="F20" s="85"/>
      <c r="G20" s="85"/>
      <c r="H20" s="86"/>
      <c r="I20" s="87"/>
      <c r="J20" s="85"/>
      <c r="K20" s="85"/>
      <c r="L20" s="85"/>
      <c r="M20" s="88"/>
      <c r="N20" s="10">
        <f t="shared" si="1"/>
        <v>0</v>
      </c>
      <c r="O20" s="89"/>
      <c r="P20" s="89"/>
      <c r="Q20" s="89"/>
      <c r="R20" s="91"/>
    </row>
    <row r="21" spans="1:18" ht="16.149999999999999" customHeight="1">
      <c r="A21" s="22" t="str">
        <f>IFERROR(VLOOKUP(B21,休日マスタ!$A$3:$A$22,1,FALSE),"")</f>
        <v/>
      </c>
      <c r="B21" s="24">
        <f t="shared" si="2"/>
        <v>46123</v>
      </c>
      <c r="C21" s="20">
        <f t="shared" si="0"/>
        <v>7</v>
      </c>
      <c r="D21" s="84"/>
      <c r="E21" s="85"/>
      <c r="F21" s="85"/>
      <c r="G21" s="85"/>
      <c r="H21" s="86"/>
      <c r="I21" s="87"/>
      <c r="J21" s="85"/>
      <c r="K21" s="85"/>
      <c r="L21" s="85"/>
      <c r="M21" s="88"/>
      <c r="N21" s="10">
        <f t="shared" si="1"/>
        <v>0</v>
      </c>
      <c r="O21" s="89"/>
      <c r="P21" s="89"/>
      <c r="Q21" s="89"/>
      <c r="R21" s="91"/>
    </row>
    <row r="22" spans="1:18" ht="16.149999999999999" customHeight="1">
      <c r="A22" s="22" t="str">
        <f>IFERROR(VLOOKUP(B22,休日マスタ!$A$3:$A$22,1,FALSE),"")</f>
        <v/>
      </c>
      <c r="B22" s="24">
        <f t="shared" si="2"/>
        <v>46124</v>
      </c>
      <c r="C22" s="20">
        <f t="shared" si="0"/>
        <v>1</v>
      </c>
      <c r="D22" s="84"/>
      <c r="E22" s="85"/>
      <c r="F22" s="85"/>
      <c r="G22" s="85"/>
      <c r="H22" s="86"/>
      <c r="I22" s="87"/>
      <c r="J22" s="85"/>
      <c r="K22" s="85"/>
      <c r="L22" s="85"/>
      <c r="M22" s="88"/>
      <c r="N22" s="10">
        <f t="shared" si="1"/>
        <v>0</v>
      </c>
      <c r="O22" s="89"/>
      <c r="P22" s="89"/>
      <c r="Q22" s="89"/>
      <c r="R22" s="91"/>
    </row>
    <row r="23" spans="1:18" ht="16.149999999999999" customHeight="1">
      <c r="A23" s="22" t="str">
        <f>IFERROR(VLOOKUP(B23,休日マスタ!$A$3:$A$22,1,FALSE),"")</f>
        <v/>
      </c>
      <c r="B23" s="24">
        <f t="shared" si="2"/>
        <v>46125</v>
      </c>
      <c r="C23" s="20">
        <f t="shared" si="0"/>
        <v>2</v>
      </c>
      <c r="D23" s="84"/>
      <c r="E23" s="85"/>
      <c r="F23" s="85"/>
      <c r="G23" s="85"/>
      <c r="H23" s="86"/>
      <c r="I23" s="87"/>
      <c r="J23" s="85"/>
      <c r="K23" s="85"/>
      <c r="L23" s="85"/>
      <c r="M23" s="88"/>
      <c r="N23" s="10">
        <f t="shared" si="1"/>
        <v>0</v>
      </c>
      <c r="O23" s="89"/>
      <c r="P23" s="89"/>
      <c r="Q23" s="89"/>
      <c r="R23" s="91"/>
    </row>
    <row r="24" spans="1:18" ht="16.149999999999999" customHeight="1">
      <c r="A24" s="22" t="str">
        <f>IFERROR(VLOOKUP(B24,休日マスタ!$A$3:$A$22,1,FALSE),"")</f>
        <v/>
      </c>
      <c r="B24" s="24">
        <f t="shared" si="2"/>
        <v>46126</v>
      </c>
      <c r="C24" s="20">
        <f t="shared" si="0"/>
        <v>3</v>
      </c>
      <c r="D24" s="84"/>
      <c r="E24" s="85"/>
      <c r="F24" s="85"/>
      <c r="G24" s="85"/>
      <c r="H24" s="86"/>
      <c r="I24" s="87"/>
      <c r="J24" s="85"/>
      <c r="K24" s="85"/>
      <c r="L24" s="85"/>
      <c r="M24" s="88"/>
      <c r="N24" s="10">
        <f t="shared" si="1"/>
        <v>0</v>
      </c>
      <c r="O24" s="89"/>
      <c r="P24" s="89"/>
      <c r="Q24" s="89"/>
      <c r="R24" s="91"/>
    </row>
    <row r="25" spans="1:18" ht="16.149999999999999" customHeight="1">
      <c r="A25" s="22" t="str">
        <f>IFERROR(VLOOKUP(B25,休日マスタ!$A$3:$A$22,1,FALSE),"")</f>
        <v/>
      </c>
      <c r="B25" s="24">
        <f t="shared" si="2"/>
        <v>46127</v>
      </c>
      <c r="C25" s="20">
        <f t="shared" si="0"/>
        <v>4</v>
      </c>
      <c r="D25" s="84"/>
      <c r="E25" s="85"/>
      <c r="F25" s="85"/>
      <c r="G25" s="85"/>
      <c r="H25" s="86"/>
      <c r="I25" s="87"/>
      <c r="J25" s="85"/>
      <c r="K25" s="85"/>
      <c r="L25" s="85"/>
      <c r="M25" s="88"/>
      <c r="N25" s="10">
        <f t="shared" si="1"/>
        <v>0</v>
      </c>
      <c r="O25" s="89"/>
      <c r="P25" s="89"/>
      <c r="Q25" s="89"/>
      <c r="R25" s="91"/>
    </row>
    <row r="26" spans="1:18" ht="16.149999999999999" customHeight="1">
      <c r="A26" s="22" t="str">
        <f>IFERROR(VLOOKUP(B26,休日マスタ!$A$3:$A$22,1,FALSE),"")</f>
        <v/>
      </c>
      <c r="B26" s="24">
        <f t="shared" si="2"/>
        <v>46128</v>
      </c>
      <c r="C26" s="20">
        <f t="shared" si="0"/>
        <v>5</v>
      </c>
      <c r="D26" s="84"/>
      <c r="E26" s="85"/>
      <c r="F26" s="85"/>
      <c r="G26" s="85"/>
      <c r="H26" s="86"/>
      <c r="I26" s="87"/>
      <c r="J26" s="85"/>
      <c r="K26" s="85"/>
      <c r="L26" s="85"/>
      <c r="M26" s="88"/>
      <c r="N26" s="10">
        <f t="shared" si="1"/>
        <v>0</v>
      </c>
      <c r="O26" s="89"/>
      <c r="P26" s="89"/>
      <c r="Q26" s="89"/>
      <c r="R26" s="91"/>
    </row>
    <row r="27" spans="1:18" ht="16.149999999999999" customHeight="1">
      <c r="A27" s="22" t="str">
        <f>IFERROR(VLOOKUP(B27,休日マスタ!$A$3:$A$22,1,FALSE),"")</f>
        <v/>
      </c>
      <c r="B27" s="24">
        <f t="shared" si="2"/>
        <v>46129</v>
      </c>
      <c r="C27" s="20">
        <f t="shared" si="0"/>
        <v>6</v>
      </c>
      <c r="D27" s="84"/>
      <c r="E27" s="85"/>
      <c r="F27" s="85"/>
      <c r="G27" s="85"/>
      <c r="H27" s="86"/>
      <c r="I27" s="87"/>
      <c r="J27" s="85"/>
      <c r="K27" s="85"/>
      <c r="L27" s="85"/>
      <c r="M27" s="88"/>
      <c r="N27" s="10">
        <f t="shared" si="1"/>
        <v>0</v>
      </c>
      <c r="O27" s="89"/>
      <c r="P27" s="89"/>
      <c r="Q27" s="89"/>
      <c r="R27" s="91"/>
    </row>
    <row r="28" spans="1:18" ht="16.149999999999999" customHeight="1">
      <c r="A28" s="22" t="str">
        <f>IFERROR(VLOOKUP(B28,休日マスタ!$A$3:$A$22,1,FALSE),"")</f>
        <v/>
      </c>
      <c r="B28" s="24">
        <f t="shared" si="2"/>
        <v>46130</v>
      </c>
      <c r="C28" s="20">
        <f t="shared" si="0"/>
        <v>7</v>
      </c>
      <c r="D28" s="84"/>
      <c r="E28" s="85"/>
      <c r="F28" s="85"/>
      <c r="G28" s="85"/>
      <c r="H28" s="86"/>
      <c r="I28" s="87"/>
      <c r="J28" s="85"/>
      <c r="K28" s="85"/>
      <c r="L28" s="85"/>
      <c r="M28" s="88"/>
      <c r="N28" s="10">
        <f t="shared" si="1"/>
        <v>0</v>
      </c>
      <c r="O28" s="89"/>
      <c r="P28" s="89"/>
      <c r="Q28" s="89"/>
      <c r="R28" s="91"/>
    </row>
    <row r="29" spans="1:18" ht="16.149999999999999" customHeight="1">
      <c r="A29" s="22" t="str">
        <f>IFERROR(VLOOKUP(B29,休日マスタ!$A$3:$A$22,1,FALSE),"")</f>
        <v/>
      </c>
      <c r="B29" s="24">
        <f t="shared" si="2"/>
        <v>46131</v>
      </c>
      <c r="C29" s="20">
        <f t="shared" si="0"/>
        <v>1</v>
      </c>
      <c r="D29" s="84"/>
      <c r="E29" s="85"/>
      <c r="F29" s="85"/>
      <c r="G29" s="85"/>
      <c r="H29" s="86"/>
      <c r="I29" s="87"/>
      <c r="J29" s="85"/>
      <c r="K29" s="85"/>
      <c r="L29" s="85"/>
      <c r="M29" s="88"/>
      <c r="N29" s="10">
        <f t="shared" si="1"/>
        <v>0</v>
      </c>
      <c r="O29" s="89"/>
      <c r="P29" s="89"/>
      <c r="Q29" s="89"/>
      <c r="R29" s="91"/>
    </row>
    <row r="30" spans="1:18" ht="16.149999999999999" customHeight="1">
      <c r="A30" s="22" t="str">
        <f>IFERROR(VLOOKUP(B30,休日マスタ!$A$3:$A$22,1,FALSE),"")</f>
        <v/>
      </c>
      <c r="B30" s="24">
        <f t="shared" si="2"/>
        <v>46132</v>
      </c>
      <c r="C30" s="20">
        <f t="shared" si="0"/>
        <v>2</v>
      </c>
      <c r="D30" s="84"/>
      <c r="E30" s="85"/>
      <c r="F30" s="85"/>
      <c r="G30" s="85"/>
      <c r="H30" s="86"/>
      <c r="I30" s="87"/>
      <c r="J30" s="85"/>
      <c r="K30" s="85"/>
      <c r="L30" s="85"/>
      <c r="M30" s="88"/>
      <c r="N30" s="10">
        <f t="shared" si="1"/>
        <v>0</v>
      </c>
      <c r="O30" s="89"/>
      <c r="P30" s="89"/>
      <c r="Q30" s="89"/>
      <c r="R30" s="91"/>
    </row>
    <row r="31" spans="1:18" ht="16.149999999999999" customHeight="1">
      <c r="A31" s="22" t="str">
        <f>IFERROR(VLOOKUP(B31,休日マスタ!$A$3:$A$22,1,FALSE),"")</f>
        <v/>
      </c>
      <c r="B31" s="24">
        <f t="shared" si="2"/>
        <v>46133</v>
      </c>
      <c r="C31" s="20">
        <f t="shared" si="0"/>
        <v>3</v>
      </c>
      <c r="D31" s="84"/>
      <c r="E31" s="85"/>
      <c r="F31" s="85"/>
      <c r="G31" s="85"/>
      <c r="H31" s="86"/>
      <c r="I31" s="87"/>
      <c r="J31" s="85"/>
      <c r="K31" s="85"/>
      <c r="L31" s="85"/>
      <c r="M31" s="88"/>
      <c r="N31" s="10">
        <f t="shared" si="1"/>
        <v>0</v>
      </c>
      <c r="O31" s="89"/>
      <c r="P31" s="89"/>
      <c r="Q31" s="89"/>
      <c r="R31" s="91"/>
    </row>
    <row r="32" spans="1:18" ht="16.149999999999999" customHeight="1">
      <c r="A32" s="22" t="str">
        <f>IFERROR(VLOOKUP(B32,休日マスタ!$A$3:$A$22,1,FALSE),"")</f>
        <v/>
      </c>
      <c r="B32" s="24">
        <f t="shared" si="2"/>
        <v>46134</v>
      </c>
      <c r="C32" s="20">
        <f t="shared" si="0"/>
        <v>4</v>
      </c>
      <c r="D32" s="84"/>
      <c r="E32" s="85"/>
      <c r="F32" s="85"/>
      <c r="G32" s="85"/>
      <c r="H32" s="86"/>
      <c r="I32" s="87"/>
      <c r="J32" s="85"/>
      <c r="K32" s="85"/>
      <c r="L32" s="85"/>
      <c r="M32" s="88"/>
      <c r="N32" s="10">
        <f t="shared" si="1"/>
        <v>0</v>
      </c>
      <c r="O32" s="89"/>
      <c r="P32" s="89"/>
      <c r="Q32" s="89"/>
      <c r="R32" s="91"/>
    </row>
    <row r="33" spans="1:18" ht="16.149999999999999" customHeight="1">
      <c r="A33" s="22" t="str">
        <f>IFERROR(VLOOKUP(B33,休日マスタ!$A$3:$A$22,1,FALSE),"")</f>
        <v/>
      </c>
      <c r="B33" s="24">
        <f t="shared" si="2"/>
        <v>46135</v>
      </c>
      <c r="C33" s="20">
        <f t="shared" si="0"/>
        <v>5</v>
      </c>
      <c r="D33" s="84"/>
      <c r="E33" s="85"/>
      <c r="F33" s="85"/>
      <c r="G33" s="85"/>
      <c r="H33" s="86"/>
      <c r="I33" s="87"/>
      <c r="J33" s="85"/>
      <c r="K33" s="85"/>
      <c r="L33" s="85"/>
      <c r="M33" s="88"/>
      <c r="N33" s="10">
        <f t="shared" si="1"/>
        <v>0</v>
      </c>
      <c r="O33" s="89"/>
      <c r="P33" s="89"/>
      <c r="Q33" s="89"/>
      <c r="R33" s="91"/>
    </row>
    <row r="34" spans="1:18" ht="16.149999999999999" customHeight="1">
      <c r="A34" s="22" t="str">
        <f>IFERROR(VLOOKUP(B34,休日マスタ!$A$3:$A$22,1,FALSE),"")</f>
        <v/>
      </c>
      <c r="B34" s="24">
        <f t="shared" si="2"/>
        <v>46136</v>
      </c>
      <c r="C34" s="20">
        <f t="shared" si="0"/>
        <v>6</v>
      </c>
      <c r="D34" s="84"/>
      <c r="E34" s="85"/>
      <c r="F34" s="85"/>
      <c r="G34" s="85"/>
      <c r="H34" s="86"/>
      <c r="I34" s="87"/>
      <c r="J34" s="85"/>
      <c r="K34" s="85"/>
      <c r="L34" s="85"/>
      <c r="M34" s="88"/>
      <c r="N34" s="10">
        <f t="shared" si="1"/>
        <v>0</v>
      </c>
      <c r="O34" s="89"/>
      <c r="P34" s="89"/>
      <c r="Q34" s="89"/>
      <c r="R34" s="91"/>
    </row>
    <row r="35" spans="1:18" ht="16.149999999999999" customHeight="1">
      <c r="A35" s="22" t="str">
        <f>IFERROR(VLOOKUP(B35,休日マスタ!$A$3:$A$22,1,FALSE),"")</f>
        <v/>
      </c>
      <c r="B35" s="24">
        <f t="shared" si="2"/>
        <v>46137</v>
      </c>
      <c r="C35" s="20">
        <f t="shared" si="0"/>
        <v>7</v>
      </c>
      <c r="D35" s="84"/>
      <c r="E35" s="85"/>
      <c r="F35" s="85"/>
      <c r="G35" s="85"/>
      <c r="H35" s="86"/>
      <c r="I35" s="87"/>
      <c r="J35" s="85"/>
      <c r="K35" s="85"/>
      <c r="L35" s="85"/>
      <c r="M35" s="88"/>
      <c r="N35" s="10">
        <f t="shared" si="1"/>
        <v>0</v>
      </c>
      <c r="O35" s="89"/>
      <c r="P35" s="89"/>
      <c r="Q35" s="89"/>
      <c r="R35" s="91"/>
    </row>
    <row r="36" spans="1:18" ht="16.149999999999999" customHeight="1">
      <c r="A36" s="22" t="str">
        <f>IFERROR(VLOOKUP(B36,休日マスタ!$A$3:$A$22,1,FALSE),"")</f>
        <v/>
      </c>
      <c r="B36" s="24">
        <f t="shared" si="2"/>
        <v>46138</v>
      </c>
      <c r="C36" s="20">
        <f t="shared" si="0"/>
        <v>1</v>
      </c>
      <c r="D36" s="84"/>
      <c r="E36" s="85"/>
      <c r="F36" s="85"/>
      <c r="G36" s="85"/>
      <c r="H36" s="86"/>
      <c r="I36" s="87"/>
      <c r="J36" s="85"/>
      <c r="K36" s="85"/>
      <c r="L36" s="85"/>
      <c r="M36" s="88"/>
      <c r="N36" s="10">
        <f t="shared" si="1"/>
        <v>0</v>
      </c>
      <c r="O36" s="89"/>
      <c r="P36" s="89"/>
      <c r="Q36" s="89"/>
      <c r="R36" s="91"/>
    </row>
    <row r="37" spans="1:18" ht="16.149999999999999" customHeight="1">
      <c r="A37" s="22" t="str">
        <f>IFERROR(VLOOKUP(B37,休日マスタ!$A$3:$A$22,1,FALSE),"")</f>
        <v/>
      </c>
      <c r="B37" s="24">
        <f t="shared" si="2"/>
        <v>46139</v>
      </c>
      <c r="C37" s="20">
        <f t="shared" si="0"/>
        <v>2</v>
      </c>
      <c r="D37" s="84"/>
      <c r="E37" s="85"/>
      <c r="F37" s="85"/>
      <c r="G37" s="85"/>
      <c r="H37" s="86"/>
      <c r="I37" s="87"/>
      <c r="J37" s="85"/>
      <c r="K37" s="85"/>
      <c r="L37" s="85"/>
      <c r="M37" s="88"/>
      <c r="N37" s="10">
        <f t="shared" si="1"/>
        <v>0</v>
      </c>
      <c r="O37" s="89"/>
      <c r="P37" s="89"/>
      <c r="Q37" s="89"/>
      <c r="R37" s="91"/>
    </row>
    <row r="38" spans="1:18" ht="16.149999999999999" customHeight="1">
      <c r="A38" s="22" t="str">
        <f>IFERROR(VLOOKUP(B38,休日マスタ!$A$3:$A$22,1,FALSE),"")</f>
        <v/>
      </c>
      <c r="B38" s="24">
        <f t="shared" si="2"/>
        <v>46140</v>
      </c>
      <c r="C38" s="20">
        <f t="shared" si="0"/>
        <v>3</v>
      </c>
      <c r="D38" s="84"/>
      <c r="E38" s="85"/>
      <c r="F38" s="85"/>
      <c r="G38" s="85"/>
      <c r="H38" s="86"/>
      <c r="I38" s="87"/>
      <c r="J38" s="85"/>
      <c r="K38" s="85"/>
      <c r="L38" s="85"/>
      <c r="M38" s="88"/>
      <c r="N38" s="10">
        <f t="shared" si="1"/>
        <v>0</v>
      </c>
      <c r="O38" s="89"/>
      <c r="P38" s="89"/>
      <c r="Q38" s="89"/>
      <c r="R38" s="91"/>
    </row>
    <row r="39" spans="1:18" ht="16.149999999999999" customHeight="1">
      <c r="A39" s="22">
        <f>IFERROR(VLOOKUP(B39,休日マスタ!$A$3:$A$22,1,FALSE),"")</f>
        <v>46141</v>
      </c>
      <c r="B39" s="24">
        <f>IFERROR(IF(DAY(B38+1)=1,"",B38+1),"")</f>
        <v>46141</v>
      </c>
      <c r="C39" s="20">
        <f>IF(B39="","",WEEKDAY(B39,1))</f>
        <v>4</v>
      </c>
      <c r="D39" s="84"/>
      <c r="E39" s="85"/>
      <c r="F39" s="85"/>
      <c r="G39" s="85"/>
      <c r="H39" s="86"/>
      <c r="I39" s="87"/>
      <c r="J39" s="85"/>
      <c r="K39" s="85"/>
      <c r="L39" s="85"/>
      <c r="M39" s="88"/>
      <c r="N39" s="10">
        <f t="shared" si="1"/>
        <v>0</v>
      </c>
      <c r="O39" s="89"/>
      <c r="P39" s="89"/>
      <c r="Q39" s="89"/>
      <c r="R39" s="91"/>
    </row>
    <row r="40" spans="1:18" ht="16.149999999999999" customHeight="1" thickBot="1">
      <c r="A40" s="22" t="str">
        <f>IFERROR(VLOOKUP(B40,休日マスタ!$A$3:$A$22,1,FALSE),"")</f>
        <v/>
      </c>
      <c r="B40" s="24">
        <f>IFERROR(IF(DAY(B39+1)=1,"",B39+1),"")</f>
        <v>46142</v>
      </c>
      <c r="C40" s="20">
        <f>IF(B40="","",WEEKDAY(B40,1))</f>
        <v>5</v>
      </c>
      <c r="D40" s="84"/>
      <c r="E40" s="85"/>
      <c r="F40" s="85"/>
      <c r="G40" s="85"/>
      <c r="H40" s="86"/>
      <c r="I40" s="87"/>
      <c r="J40" s="85"/>
      <c r="K40" s="85"/>
      <c r="L40" s="85"/>
      <c r="M40" s="88"/>
      <c r="N40" s="74">
        <f>(D40+E40+F40+G40+H40)+(I40+J40+K40+L40+M40)</f>
        <v>0</v>
      </c>
      <c r="O40" s="92"/>
      <c r="P40" s="92"/>
      <c r="Q40" s="92"/>
      <c r="R40" s="93"/>
    </row>
    <row r="41" spans="1:18" ht="16.149999999999999" customHeight="1" thickTop="1">
      <c r="B41" s="140" t="s">
        <v>16</v>
      </c>
      <c r="C41" s="141"/>
      <c r="D41" s="67">
        <f>SUM(D10:D40)</f>
        <v>0</v>
      </c>
      <c r="E41" s="68">
        <f t="shared" ref="E41:Q41" si="3">SUM(E10:E40)</f>
        <v>0</v>
      </c>
      <c r="F41" s="68">
        <f t="shared" si="3"/>
        <v>0</v>
      </c>
      <c r="G41" s="68">
        <f t="shared" si="3"/>
        <v>0</v>
      </c>
      <c r="H41" s="68">
        <f t="shared" si="3"/>
        <v>0</v>
      </c>
      <c r="I41" s="68">
        <f t="shared" si="3"/>
        <v>0</v>
      </c>
      <c r="J41" s="68">
        <f t="shared" si="3"/>
        <v>0</v>
      </c>
      <c r="K41" s="68">
        <f t="shared" si="3"/>
        <v>0</v>
      </c>
      <c r="L41" s="68">
        <f t="shared" si="3"/>
        <v>0</v>
      </c>
      <c r="M41" s="69">
        <f t="shared" si="3"/>
        <v>0</v>
      </c>
      <c r="N41" s="75">
        <f t="shared" si="3"/>
        <v>0</v>
      </c>
      <c r="O41" s="75">
        <f>SUM(O10:O40)</f>
        <v>0</v>
      </c>
      <c r="P41" s="75">
        <f>SUM(P10:P40)</f>
        <v>0</v>
      </c>
      <c r="Q41" s="75">
        <f t="shared" si="3"/>
        <v>0</v>
      </c>
      <c r="R41" s="75">
        <f>SUM(R10:R40)</f>
        <v>0</v>
      </c>
    </row>
    <row r="42" spans="1:18">
      <c r="B42" t="s">
        <v>17</v>
      </c>
    </row>
    <row r="43" spans="1:18" ht="22.5" customHeight="1">
      <c r="B43" s="45" t="s">
        <v>95</v>
      </c>
    </row>
    <row r="44" spans="1:18" ht="9" customHeight="1"/>
    <row r="45" spans="1:18" ht="20">
      <c r="B45" s="142" t="s">
        <v>18</v>
      </c>
      <c r="C45" s="142"/>
      <c r="D45" s="142"/>
      <c r="E45" s="142"/>
      <c r="F45" s="142"/>
      <c r="G45" s="142"/>
      <c r="H45" s="142"/>
      <c r="I45" s="142"/>
      <c r="J45" s="142"/>
      <c r="K45" s="142"/>
      <c r="L45" s="142"/>
      <c r="M45" s="142"/>
      <c r="N45" s="142"/>
      <c r="O45" s="142"/>
      <c r="P45" s="142"/>
      <c r="Q45" s="142"/>
      <c r="R45" s="142"/>
    </row>
    <row r="46" spans="1:18" ht="69" customHeight="1">
      <c r="B46" s="143" t="s">
        <v>25</v>
      </c>
      <c r="C46" s="144"/>
      <c r="D46" s="145" t="s">
        <v>96</v>
      </c>
      <c r="E46" s="146"/>
      <c r="F46" s="146"/>
      <c r="G46" s="146"/>
      <c r="H46" s="146"/>
      <c r="I46" s="146"/>
      <c r="J46" s="146"/>
      <c r="K46" s="146"/>
      <c r="L46" s="146"/>
      <c r="M46" s="146"/>
      <c r="N46" s="146"/>
      <c r="O46" s="146"/>
      <c r="P46" s="146"/>
      <c r="Q46" s="146"/>
      <c r="R46" s="147"/>
    </row>
    <row r="47" spans="1:18" ht="62.25" customHeight="1">
      <c r="B47" s="143" t="s">
        <v>54</v>
      </c>
      <c r="C47" s="148"/>
      <c r="D47" s="104" t="s">
        <v>94</v>
      </c>
      <c r="E47" s="105"/>
      <c r="F47" s="105"/>
      <c r="G47" s="105"/>
      <c r="H47" s="105"/>
      <c r="I47" s="105"/>
      <c r="J47" s="105"/>
      <c r="K47" s="105"/>
      <c r="L47" s="105"/>
      <c r="M47" s="105"/>
      <c r="N47" s="105"/>
      <c r="O47" s="105"/>
      <c r="P47" s="105"/>
      <c r="Q47" s="105"/>
      <c r="R47" s="106"/>
    </row>
    <row r="48" spans="1:18" ht="27.65" customHeight="1">
      <c r="B48" s="131" t="s">
        <v>19</v>
      </c>
      <c r="C48" s="132"/>
      <c r="D48" s="137" t="s">
        <v>70</v>
      </c>
      <c r="E48" s="138"/>
      <c r="F48" s="138"/>
      <c r="G48" s="138"/>
      <c r="H48" s="138"/>
      <c r="I48" s="138"/>
      <c r="J48" s="138"/>
      <c r="K48" s="138"/>
      <c r="L48" s="138"/>
      <c r="M48" s="138"/>
      <c r="N48" s="138"/>
      <c r="O48" s="138"/>
      <c r="P48" s="138"/>
      <c r="Q48" s="138"/>
      <c r="R48" s="139"/>
    </row>
    <row r="49" spans="2:18" ht="28.9" customHeight="1">
      <c r="B49" s="133"/>
      <c r="C49" s="134"/>
      <c r="D49" s="137" t="s">
        <v>72</v>
      </c>
      <c r="E49" s="138"/>
      <c r="F49" s="138"/>
      <c r="G49" s="138"/>
      <c r="H49" s="138"/>
      <c r="I49" s="138"/>
      <c r="J49" s="138"/>
      <c r="K49" s="138"/>
      <c r="L49" s="138"/>
      <c r="M49" s="138"/>
      <c r="N49" s="138"/>
      <c r="O49" s="138"/>
      <c r="P49" s="138"/>
      <c r="Q49" s="138"/>
      <c r="R49" s="139"/>
    </row>
    <row r="50" spans="2:18" ht="33" customHeight="1">
      <c r="B50" s="135"/>
      <c r="C50" s="136"/>
      <c r="D50" s="137" t="s">
        <v>71</v>
      </c>
      <c r="E50" s="138"/>
      <c r="F50" s="138"/>
      <c r="G50" s="138"/>
      <c r="H50" s="138"/>
      <c r="I50" s="138"/>
      <c r="J50" s="138"/>
      <c r="K50" s="138"/>
      <c r="L50" s="138"/>
      <c r="M50" s="138"/>
      <c r="N50" s="138"/>
      <c r="O50" s="138"/>
      <c r="P50" s="138"/>
      <c r="Q50" s="138"/>
      <c r="R50" s="139"/>
    </row>
    <row r="51" spans="2:18" ht="60" customHeight="1">
      <c r="B51" s="128" t="s">
        <v>67</v>
      </c>
      <c r="C51" s="129"/>
      <c r="D51" s="125" t="s">
        <v>69</v>
      </c>
      <c r="E51" s="126"/>
      <c r="F51" s="126"/>
      <c r="G51" s="126"/>
      <c r="H51" s="126"/>
      <c r="I51" s="126"/>
      <c r="J51" s="126"/>
      <c r="K51" s="126"/>
      <c r="L51" s="126"/>
      <c r="M51" s="126"/>
      <c r="N51" s="126"/>
      <c r="O51" s="126"/>
      <c r="P51" s="126"/>
      <c r="Q51" s="126"/>
      <c r="R51" s="127"/>
    </row>
    <row r="52" spans="2:18" ht="36" customHeight="1">
      <c r="B52" s="154" t="s">
        <v>26</v>
      </c>
      <c r="C52" s="155"/>
      <c r="D52" s="156" t="s">
        <v>23</v>
      </c>
      <c r="E52" s="157"/>
      <c r="F52" s="158"/>
      <c r="G52" s="159"/>
      <c r="H52" s="160" t="s">
        <v>24</v>
      </c>
      <c r="I52" s="161"/>
      <c r="J52" s="162"/>
      <c r="K52" s="163"/>
      <c r="L52" s="160" t="s">
        <v>88</v>
      </c>
      <c r="M52" s="161"/>
      <c r="N52" s="149">
        <f>F52+J52</f>
        <v>0</v>
      </c>
      <c r="O52" s="150"/>
      <c r="P52" s="151" t="s">
        <v>29</v>
      </c>
      <c r="Q52" s="152"/>
      <c r="R52" s="94"/>
    </row>
    <row r="53" spans="2:18">
      <c r="B53" s="153" t="s">
        <v>73</v>
      </c>
      <c r="C53" s="153"/>
      <c r="D53" s="153"/>
      <c r="E53" s="153"/>
      <c r="F53" s="153"/>
      <c r="G53" s="153"/>
      <c r="H53" s="153"/>
      <c r="I53" s="153"/>
      <c r="J53" s="153"/>
      <c r="K53" s="153"/>
      <c r="L53" s="153"/>
      <c r="M53" s="153"/>
      <c r="N53" s="153"/>
      <c r="O53" s="153"/>
      <c r="P53" s="153"/>
      <c r="Q53" s="153"/>
      <c r="R53" s="153"/>
    </row>
  </sheetData>
  <sheetProtection algorithmName="SHA-512" hashValue="gK3ZG7CwLtK3aVfD49ZX208H1fBMT9QvvEnIhnJfyhoAgddyEREEAVHwt3gx4zSADeTpHWQRLWZ0zNn6ea6OAw==" saltValue="J5wh2BGviqqeun3usy9OaA==" spinCount="100000" sheet="1" objects="1" scenarios="1"/>
  <protectedRanges>
    <protectedRange sqref="L4:R5 D11:M40 O11:R40 D46:R46 D47:R47 D48:R48 D49:R49 D50:R50 D51:R51 F52:G52 J52:K52 R52" name="範囲2"/>
    <protectedRange sqref="T1:X1048576" name="範囲1"/>
  </protectedRanges>
  <mergeCells count="42">
    <mergeCell ref="B47:C47"/>
    <mergeCell ref="N52:O52"/>
    <mergeCell ref="P52:Q52"/>
    <mergeCell ref="B53:R53"/>
    <mergeCell ref="B52:C52"/>
    <mergeCell ref="D52:E52"/>
    <mergeCell ref="F52:G52"/>
    <mergeCell ref="H52:I52"/>
    <mergeCell ref="J52:K52"/>
    <mergeCell ref="L52:M52"/>
    <mergeCell ref="C7:C8"/>
    <mergeCell ref="D51:R51"/>
    <mergeCell ref="B51:C51"/>
    <mergeCell ref="F7:G7"/>
    <mergeCell ref="H7:H8"/>
    <mergeCell ref="I7:I8"/>
    <mergeCell ref="J7:J8"/>
    <mergeCell ref="E7:E8"/>
    <mergeCell ref="B48:C50"/>
    <mergeCell ref="D48:R48"/>
    <mergeCell ref="D49:R49"/>
    <mergeCell ref="D50:R50"/>
    <mergeCell ref="B41:C41"/>
    <mergeCell ref="B45:R45"/>
    <mergeCell ref="B46:C46"/>
    <mergeCell ref="D46:R46"/>
    <mergeCell ref="D7:D8"/>
    <mergeCell ref="D47:R47"/>
    <mergeCell ref="K7:L7"/>
    <mergeCell ref="B2:R2"/>
    <mergeCell ref="L4:R4"/>
    <mergeCell ref="L5:R5"/>
    <mergeCell ref="B6:C6"/>
    <mergeCell ref="D6:H6"/>
    <mergeCell ref="I6:M6"/>
    <mergeCell ref="N6:N8"/>
    <mergeCell ref="O6:O8"/>
    <mergeCell ref="P6:P8"/>
    <mergeCell ref="Q6:Q8"/>
    <mergeCell ref="M7:M8"/>
    <mergeCell ref="R6:R8"/>
    <mergeCell ref="B7:B8"/>
  </mergeCells>
  <phoneticPr fontId="1"/>
  <conditionalFormatting sqref="B11:C40">
    <cfRule type="expression" dxfId="36" priority="8">
      <formula>$A11&lt;&gt;""</formula>
    </cfRule>
    <cfRule type="expression" dxfId="35" priority="9">
      <formula>$C11=1</formula>
    </cfRule>
    <cfRule type="expression" dxfId="34" priority="10">
      <formula>$C11=7</formula>
    </cfRule>
  </conditionalFormatting>
  <conditionalFormatting sqref="D46:R46">
    <cfRule type="expression" dxfId="33" priority="1">
      <formula>D46="　目標設定シートの１（１）で記載したものを記入"</formula>
    </cfRule>
  </conditionalFormatting>
  <dataValidations count="1">
    <dataValidation type="decimal" allowBlank="1" showInputMessage="1" showErrorMessage="1" errorTitle="お手数をおかけします。" error="集計を行うため、０以上の整数の入力をお願いします。" promptTitle="０以上の整数を入力してください。" sqref="D11:M40 O11:R40" xr:uid="{00000000-0002-0000-0000-000000000000}">
      <formula1>0</formula1>
      <formula2>10000000</formula2>
    </dataValidation>
  </dataValidations>
  <printOptions horizontalCentered="1" verticalCentered="1"/>
  <pageMargins left="0" right="0" top="0" bottom="0" header="0" footer="0"/>
  <pageSetup paperSize="9" scale="74"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55"/>
  <sheetViews>
    <sheetView view="pageBreakPreview" topLeftCell="A2" zoomScale="71" zoomScaleNormal="100" zoomScaleSheetLayoutView="71" workbookViewId="0">
      <selection activeCell="L5" sqref="L5:R5"/>
    </sheetView>
  </sheetViews>
  <sheetFormatPr defaultRowHeight="18"/>
  <cols>
    <col min="1" max="1" width="3" customWidth="1"/>
    <col min="2" max="3" width="5" customWidth="1"/>
    <col min="4" max="13" width="6.25" customWidth="1"/>
    <col min="14" max="17" width="7.33203125" customWidth="1"/>
    <col min="19" max="19" width="3.58203125" customWidth="1"/>
  </cols>
  <sheetData>
    <row r="1" spans="1:18">
      <c r="B1" t="s">
        <v>0</v>
      </c>
    </row>
    <row r="2" spans="1:18" ht="30" customHeight="1">
      <c r="B2" s="108" t="str">
        <f>"令和8年度「小地域における生活支援体制整備事業」　【"&amp;DBCS(MONTH(B6))&amp;"月分】　業務報告（月報）"</f>
        <v>令和8年度「小地域における生活支援体制整備事業」　【１月分】　業務報告（月報）</v>
      </c>
      <c r="C2" s="108"/>
      <c r="D2" s="108"/>
      <c r="E2" s="108"/>
      <c r="F2" s="108"/>
      <c r="G2" s="108"/>
      <c r="H2" s="108"/>
      <c r="I2" s="108"/>
      <c r="J2" s="108"/>
      <c r="K2" s="108"/>
      <c r="L2" s="108"/>
      <c r="M2" s="108"/>
      <c r="N2" s="108"/>
      <c r="O2" s="108"/>
      <c r="P2" s="108"/>
      <c r="Q2" s="108"/>
      <c r="R2" s="108"/>
    </row>
    <row r="3" spans="1:18" ht="4" customHeight="1">
      <c r="B3" s="1"/>
      <c r="C3" s="1"/>
      <c r="D3" s="1"/>
      <c r="E3" s="1"/>
      <c r="F3" s="1"/>
      <c r="G3" s="1"/>
      <c r="H3" s="1"/>
      <c r="I3" s="1"/>
      <c r="J3" s="1"/>
      <c r="K3" s="1"/>
      <c r="L3" s="1"/>
      <c r="M3" s="1"/>
      <c r="N3" s="1"/>
      <c r="O3" s="1"/>
      <c r="P3" s="1"/>
      <c r="Q3" s="1"/>
      <c r="R3" s="1"/>
    </row>
    <row r="4" spans="1:18" ht="20.149999999999999" customHeight="1">
      <c r="L4" s="164" t="str">
        <f>'様式1-1月報(4月)'!$L$4:$R$4</f>
        <v>事業所名：</v>
      </c>
      <c r="M4" s="164"/>
      <c r="N4" s="164"/>
      <c r="O4" s="164"/>
      <c r="P4" s="164"/>
      <c r="Q4" s="164"/>
      <c r="R4" s="164"/>
    </row>
    <row r="5" spans="1:18" ht="20.149999999999999" customHeight="1">
      <c r="L5" s="110" t="s">
        <v>2</v>
      </c>
      <c r="M5" s="110"/>
      <c r="N5" s="110"/>
      <c r="O5" s="110"/>
      <c r="P5" s="110"/>
      <c r="Q5" s="110"/>
      <c r="R5" s="110"/>
    </row>
    <row r="6" spans="1:18" ht="18.75" customHeight="1">
      <c r="B6" s="111">
        <f>EDATE('様式1-1月報(4月)'!$B$6,9)</f>
        <v>46388</v>
      </c>
      <c r="C6" s="112"/>
      <c r="D6" s="113" t="s">
        <v>3</v>
      </c>
      <c r="E6" s="114"/>
      <c r="F6" s="114"/>
      <c r="G6" s="114"/>
      <c r="H6" s="115"/>
      <c r="I6" s="113" t="s">
        <v>4</v>
      </c>
      <c r="J6" s="114"/>
      <c r="K6" s="114"/>
      <c r="L6" s="114"/>
      <c r="M6" s="115"/>
      <c r="N6" s="116" t="s">
        <v>5</v>
      </c>
      <c r="O6" s="116" t="s">
        <v>22</v>
      </c>
      <c r="P6" s="116" t="s">
        <v>20</v>
      </c>
      <c r="Q6" s="116" t="s">
        <v>68</v>
      </c>
      <c r="R6" s="116" t="s">
        <v>6</v>
      </c>
    </row>
    <row r="7" spans="1:18" ht="13.5" customHeight="1">
      <c r="B7" s="121" t="s">
        <v>11</v>
      </c>
      <c r="C7" s="123" t="s">
        <v>12</v>
      </c>
      <c r="D7" s="102" t="s">
        <v>7</v>
      </c>
      <c r="E7" s="107" t="s">
        <v>8</v>
      </c>
      <c r="F7" s="107" t="s">
        <v>9</v>
      </c>
      <c r="G7" s="107"/>
      <c r="H7" s="119" t="s">
        <v>10</v>
      </c>
      <c r="I7" s="102" t="s">
        <v>7</v>
      </c>
      <c r="J7" s="107" t="s">
        <v>8</v>
      </c>
      <c r="K7" s="107" t="s">
        <v>9</v>
      </c>
      <c r="L7" s="107"/>
      <c r="M7" s="119" t="s">
        <v>10</v>
      </c>
      <c r="N7" s="117"/>
      <c r="O7" s="117"/>
      <c r="P7" s="117"/>
      <c r="Q7" s="117"/>
      <c r="R7" s="117"/>
    </row>
    <row r="8" spans="1:18" ht="27" customHeight="1">
      <c r="B8" s="122"/>
      <c r="C8" s="124"/>
      <c r="D8" s="103"/>
      <c r="E8" s="130"/>
      <c r="F8" s="28" t="s">
        <v>13</v>
      </c>
      <c r="G8" s="2" t="s">
        <v>14</v>
      </c>
      <c r="H8" s="120"/>
      <c r="I8" s="103"/>
      <c r="J8" s="130"/>
      <c r="K8" s="28" t="s">
        <v>13</v>
      </c>
      <c r="L8" s="2" t="s">
        <v>14</v>
      </c>
      <c r="M8" s="120"/>
      <c r="N8" s="118"/>
      <c r="O8" s="118"/>
      <c r="P8" s="118"/>
      <c r="Q8" s="118"/>
      <c r="R8" s="118"/>
    </row>
    <row r="9" spans="1:18" ht="16.5" customHeight="1">
      <c r="B9" s="26" t="s">
        <v>15</v>
      </c>
      <c r="C9" s="3"/>
      <c r="D9" s="4">
        <v>1</v>
      </c>
      <c r="E9" s="5">
        <v>1</v>
      </c>
      <c r="F9" s="5">
        <v>4</v>
      </c>
      <c r="G9" s="5">
        <v>0</v>
      </c>
      <c r="H9" s="3">
        <v>0</v>
      </c>
      <c r="I9" s="6">
        <v>0</v>
      </c>
      <c r="J9" s="5">
        <v>0</v>
      </c>
      <c r="K9" s="5">
        <v>0</v>
      </c>
      <c r="L9" s="5">
        <v>2</v>
      </c>
      <c r="M9" s="7">
        <v>0</v>
      </c>
      <c r="N9" s="8">
        <f>(D9+E9+F9+G9+H9)+(I9+J9+K9+L9+M9)</f>
        <v>8</v>
      </c>
      <c r="O9" s="8">
        <v>1</v>
      </c>
      <c r="P9" s="78">
        <v>1</v>
      </c>
      <c r="Q9" s="8">
        <v>1</v>
      </c>
      <c r="R9" s="9">
        <v>0</v>
      </c>
    </row>
    <row r="10" spans="1:18" ht="27" hidden="1" customHeight="1">
      <c r="B10" s="29" t="s">
        <v>33</v>
      </c>
      <c r="C10" s="30" t="s">
        <v>55</v>
      </c>
      <c r="D10" s="31" t="s">
        <v>56</v>
      </c>
      <c r="E10" s="34" t="s">
        <v>57</v>
      </c>
      <c r="F10" s="34" t="s">
        <v>58</v>
      </c>
      <c r="G10" s="35" t="s">
        <v>59</v>
      </c>
      <c r="H10" s="32" t="s">
        <v>60</v>
      </c>
      <c r="I10" s="31" t="s">
        <v>61</v>
      </c>
      <c r="J10" s="34" t="s">
        <v>62</v>
      </c>
      <c r="K10" s="34" t="s">
        <v>63</v>
      </c>
      <c r="L10" s="35" t="s">
        <v>64</v>
      </c>
      <c r="M10" s="32" t="s">
        <v>65</v>
      </c>
      <c r="N10" s="23" t="s">
        <v>5</v>
      </c>
      <c r="O10" s="23" t="s">
        <v>22</v>
      </c>
      <c r="P10" s="23" t="s">
        <v>20</v>
      </c>
      <c r="Q10" s="23" t="s">
        <v>21</v>
      </c>
      <c r="R10" s="36" t="s">
        <v>6</v>
      </c>
    </row>
    <row r="11" spans="1:18" ht="16.149999999999999" customHeight="1">
      <c r="A11" s="22">
        <f>IFERROR(VLOOKUP(B11,休日マスタ!$A$3:$A$22,1,FALSE),"")</f>
        <v>46388</v>
      </c>
      <c r="B11" s="27">
        <f>B6</f>
        <v>46388</v>
      </c>
      <c r="C11" s="19">
        <f t="shared" ref="C11:C38" si="0">WEEKDAY(B11,1)</f>
        <v>6</v>
      </c>
      <c r="D11" s="79"/>
      <c r="E11" s="80"/>
      <c r="F11" s="80"/>
      <c r="G11" s="80"/>
      <c r="H11" s="81"/>
      <c r="I11" s="82"/>
      <c r="J11" s="80"/>
      <c r="K11" s="80"/>
      <c r="L11" s="80"/>
      <c r="M11" s="83"/>
      <c r="N11" s="10">
        <f>(D11+E11+F11+G11+H11)+(I11+J11+K11+L11+M11)</f>
        <v>0</v>
      </c>
      <c r="O11" s="89"/>
      <c r="P11" s="89"/>
      <c r="Q11" s="89"/>
      <c r="R11" s="90"/>
    </row>
    <row r="12" spans="1:18" ht="16.149999999999999" customHeight="1">
      <c r="A12" s="22" t="str">
        <f>IFERROR(VLOOKUP(B12,休日マスタ!$A$3:$A$22,1,FALSE),"")</f>
        <v/>
      </c>
      <c r="B12" s="24">
        <f>B11+1</f>
        <v>46389</v>
      </c>
      <c r="C12" s="20">
        <f t="shared" si="0"/>
        <v>7</v>
      </c>
      <c r="D12" s="84"/>
      <c r="E12" s="85"/>
      <c r="F12" s="85"/>
      <c r="G12" s="85"/>
      <c r="H12" s="86"/>
      <c r="I12" s="87"/>
      <c r="J12" s="85"/>
      <c r="K12" s="85"/>
      <c r="L12" s="85"/>
      <c r="M12" s="88"/>
      <c r="N12" s="10">
        <f t="shared" ref="N12:N39" si="1">(D12+E12+F12+G12+H12)+(I12+J12+K12+L12+M12)</f>
        <v>0</v>
      </c>
      <c r="O12" s="89"/>
      <c r="P12" s="89"/>
      <c r="Q12" s="89"/>
      <c r="R12" s="91"/>
    </row>
    <row r="13" spans="1:18" ht="16.149999999999999" customHeight="1">
      <c r="A13" s="22" t="str">
        <f>IFERROR(VLOOKUP(B13,休日マスタ!$A$3:$A$22,1,FALSE),"")</f>
        <v/>
      </c>
      <c r="B13" s="24">
        <f t="shared" ref="B13:B38" si="2">B12+1</f>
        <v>46390</v>
      </c>
      <c r="C13" s="20">
        <f t="shared" si="0"/>
        <v>1</v>
      </c>
      <c r="D13" s="84"/>
      <c r="E13" s="85"/>
      <c r="F13" s="85"/>
      <c r="G13" s="85"/>
      <c r="H13" s="86"/>
      <c r="I13" s="87"/>
      <c r="J13" s="85"/>
      <c r="K13" s="85"/>
      <c r="L13" s="85"/>
      <c r="M13" s="88"/>
      <c r="N13" s="10">
        <f t="shared" si="1"/>
        <v>0</v>
      </c>
      <c r="O13" s="89"/>
      <c r="P13" s="89"/>
      <c r="Q13" s="89"/>
      <c r="R13" s="91"/>
    </row>
    <row r="14" spans="1:18" ht="16.149999999999999" customHeight="1">
      <c r="A14" s="22" t="str">
        <f>IFERROR(VLOOKUP(B14,休日マスタ!$A$3:$A$22,1,FALSE),"")</f>
        <v/>
      </c>
      <c r="B14" s="24">
        <f t="shared" si="2"/>
        <v>46391</v>
      </c>
      <c r="C14" s="20">
        <f t="shared" si="0"/>
        <v>2</v>
      </c>
      <c r="D14" s="84"/>
      <c r="E14" s="85"/>
      <c r="F14" s="85"/>
      <c r="G14" s="85"/>
      <c r="H14" s="86"/>
      <c r="I14" s="87"/>
      <c r="J14" s="85"/>
      <c r="K14" s="85"/>
      <c r="L14" s="85"/>
      <c r="M14" s="88"/>
      <c r="N14" s="10">
        <f t="shared" si="1"/>
        <v>0</v>
      </c>
      <c r="O14" s="89"/>
      <c r="P14" s="89"/>
      <c r="Q14" s="89"/>
      <c r="R14" s="91"/>
    </row>
    <row r="15" spans="1:18" ht="16.149999999999999" customHeight="1">
      <c r="A15" s="22" t="str">
        <f>IFERROR(VLOOKUP(B15,休日マスタ!$A$3:$A$22,1,FALSE),"")</f>
        <v/>
      </c>
      <c r="B15" s="24">
        <f t="shared" si="2"/>
        <v>46392</v>
      </c>
      <c r="C15" s="20">
        <f t="shared" si="0"/>
        <v>3</v>
      </c>
      <c r="D15" s="84"/>
      <c r="E15" s="85"/>
      <c r="F15" s="85"/>
      <c r="G15" s="85"/>
      <c r="H15" s="86"/>
      <c r="I15" s="87"/>
      <c r="J15" s="85"/>
      <c r="K15" s="85"/>
      <c r="L15" s="85"/>
      <c r="M15" s="88"/>
      <c r="N15" s="10">
        <f t="shared" si="1"/>
        <v>0</v>
      </c>
      <c r="O15" s="89"/>
      <c r="P15" s="89"/>
      <c r="Q15" s="89"/>
      <c r="R15" s="91"/>
    </row>
    <row r="16" spans="1:18" ht="16.149999999999999" customHeight="1">
      <c r="A16" s="22" t="str">
        <f>IFERROR(VLOOKUP(B16,休日マスタ!$A$3:$A$22,1,FALSE),"")</f>
        <v/>
      </c>
      <c r="B16" s="24">
        <f t="shared" si="2"/>
        <v>46393</v>
      </c>
      <c r="C16" s="20">
        <f t="shared" si="0"/>
        <v>4</v>
      </c>
      <c r="D16" s="84"/>
      <c r="E16" s="85"/>
      <c r="F16" s="85"/>
      <c r="G16" s="85"/>
      <c r="H16" s="86"/>
      <c r="I16" s="87"/>
      <c r="J16" s="85"/>
      <c r="K16" s="85"/>
      <c r="L16" s="85"/>
      <c r="M16" s="88"/>
      <c r="N16" s="10">
        <f t="shared" si="1"/>
        <v>0</v>
      </c>
      <c r="O16" s="89"/>
      <c r="P16" s="89"/>
      <c r="Q16" s="89"/>
      <c r="R16" s="91"/>
    </row>
    <row r="17" spans="1:18" ht="16.149999999999999" customHeight="1">
      <c r="A17" s="22" t="str">
        <f>IFERROR(VLOOKUP(B17,休日マスタ!$A$3:$A$22,1,FALSE),"")</f>
        <v/>
      </c>
      <c r="B17" s="24">
        <f t="shared" si="2"/>
        <v>46394</v>
      </c>
      <c r="C17" s="20">
        <f t="shared" si="0"/>
        <v>5</v>
      </c>
      <c r="D17" s="84"/>
      <c r="E17" s="85"/>
      <c r="F17" s="85"/>
      <c r="G17" s="85"/>
      <c r="H17" s="86"/>
      <c r="I17" s="87"/>
      <c r="J17" s="85"/>
      <c r="K17" s="85"/>
      <c r="L17" s="85"/>
      <c r="M17" s="88"/>
      <c r="N17" s="10">
        <f t="shared" si="1"/>
        <v>0</v>
      </c>
      <c r="O17" s="89"/>
      <c r="P17" s="89"/>
      <c r="Q17" s="89"/>
      <c r="R17" s="91"/>
    </row>
    <row r="18" spans="1:18" ht="16.149999999999999" customHeight="1">
      <c r="A18" s="22" t="str">
        <f>IFERROR(VLOOKUP(B18,休日マスタ!$A$3:$A$22,1,FALSE),"")</f>
        <v/>
      </c>
      <c r="B18" s="24">
        <f t="shared" si="2"/>
        <v>46395</v>
      </c>
      <c r="C18" s="20">
        <f t="shared" si="0"/>
        <v>6</v>
      </c>
      <c r="D18" s="84"/>
      <c r="E18" s="85"/>
      <c r="F18" s="85"/>
      <c r="G18" s="85"/>
      <c r="H18" s="86"/>
      <c r="I18" s="87"/>
      <c r="J18" s="85"/>
      <c r="K18" s="85"/>
      <c r="L18" s="85"/>
      <c r="M18" s="88"/>
      <c r="N18" s="10">
        <f t="shared" si="1"/>
        <v>0</v>
      </c>
      <c r="O18" s="89"/>
      <c r="P18" s="89"/>
      <c r="Q18" s="89"/>
      <c r="R18" s="91"/>
    </row>
    <row r="19" spans="1:18" ht="16.149999999999999" customHeight="1">
      <c r="A19" s="22" t="str">
        <f>IFERROR(VLOOKUP(B19,休日マスタ!$A$3:$A$22,1,FALSE),"")</f>
        <v/>
      </c>
      <c r="B19" s="24">
        <f t="shared" si="2"/>
        <v>46396</v>
      </c>
      <c r="C19" s="20">
        <f t="shared" si="0"/>
        <v>7</v>
      </c>
      <c r="D19" s="84"/>
      <c r="E19" s="85"/>
      <c r="F19" s="85"/>
      <c r="G19" s="85"/>
      <c r="H19" s="86"/>
      <c r="I19" s="87"/>
      <c r="J19" s="85"/>
      <c r="K19" s="85"/>
      <c r="L19" s="85"/>
      <c r="M19" s="88"/>
      <c r="N19" s="10">
        <f t="shared" si="1"/>
        <v>0</v>
      </c>
      <c r="O19" s="89"/>
      <c r="P19" s="89"/>
      <c r="Q19" s="89"/>
      <c r="R19" s="91"/>
    </row>
    <row r="20" spans="1:18" ht="16.149999999999999" customHeight="1">
      <c r="A20" s="22" t="str">
        <f>IFERROR(VLOOKUP(B20,休日マスタ!$A$3:$A$22,1,FALSE),"")</f>
        <v/>
      </c>
      <c r="B20" s="24">
        <f t="shared" si="2"/>
        <v>46397</v>
      </c>
      <c r="C20" s="20">
        <f t="shared" si="0"/>
        <v>1</v>
      </c>
      <c r="D20" s="84"/>
      <c r="E20" s="85"/>
      <c r="F20" s="85"/>
      <c r="G20" s="85"/>
      <c r="H20" s="86"/>
      <c r="I20" s="87"/>
      <c r="J20" s="85"/>
      <c r="K20" s="85"/>
      <c r="L20" s="85"/>
      <c r="M20" s="88"/>
      <c r="N20" s="10">
        <f t="shared" si="1"/>
        <v>0</v>
      </c>
      <c r="O20" s="89"/>
      <c r="P20" s="89"/>
      <c r="Q20" s="89"/>
      <c r="R20" s="91"/>
    </row>
    <row r="21" spans="1:18" ht="16.149999999999999" customHeight="1">
      <c r="A21" s="22">
        <f>IFERROR(VLOOKUP(B21,休日マスタ!$A$3:$A$22,1,FALSE),"")</f>
        <v>46398</v>
      </c>
      <c r="B21" s="24">
        <f t="shared" si="2"/>
        <v>46398</v>
      </c>
      <c r="C21" s="20">
        <f t="shared" si="0"/>
        <v>2</v>
      </c>
      <c r="D21" s="84"/>
      <c r="E21" s="85"/>
      <c r="F21" s="85"/>
      <c r="G21" s="85"/>
      <c r="H21" s="86"/>
      <c r="I21" s="87"/>
      <c r="J21" s="85"/>
      <c r="K21" s="85"/>
      <c r="L21" s="85"/>
      <c r="M21" s="88"/>
      <c r="N21" s="10">
        <f t="shared" si="1"/>
        <v>0</v>
      </c>
      <c r="O21" s="89"/>
      <c r="P21" s="89"/>
      <c r="Q21" s="89"/>
      <c r="R21" s="91"/>
    </row>
    <row r="22" spans="1:18" ht="16.149999999999999" customHeight="1">
      <c r="A22" s="22" t="str">
        <f>IFERROR(VLOOKUP(B22,休日マスタ!$A$3:$A$22,1,FALSE),"")</f>
        <v/>
      </c>
      <c r="B22" s="24">
        <f t="shared" si="2"/>
        <v>46399</v>
      </c>
      <c r="C22" s="20">
        <f t="shared" si="0"/>
        <v>3</v>
      </c>
      <c r="D22" s="84"/>
      <c r="E22" s="85"/>
      <c r="F22" s="85"/>
      <c r="G22" s="85"/>
      <c r="H22" s="86"/>
      <c r="I22" s="87"/>
      <c r="J22" s="85"/>
      <c r="K22" s="85"/>
      <c r="L22" s="85"/>
      <c r="M22" s="88"/>
      <c r="N22" s="10">
        <f t="shared" si="1"/>
        <v>0</v>
      </c>
      <c r="O22" s="89"/>
      <c r="P22" s="89"/>
      <c r="Q22" s="89"/>
      <c r="R22" s="91"/>
    </row>
    <row r="23" spans="1:18" ht="16.149999999999999" customHeight="1">
      <c r="A23" s="22" t="str">
        <f>IFERROR(VLOOKUP(B23,休日マスタ!$A$3:$A$22,1,FALSE),"")</f>
        <v/>
      </c>
      <c r="B23" s="24">
        <f t="shared" si="2"/>
        <v>46400</v>
      </c>
      <c r="C23" s="20">
        <f t="shared" si="0"/>
        <v>4</v>
      </c>
      <c r="D23" s="84"/>
      <c r="E23" s="85"/>
      <c r="F23" s="85"/>
      <c r="G23" s="85"/>
      <c r="H23" s="86"/>
      <c r="I23" s="87"/>
      <c r="J23" s="85"/>
      <c r="K23" s="85"/>
      <c r="L23" s="85"/>
      <c r="M23" s="88"/>
      <c r="N23" s="10">
        <f t="shared" si="1"/>
        <v>0</v>
      </c>
      <c r="O23" s="89"/>
      <c r="P23" s="89"/>
      <c r="Q23" s="89"/>
      <c r="R23" s="91"/>
    </row>
    <row r="24" spans="1:18" ht="16.149999999999999" customHeight="1">
      <c r="A24" s="22" t="str">
        <f>IFERROR(VLOOKUP(B24,休日マスタ!$A$3:$A$22,1,FALSE),"")</f>
        <v/>
      </c>
      <c r="B24" s="24">
        <f t="shared" si="2"/>
        <v>46401</v>
      </c>
      <c r="C24" s="20">
        <f t="shared" si="0"/>
        <v>5</v>
      </c>
      <c r="D24" s="84"/>
      <c r="E24" s="85"/>
      <c r="F24" s="85"/>
      <c r="G24" s="85"/>
      <c r="H24" s="86"/>
      <c r="I24" s="87"/>
      <c r="J24" s="85"/>
      <c r="K24" s="85"/>
      <c r="L24" s="85"/>
      <c r="M24" s="88"/>
      <c r="N24" s="10">
        <f t="shared" si="1"/>
        <v>0</v>
      </c>
      <c r="O24" s="89"/>
      <c r="P24" s="89"/>
      <c r="Q24" s="89"/>
      <c r="R24" s="91"/>
    </row>
    <row r="25" spans="1:18" ht="16.149999999999999" customHeight="1">
      <c r="A25" s="22" t="str">
        <f>IFERROR(VLOOKUP(B25,休日マスタ!$A$3:$A$22,1,FALSE),"")</f>
        <v/>
      </c>
      <c r="B25" s="24">
        <f t="shared" si="2"/>
        <v>46402</v>
      </c>
      <c r="C25" s="20">
        <f t="shared" si="0"/>
        <v>6</v>
      </c>
      <c r="D25" s="84"/>
      <c r="E25" s="85"/>
      <c r="F25" s="85"/>
      <c r="G25" s="85"/>
      <c r="H25" s="86"/>
      <c r="I25" s="87"/>
      <c r="J25" s="85"/>
      <c r="K25" s="85"/>
      <c r="L25" s="85"/>
      <c r="M25" s="88"/>
      <c r="N25" s="10">
        <f t="shared" si="1"/>
        <v>0</v>
      </c>
      <c r="O25" s="89"/>
      <c r="P25" s="89"/>
      <c r="Q25" s="89"/>
      <c r="R25" s="91"/>
    </row>
    <row r="26" spans="1:18" ht="16.149999999999999" customHeight="1">
      <c r="A26" s="22" t="str">
        <f>IFERROR(VLOOKUP(B26,休日マスタ!$A$3:$A$22,1,FALSE),"")</f>
        <v/>
      </c>
      <c r="B26" s="24">
        <f t="shared" si="2"/>
        <v>46403</v>
      </c>
      <c r="C26" s="20">
        <f t="shared" si="0"/>
        <v>7</v>
      </c>
      <c r="D26" s="84"/>
      <c r="E26" s="85"/>
      <c r="F26" s="85"/>
      <c r="G26" s="85"/>
      <c r="H26" s="86"/>
      <c r="I26" s="87"/>
      <c r="J26" s="85"/>
      <c r="K26" s="85"/>
      <c r="L26" s="85"/>
      <c r="M26" s="88"/>
      <c r="N26" s="10">
        <f t="shared" si="1"/>
        <v>0</v>
      </c>
      <c r="O26" s="89"/>
      <c r="P26" s="89"/>
      <c r="Q26" s="89"/>
      <c r="R26" s="91"/>
    </row>
    <row r="27" spans="1:18" ht="16.149999999999999" customHeight="1">
      <c r="A27" s="22" t="str">
        <f>IFERROR(VLOOKUP(B27,休日マスタ!$A$3:$A$22,1,FALSE),"")</f>
        <v/>
      </c>
      <c r="B27" s="24">
        <f t="shared" si="2"/>
        <v>46404</v>
      </c>
      <c r="C27" s="20">
        <f t="shared" si="0"/>
        <v>1</v>
      </c>
      <c r="D27" s="84"/>
      <c r="E27" s="85"/>
      <c r="F27" s="85"/>
      <c r="G27" s="85"/>
      <c r="H27" s="86"/>
      <c r="I27" s="87"/>
      <c r="J27" s="85"/>
      <c r="K27" s="85"/>
      <c r="L27" s="85"/>
      <c r="M27" s="88"/>
      <c r="N27" s="10">
        <f t="shared" si="1"/>
        <v>0</v>
      </c>
      <c r="O27" s="89"/>
      <c r="P27" s="89"/>
      <c r="Q27" s="89"/>
      <c r="R27" s="91"/>
    </row>
    <row r="28" spans="1:18" ht="16.149999999999999" customHeight="1">
      <c r="A28" s="22" t="str">
        <f>IFERROR(VLOOKUP(B28,休日マスタ!$A$3:$A$22,1,FALSE),"")</f>
        <v/>
      </c>
      <c r="B28" s="24">
        <f t="shared" si="2"/>
        <v>46405</v>
      </c>
      <c r="C28" s="20">
        <f t="shared" si="0"/>
        <v>2</v>
      </c>
      <c r="D28" s="84"/>
      <c r="E28" s="85"/>
      <c r="F28" s="85"/>
      <c r="G28" s="85"/>
      <c r="H28" s="86"/>
      <c r="I28" s="87"/>
      <c r="J28" s="85"/>
      <c r="K28" s="85"/>
      <c r="L28" s="85"/>
      <c r="M28" s="88"/>
      <c r="N28" s="10">
        <f t="shared" si="1"/>
        <v>0</v>
      </c>
      <c r="O28" s="89"/>
      <c r="P28" s="89"/>
      <c r="Q28" s="89"/>
      <c r="R28" s="91"/>
    </row>
    <row r="29" spans="1:18" ht="16.149999999999999" customHeight="1">
      <c r="A29" s="22" t="str">
        <f>IFERROR(VLOOKUP(B29,休日マスタ!$A$3:$A$22,1,FALSE),"")</f>
        <v/>
      </c>
      <c r="B29" s="24">
        <f t="shared" si="2"/>
        <v>46406</v>
      </c>
      <c r="C29" s="20">
        <f t="shared" si="0"/>
        <v>3</v>
      </c>
      <c r="D29" s="84"/>
      <c r="E29" s="85"/>
      <c r="F29" s="85"/>
      <c r="G29" s="85"/>
      <c r="H29" s="86"/>
      <c r="I29" s="87"/>
      <c r="J29" s="85"/>
      <c r="K29" s="85"/>
      <c r="L29" s="85"/>
      <c r="M29" s="88"/>
      <c r="N29" s="10">
        <f t="shared" si="1"/>
        <v>0</v>
      </c>
      <c r="O29" s="89"/>
      <c r="P29" s="89"/>
      <c r="Q29" s="89"/>
      <c r="R29" s="91"/>
    </row>
    <row r="30" spans="1:18" ht="16.149999999999999" customHeight="1">
      <c r="A30" s="22" t="str">
        <f>IFERROR(VLOOKUP(B30,休日マスタ!$A$3:$A$22,1,FALSE),"")</f>
        <v/>
      </c>
      <c r="B30" s="24">
        <f t="shared" si="2"/>
        <v>46407</v>
      </c>
      <c r="C30" s="20">
        <f t="shared" si="0"/>
        <v>4</v>
      </c>
      <c r="D30" s="84"/>
      <c r="E30" s="85"/>
      <c r="F30" s="85"/>
      <c r="G30" s="85"/>
      <c r="H30" s="86"/>
      <c r="I30" s="87"/>
      <c r="J30" s="85"/>
      <c r="K30" s="85"/>
      <c r="L30" s="85"/>
      <c r="M30" s="88"/>
      <c r="N30" s="10">
        <f t="shared" si="1"/>
        <v>0</v>
      </c>
      <c r="O30" s="89"/>
      <c r="P30" s="89"/>
      <c r="Q30" s="89"/>
      <c r="R30" s="91"/>
    </row>
    <row r="31" spans="1:18" ht="16.149999999999999" customHeight="1">
      <c r="A31" s="22" t="str">
        <f>IFERROR(VLOOKUP(B31,休日マスタ!$A$3:$A$22,1,FALSE),"")</f>
        <v/>
      </c>
      <c r="B31" s="24">
        <f t="shared" si="2"/>
        <v>46408</v>
      </c>
      <c r="C31" s="20">
        <f t="shared" si="0"/>
        <v>5</v>
      </c>
      <c r="D31" s="84"/>
      <c r="E31" s="85"/>
      <c r="F31" s="85"/>
      <c r="G31" s="85"/>
      <c r="H31" s="86"/>
      <c r="I31" s="87"/>
      <c r="J31" s="85"/>
      <c r="K31" s="85"/>
      <c r="L31" s="85"/>
      <c r="M31" s="88"/>
      <c r="N31" s="10">
        <f t="shared" si="1"/>
        <v>0</v>
      </c>
      <c r="O31" s="89"/>
      <c r="P31" s="89"/>
      <c r="Q31" s="89"/>
      <c r="R31" s="91"/>
    </row>
    <row r="32" spans="1:18" ht="16.149999999999999" customHeight="1">
      <c r="A32" s="22" t="str">
        <f>IFERROR(VLOOKUP(B32,休日マスタ!$A$3:$A$22,1,FALSE),"")</f>
        <v/>
      </c>
      <c r="B32" s="24">
        <f t="shared" si="2"/>
        <v>46409</v>
      </c>
      <c r="C32" s="20">
        <f t="shared" si="0"/>
        <v>6</v>
      </c>
      <c r="D32" s="84"/>
      <c r="E32" s="85"/>
      <c r="F32" s="85"/>
      <c r="G32" s="85"/>
      <c r="H32" s="86"/>
      <c r="I32" s="87"/>
      <c r="J32" s="85"/>
      <c r="K32" s="85"/>
      <c r="L32" s="85"/>
      <c r="M32" s="88"/>
      <c r="N32" s="10">
        <f t="shared" si="1"/>
        <v>0</v>
      </c>
      <c r="O32" s="89"/>
      <c r="P32" s="89"/>
      <c r="Q32" s="89"/>
      <c r="R32" s="91"/>
    </row>
    <row r="33" spans="1:18" ht="16.149999999999999" customHeight="1">
      <c r="A33" s="22" t="str">
        <f>IFERROR(VLOOKUP(B33,休日マスタ!$A$3:$A$22,1,FALSE),"")</f>
        <v/>
      </c>
      <c r="B33" s="24">
        <f t="shared" si="2"/>
        <v>46410</v>
      </c>
      <c r="C33" s="20">
        <f t="shared" si="0"/>
        <v>7</v>
      </c>
      <c r="D33" s="84"/>
      <c r="E33" s="85"/>
      <c r="F33" s="85"/>
      <c r="G33" s="85"/>
      <c r="H33" s="86"/>
      <c r="I33" s="87"/>
      <c r="J33" s="85"/>
      <c r="K33" s="85"/>
      <c r="L33" s="85"/>
      <c r="M33" s="88"/>
      <c r="N33" s="10">
        <f t="shared" si="1"/>
        <v>0</v>
      </c>
      <c r="O33" s="89"/>
      <c r="P33" s="89"/>
      <c r="Q33" s="89"/>
      <c r="R33" s="91"/>
    </row>
    <row r="34" spans="1:18" ht="16.149999999999999" customHeight="1">
      <c r="A34" s="22" t="str">
        <f>IFERROR(VLOOKUP(B34,休日マスタ!$A$3:$A$22,1,FALSE),"")</f>
        <v/>
      </c>
      <c r="B34" s="24">
        <f t="shared" si="2"/>
        <v>46411</v>
      </c>
      <c r="C34" s="20">
        <f t="shared" si="0"/>
        <v>1</v>
      </c>
      <c r="D34" s="84"/>
      <c r="E34" s="85"/>
      <c r="F34" s="85"/>
      <c r="G34" s="85"/>
      <c r="H34" s="86"/>
      <c r="I34" s="87"/>
      <c r="J34" s="85"/>
      <c r="K34" s="85"/>
      <c r="L34" s="85"/>
      <c r="M34" s="88"/>
      <c r="N34" s="10">
        <f t="shared" si="1"/>
        <v>0</v>
      </c>
      <c r="O34" s="89"/>
      <c r="P34" s="89"/>
      <c r="Q34" s="89"/>
      <c r="R34" s="91"/>
    </row>
    <row r="35" spans="1:18" ht="16.149999999999999" customHeight="1">
      <c r="A35" s="22" t="str">
        <f>IFERROR(VLOOKUP(B35,休日マスタ!$A$3:$A$22,1,FALSE),"")</f>
        <v/>
      </c>
      <c r="B35" s="24">
        <f t="shared" si="2"/>
        <v>46412</v>
      </c>
      <c r="C35" s="20">
        <f t="shared" si="0"/>
        <v>2</v>
      </c>
      <c r="D35" s="84"/>
      <c r="E35" s="85"/>
      <c r="F35" s="85"/>
      <c r="G35" s="85"/>
      <c r="H35" s="86"/>
      <c r="I35" s="87"/>
      <c r="J35" s="85"/>
      <c r="K35" s="85"/>
      <c r="L35" s="85"/>
      <c r="M35" s="88"/>
      <c r="N35" s="10">
        <f t="shared" si="1"/>
        <v>0</v>
      </c>
      <c r="O35" s="89"/>
      <c r="P35" s="89"/>
      <c r="Q35" s="89"/>
      <c r="R35" s="91"/>
    </row>
    <row r="36" spans="1:18" ht="16.149999999999999" customHeight="1">
      <c r="A36" s="22" t="str">
        <f>IFERROR(VLOOKUP(B36,休日マスタ!$A$3:$A$22,1,FALSE),"")</f>
        <v/>
      </c>
      <c r="B36" s="24">
        <f t="shared" si="2"/>
        <v>46413</v>
      </c>
      <c r="C36" s="20">
        <f t="shared" si="0"/>
        <v>3</v>
      </c>
      <c r="D36" s="84"/>
      <c r="E36" s="85"/>
      <c r="F36" s="85"/>
      <c r="G36" s="85"/>
      <c r="H36" s="86"/>
      <c r="I36" s="87"/>
      <c r="J36" s="85"/>
      <c r="K36" s="85"/>
      <c r="L36" s="85"/>
      <c r="M36" s="88"/>
      <c r="N36" s="10">
        <f t="shared" si="1"/>
        <v>0</v>
      </c>
      <c r="O36" s="89"/>
      <c r="P36" s="89"/>
      <c r="Q36" s="89"/>
      <c r="R36" s="91"/>
    </row>
    <row r="37" spans="1:18" ht="16.149999999999999" customHeight="1">
      <c r="A37" s="22" t="str">
        <f>IFERROR(VLOOKUP(B37,休日マスタ!$A$3:$A$22,1,FALSE),"")</f>
        <v/>
      </c>
      <c r="B37" s="24">
        <f t="shared" si="2"/>
        <v>46414</v>
      </c>
      <c r="C37" s="20">
        <f t="shared" si="0"/>
        <v>4</v>
      </c>
      <c r="D37" s="84"/>
      <c r="E37" s="85"/>
      <c r="F37" s="85"/>
      <c r="G37" s="85"/>
      <c r="H37" s="86"/>
      <c r="I37" s="87"/>
      <c r="J37" s="85"/>
      <c r="K37" s="85"/>
      <c r="L37" s="85"/>
      <c r="M37" s="88"/>
      <c r="N37" s="10">
        <f t="shared" si="1"/>
        <v>0</v>
      </c>
      <c r="O37" s="89"/>
      <c r="P37" s="89"/>
      <c r="Q37" s="89"/>
      <c r="R37" s="91"/>
    </row>
    <row r="38" spans="1:18" ht="16.149999999999999" customHeight="1">
      <c r="A38" s="22" t="str">
        <f>IFERROR(VLOOKUP(B38,休日マスタ!$A$3:$A$22,1,FALSE),"")</f>
        <v/>
      </c>
      <c r="B38" s="24">
        <f t="shared" si="2"/>
        <v>46415</v>
      </c>
      <c r="C38" s="20">
        <f t="shared" si="0"/>
        <v>5</v>
      </c>
      <c r="D38" s="84"/>
      <c r="E38" s="85"/>
      <c r="F38" s="85"/>
      <c r="G38" s="85"/>
      <c r="H38" s="86"/>
      <c r="I38" s="87"/>
      <c r="J38" s="85"/>
      <c r="K38" s="85"/>
      <c r="L38" s="85"/>
      <c r="M38" s="88"/>
      <c r="N38" s="10">
        <f t="shared" si="1"/>
        <v>0</v>
      </c>
      <c r="O38" s="89"/>
      <c r="P38" s="89"/>
      <c r="Q38" s="89"/>
      <c r="R38" s="91"/>
    </row>
    <row r="39" spans="1:18" ht="16.149999999999999" customHeight="1">
      <c r="A39" s="22" t="str">
        <f>IFERROR(VLOOKUP(B39,休日マスタ!$A$3:$A$22,1,FALSE),"")</f>
        <v/>
      </c>
      <c r="B39" s="24">
        <f>IFERROR(IF(DAY(B38+1)=1,"",B38+1),"")</f>
        <v>46416</v>
      </c>
      <c r="C39" s="20">
        <f>IF(B39="","",WEEKDAY(B39,1))</f>
        <v>6</v>
      </c>
      <c r="D39" s="84"/>
      <c r="E39" s="85"/>
      <c r="F39" s="85"/>
      <c r="G39" s="85"/>
      <c r="H39" s="86"/>
      <c r="I39" s="87"/>
      <c r="J39" s="85"/>
      <c r="K39" s="85"/>
      <c r="L39" s="85"/>
      <c r="M39" s="88"/>
      <c r="N39" s="10">
        <f t="shared" si="1"/>
        <v>0</v>
      </c>
      <c r="O39" s="89"/>
      <c r="P39" s="89"/>
      <c r="Q39" s="89"/>
      <c r="R39" s="91"/>
    </row>
    <row r="40" spans="1:18" ht="16.149999999999999" customHeight="1">
      <c r="A40" s="22" t="str">
        <f>IFERROR(VLOOKUP(B40,休日マスタ!$A$3:$A$22,1,FALSE),"")</f>
        <v/>
      </c>
      <c r="B40" s="24">
        <f>IFERROR(IF(DAY(B39+1)=1,"",B39+1),"")</f>
        <v>46417</v>
      </c>
      <c r="C40" s="20">
        <f>IF(B40="","",WEEKDAY(B40,1))</f>
        <v>7</v>
      </c>
      <c r="D40" s="84"/>
      <c r="E40" s="85"/>
      <c r="F40" s="85"/>
      <c r="G40" s="85"/>
      <c r="H40" s="86"/>
      <c r="I40" s="87"/>
      <c r="J40" s="85"/>
      <c r="K40" s="85"/>
      <c r="L40" s="85"/>
      <c r="M40" s="88"/>
      <c r="N40" s="10">
        <f>(D40+E40+F40+G40+H40)+(I40+J40+K40+L40+M40)</f>
        <v>0</v>
      </c>
      <c r="O40" s="89"/>
      <c r="P40" s="89"/>
      <c r="Q40" s="89"/>
      <c r="R40" s="91"/>
    </row>
    <row r="41" spans="1:18" ht="16.149999999999999" customHeight="1" thickBot="1">
      <c r="A41" s="22" t="str">
        <f>IFERROR(VLOOKUP(B41,休日マスタ!$A$3:$A$22,1,FALSE),"")</f>
        <v/>
      </c>
      <c r="B41" s="25">
        <f>IFERROR(IF(DAY(B40+1)=1,"",B40+1),"")</f>
        <v>46418</v>
      </c>
      <c r="C41" s="33">
        <f>IF(B41="","",WEEKDAY(B41,1))</f>
        <v>1</v>
      </c>
      <c r="D41" s="95"/>
      <c r="E41" s="96"/>
      <c r="F41" s="96"/>
      <c r="G41" s="96"/>
      <c r="H41" s="97"/>
      <c r="I41" s="98"/>
      <c r="J41" s="96"/>
      <c r="K41" s="96"/>
      <c r="L41" s="96"/>
      <c r="M41" s="99"/>
      <c r="N41" s="11">
        <f>(D41+E41+F41+G41+H41)+(I41+J41+K41+L41+M41)</f>
        <v>0</v>
      </c>
      <c r="O41" s="100"/>
      <c r="P41" s="100"/>
      <c r="Q41" s="100"/>
      <c r="R41" s="101"/>
    </row>
    <row r="42" spans="1:18" s="46" customFormat="1" ht="16.149999999999999" customHeight="1" thickTop="1">
      <c r="B42" s="140" t="s">
        <v>16</v>
      </c>
      <c r="C42" s="141"/>
      <c r="D42" s="70">
        <f>SUM(D11:D41)</f>
        <v>0</v>
      </c>
      <c r="E42" s="71">
        <f t="shared" ref="E42:Q42" si="3">SUM(E11:E41)</f>
        <v>0</v>
      </c>
      <c r="F42" s="71">
        <f t="shared" si="3"/>
        <v>0</v>
      </c>
      <c r="G42" s="71">
        <f t="shared" si="3"/>
        <v>0</v>
      </c>
      <c r="H42" s="71">
        <f t="shared" si="3"/>
        <v>0</v>
      </c>
      <c r="I42" s="71">
        <f t="shared" si="3"/>
        <v>0</v>
      </c>
      <c r="J42" s="71">
        <f t="shared" si="3"/>
        <v>0</v>
      </c>
      <c r="K42" s="71">
        <f t="shared" si="3"/>
        <v>0</v>
      </c>
      <c r="L42" s="71">
        <f t="shared" si="3"/>
        <v>0</v>
      </c>
      <c r="M42" s="72">
        <f t="shared" si="3"/>
        <v>0</v>
      </c>
      <c r="N42" s="73">
        <f t="shared" si="3"/>
        <v>0</v>
      </c>
      <c r="O42" s="73">
        <f t="shared" si="3"/>
        <v>0</v>
      </c>
      <c r="P42" s="73">
        <f t="shared" si="3"/>
        <v>0</v>
      </c>
      <c r="Q42" s="73">
        <f t="shared" si="3"/>
        <v>0</v>
      </c>
      <c r="R42" s="73">
        <f>SUM(R11:R41)</f>
        <v>0</v>
      </c>
    </row>
    <row r="43" spans="1:18">
      <c r="B43" t="s">
        <v>17</v>
      </c>
    </row>
    <row r="44" spans="1:18" ht="22.5" customHeight="1">
      <c r="B44" s="45" t="s">
        <v>95</v>
      </c>
    </row>
    <row r="45" spans="1:18" ht="9" customHeight="1"/>
    <row r="46" spans="1:18" ht="20">
      <c r="B46" s="142" t="s">
        <v>18</v>
      </c>
      <c r="C46" s="142"/>
      <c r="D46" s="142"/>
      <c r="E46" s="142"/>
      <c r="F46" s="142"/>
      <c r="G46" s="142"/>
      <c r="H46" s="142"/>
      <c r="I46" s="142"/>
      <c r="J46" s="142"/>
      <c r="K46" s="142"/>
      <c r="L46" s="142"/>
      <c r="M46" s="142"/>
      <c r="N46" s="142"/>
      <c r="O46" s="142"/>
      <c r="P46" s="142"/>
      <c r="Q46" s="142"/>
      <c r="R46" s="142"/>
    </row>
    <row r="47" spans="1:18" ht="69" customHeight="1">
      <c r="B47" s="143" t="s">
        <v>25</v>
      </c>
      <c r="C47" s="144"/>
      <c r="D47" s="185" t="str">
        <f>'様式1-1月報(12月)'!$D$47:$R$47</f>
        <v>　目標設定シートの１（１）で記載したものを記入</v>
      </c>
      <c r="E47" s="186"/>
      <c r="F47" s="186"/>
      <c r="G47" s="186"/>
      <c r="H47" s="186"/>
      <c r="I47" s="186"/>
      <c r="J47" s="186"/>
      <c r="K47" s="186"/>
      <c r="L47" s="186"/>
      <c r="M47" s="186"/>
      <c r="N47" s="186"/>
      <c r="O47" s="186"/>
      <c r="P47" s="186"/>
      <c r="Q47" s="186"/>
      <c r="R47" s="187"/>
    </row>
    <row r="48" spans="1:18" ht="63" customHeight="1">
      <c r="B48" s="143" t="s">
        <v>54</v>
      </c>
      <c r="C48" s="148"/>
      <c r="D48" s="191" t="str">
        <f>'様式1-1月報(12月)'!$D$48:$R$48</f>
        <v>①　目標設定シートの１（２）で記載したものを記入
②
③</v>
      </c>
      <c r="E48" s="192"/>
      <c r="F48" s="192"/>
      <c r="G48" s="192"/>
      <c r="H48" s="192"/>
      <c r="I48" s="192"/>
      <c r="J48" s="192"/>
      <c r="K48" s="192"/>
      <c r="L48" s="192"/>
      <c r="M48" s="192"/>
      <c r="N48" s="192"/>
      <c r="O48" s="192"/>
      <c r="P48" s="192"/>
      <c r="Q48" s="192"/>
      <c r="R48" s="193"/>
    </row>
    <row r="49" spans="2:18" ht="42" customHeight="1">
      <c r="B49" s="165" t="s">
        <v>74</v>
      </c>
      <c r="C49" s="166"/>
      <c r="D49" s="188" t="str">
        <f>'様式1-1月報(12月)'!$D$53:$R$53</f>
        <v>・当月の考察等踏まえた行動計画</v>
      </c>
      <c r="E49" s="189"/>
      <c r="F49" s="189"/>
      <c r="G49" s="189"/>
      <c r="H49" s="189"/>
      <c r="I49" s="189"/>
      <c r="J49" s="189"/>
      <c r="K49" s="189"/>
      <c r="L49" s="189"/>
      <c r="M49" s="189"/>
      <c r="N49" s="189"/>
      <c r="O49" s="189"/>
      <c r="P49" s="189"/>
      <c r="Q49" s="189"/>
      <c r="R49" s="190"/>
    </row>
    <row r="50" spans="2:18" ht="27.65" customHeight="1">
      <c r="B50" s="131" t="s">
        <v>19</v>
      </c>
      <c r="C50" s="132"/>
      <c r="D50" s="137" t="s">
        <v>27</v>
      </c>
      <c r="E50" s="138"/>
      <c r="F50" s="138"/>
      <c r="G50" s="138"/>
      <c r="H50" s="138"/>
      <c r="I50" s="138"/>
      <c r="J50" s="138"/>
      <c r="K50" s="138"/>
      <c r="L50" s="138"/>
      <c r="M50" s="138"/>
      <c r="N50" s="138"/>
      <c r="O50" s="138"/>
      <c r="P50" s="138"/>
      <c r="Q50" s="138"/>
      <c r="R50" s="139"/>
    </row>
    <row r="51" spans="2:18" ht="28.9" customHeight="1">
      <c r="B51" s="133"/>
      <c r="C51" s="134"/>
      <c r="D51" s="137" t="s">
        <v>66</v>
      </c>
      <c r="E51" s="138"/>
      <c r="F51" s="138"/>
      <c r="G51" s="138"/>
      <c r="H51" s="138"/>
      <c r="I51" s="138"/>
      <c r="J51" s="138"/>
      <c r="K51" s="138"/>
      <c r="L51" s="138"/>
      <c r="M51" s="138"/>
      <c r="N51" s="138"/>
      <c r="O51" s="138"/>
      <c r="P51" s="138"/>
      <c r="Q51" s="138"/>
      <c r="R51" s="139"/>
    </row>
    <row r="52" spans="2:18" ht="33" customHeight="1">
      <c r="B52" s="135"/>
      <c r="C52" s="136"/>
      <c r="D52" s="137" t="s">
        <v>28</v>
      </c>
      <c r="E52" s="138"/>
      <c r="F52" s="138"/>
      <c r="G52" s="138"/>
      <c r="H52" s="138"/>
      <c r="I52" s="138"/>
      <c r="J52" s="138"/>
      <c r="K52" s="138"/>
      <c r="L52" s="138"/>
      <c r="M52" s="138"/>
      <c r="N52" s="138"/>
      <c r="O52" s="138"/>
      <c r="P52" s="138"/>
      <c r="Q52" s="138"/>
      <c r="R52" s="139"/>
    </row>
    <row r="53" spans="2:18" ht="63" customHeight="1">
      <c r="B53" s="128" t="s">
        <v>67</v>
      </c>
      <c r="C53" s="129"/>
      <c r="D53" s="182" t="s">
        <v>69</v>
      </c>
      <c r="E53" s="183"/>
      <c r="F53" s="183"/>
      <c r="G53" s="183"/>
      <c r="H53" s="183"/>
      <c r="I53" s="183"/>
      <c r="J53" s="183"/>
      <c r="K53" s="183"/>
      <c r="L53" s="183"/>
      <c r="M53" s="183"/>
      <c r="N53" s="183"/>
      <c r="O53" s="183"/>
      <c r="P53" s="183"/>
      <c r="Q53" s="183"/>
      <c r="R53" s="184"/>
    </row>
    <row r="54" spans="2:18" ht="36" customHeight="1">
      <c r="B54" s="154" t="s">
        <v>26</v>
      </c>
      <c r="C54" s="155"/>
      <c r="D54" s="156" t="s">
        <v>23</v>
      </c>
      <c r="E54" s="157"/>
      <c r="F54" s="158"/>
      <c r="G54" s="159"/>
      <c r="H54" s="160" t="s">
        <v>24</v>
      </c>
      <c r="I54" s="161"/>
      <c r="J54" s="162"/>
      <c r="K54" s="163"/>
      <c r="L54" s="160" t="s">
        <v>88</v>
      </c>
      <c r="M54" s="161"/>
      <c r="N54" s="149">
        <f>F54+J54</f>
        <v>0</v>
      </c>
      <c r="O54" s="150"/>
      <c r="P54" s="151" t="s">
        <v>29</v>
      </c>
      <c r="Q54" s="152"/>
      <c r="R54" s="94"/>
    </row>
    <row r="55" spans="2:18">
      <c r="B55" s="153" t="s">
        <v>73</v>
      </c>
      <c r="C55" s="153"/>
      <c r="D55" s="153"/>
      <c r="E55" s="153"/>
      <c r="F55" s="153"/>
      <c r="G55" s="153"/>
      <c r="H55" s="153"/>
      <c r="I55" s="153"/>
      <c r="J55" s="153"/>
      <c r="K55" s="153"/>
      <c r="L55" s="153"/>
      <c r="M55" s="153"/>
      <c r="N55" s="153"/>
      <c r="O55" s="153"/>
      <c r="P55" s="153"/>
      <c r="Q55" s="153"/>
      <c r="R55" s="153"/>
    </row>
  </sheetData>
  <sheetProtection algorithmName="SHA-512" hashValue="CJV6aghiUwMCNvRFpKFKV0zFMXBZizhw0A98Vr7IovdUp/gSXpDhL3IjKFCfleXuCX0C6Xb5FffuQzuPaCrWEg==" saltValue="1SLuUPhaSMVcMWfReXDvFw==" spinCount="100000" sheet="1" objects="1" scenarios="1"/>
  <protectedRanges>
    <protectedRange sqref="L5:R5 D11:M41 O11:R41 D50:R53 F54:G54 J54:K54 R54 T1:X1048576" name="範囲1"/>
  </protectedRanges>
  <mergeCells count="44">
    <mergeCell ref="B55:R55"/>
    <mergeCell ref="B53:C53"/>
    <mergeCell ref="D53:R53"/>
    <mergeCell ref="B54:C54"/>
    <mergeCell ref="D54:E54"/>
    <mergeCell ref="F54:G54"/>
    <mergeCell ref="H54:I54"/>
    <mergeCell ref="J54:K54"/>
    <mergeCell ref="L54:M54"/>
    <mergeCell ref="N54:O54"/>
    <mergeCell ref="P54:Q54"/>
    <mergeCell ref="B50:C52"/>
    <mergeCell ref="D50:R50"/>
    <mergeCell ref="D51:R51"/>
    <mergeCell ref="D52:R52"/>
    <mergeCell ref="B48:C48"/>
    <mergeCell ref="D48:R48"/>
    <mergeCell ref="D47:R47"/>
    <mergeCell ref="B49:C49"/>
    <mergeCell ref="D49:R49"/>
    <mergeCell ref="D7:D8"/>
    <mergeCell ref="E7:E8"/>
    <mergeCell ref="F7:G7"/>
    <mergeCell ref="H7:H8"/>
    <mergeCell ref="I7:I8"/>
    <mergeCell ref="B42:C42"/>
    <mergeCell ref="B46:R46"/>
    <mergeCell ref="B47:C47"/>
    <mergeCell ref="B2:R2"/>
    <mergeCell ref="L4:R4"/>
    <mergeCell ref="L5:R5"/>
    <mergeCell ref="B6:C6"/>
    <mergeCell ref="D6:H6"/>
    <mergeCell ref="I6:M6"/>
    <mergeCell ref="N6:N8"/>
    <mergeCell ref="O6:O8"/>
    <mergeCell ref="P6:P8"/>
    <mergeCell ref="Q6:Q8"/>
    <mergeCell ref="R6:R8"/>
    <mergeCell ref="B7:B8"/>
    <mergeCell ref="C7:C8"/>
    <mergeCell ref="J7:J8"/>
    <mergeCell ref="K7:L7"/>
    <mergeCell ref="M7:M8"/>
  </mergeCells>
  <phoneticPr fontId="1"/>
  <conditionalFormatting sqref="B11:C41">
    <cfRule type="expression" dxfId="8" priority="1">
      <formula>$A11&lt;&gt;""</formula>
    </cfRule>
    <cfRule type="expression" dxfId="7" priority="2">
      <formula>$C11=1</formula>
    </cfRule>
    <cfRule type="expression" dxfId="6" priority="3">
      <formula>$C11=7</formula>
    </cfRule>
  </conditionalFormatting>
  <dataValidations count="1">
    <dataValidation type="decimal" allowBlank="1" showInputMessage="1" showErrorMessage="1" errorTitle="お手数をおかけします。" error="集計を行うため、０以上の整数の入力をお願いします。" promptTitle="０以上の整数を入力してください。" sqref="D11:M41 O11:R41" xr:uid="{00000000-0002-0000-0900-000000000000}">
      <formula1>0</formula1>
      <formula2>10000000</formula2>
    </dataValidation>
  </dataValidations>
  <printOptions horizontalCentered="1" verticalCentered="1"/>
  <pageMargins left="0" right="0" top="0" bottom="0" header="0" footer="0"/>
  <pageSetup paperSize="9" scale="6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52"/>
  <sheetViews>
    <sheetView view="pageBreakPreview" zoomScale="71" zoomScaleNormal="100" zoomScaleSheetLayoutView="71" workbookViewId="0">
      <selection activeCell="V37" sqref="V37"/>
    </sheetView>
  </sheetViews>
  <sheetFormatPr defaultRowHeight="18"/>
  <cols>
    <col min="1" max="1" width="3" customWidth="1"/>
    <col min="2" max="3" width="5" customWidth="1"/>
    <col min="4" max="13" width="6.25" customWidth="1"/>
    <col min="14" max="17" width="7.33203125" customWidth="1"/>
    <col min="19" max="19" width="3.58203125" customWidth="1"/>
  </cols>
  <sheetData>
    <row r="1" spans="1:18">
      <c r="B1" t="s">
        <v>0</v>
      </c>
    </row>
    <row r="2" spans="1:18" ht="30" customHeight="1">
      <c r="B2" s="108" t="str">
        <f>"令和8年度「小地域における生活支援体制整備事業」　【"&amp;DBCS(MONTH(B6))&amp;"月分】　業務報告（月報）"</f>
        <v>令和8年度「小地域における生活支援体制整備事業」　【２月分】　業務報告（月報）</v>
      </c>
      <c r="C2" s="108"/>
      <c r="D2" s="108"/>
      <c r="E2" s="108"/>
      <c r="F2" s="108"/>
      <c r="G2" s="108"/>
      <c r="H2" s="108"/>
      <c r="I2" s="108"/>
      <c r="J2" s="108"/>
      <c r="K2" s="108"/>
      <c r="L2" s="108"/>
      <c r="M2" s="108"/>
      <c r="N2" s="108"/>
      <c r="O2" s="108"/>
      <c r="P2" s="108"/>
      <c r="Q2" s="108"/>
      <c r="R2" s="108"/>
    </row>
    <row r="3" spans="1:18" ht="4" customHeight="1">
      <c r="B3" s="1"/>
      <c r="C3" s="1"/>
      <c r="D3" s="1"/>
      <c r="E3" s="1"/>
      <c r="F3" s="1"/>
      <c r="G3" s="1"/>
      <c r="H3" s="1"/>
      <c r="I3" s="1"/>
      <c r="J3" s="1"/>
      <c r="K3" s="1"/>
      <c r="L3" s="1"/>
      <c r="M3" s="1"/>
      <c r="N3" s="1"/>
      <c r="O3" s="1"/>
      <c r="P3" s="1"/>
      <c r="Q3" s="1"/>
      <c r="R3" s="1"/>
    </row>
    <row r="4" spans="1:18" ht="20.149999999999999" customHeight="1">
      <c r="L4" s="164" t="str">
        <f>'様式1-1月報(4月)'!$L$4:$R$4</f>
        <v>事業所名：</v>
      </c>
      <c r="M4" s="164"/>
      <c r="N4" s="164"/>
      <c r="O4" s="164"/>
      <c r="P4" s="164"/>
      <c r="Q4" s="164"/>
      <c r="R4" s="164"/>
    </row>
    <row r="5" spans="1:18" ht="20.149999999999999" customHeight="1">
      <c r="L5" s="110" t="s">
        <v>2</v>
      </c>
      <c r="M5" s="110"/>
      <c r="N5" s="110"/>
      <c r="O5" s="110"/>
      <c r="P5" s="110"/>
      <c r="Q5" s="110"/>
      <c r="R5" s="110"/>
    </row>
    <row r="6" spans="1:18" ht="18.75" customHeight="1">
      <c r="B6" s="111">
        <f>EDATE('様式1-1月報(4月)'!$B$6,10)</f>
        <v>46419</v>
      </c>
      <c r="C6" s="112"/>
      <c r="D6" s="113" t="s">
        <v>3</v>
      </c>
      <c r="E6" s="114"/>
      <c r="F6" s="114"/>
      <c r="G6" s="114"/>
      <c r="H6" s="115"/>
      <c r="I6" s="113" t="s">
        <v>4</v>
      </c>
      <c r="J6" s="114"/>
      <c r="K6" s="114"/>
      <c r="L6" s="114"/>
      <c r="M6" s="115"/>
      <c r="N6" s="116" t="s">
        <v>5</v>
      </c>
      <c r="O6" s="116" t="s">
        <v>22</v>
      </c>
      <c r="P6" s="116" t="s">
        <v>20</v>
      </c>
      <c r="Q6" s="116" t="s">
        <v>68</v>
      </c>
      <c r="R6" s="116" t="s">
        <v>6</v>
      </c>
    </row>
    <row r="7" spans="1:18" ht="13.5" customHeight="1">
      <c r="B7" s="121" t="s">
        <v>11</v>
      </c>
      <c r="C7" s="123" t="s">
        <v>12</v>
      </c>
      <c r="D7" s="102" t="s">
        <v>7</v>
      </c>
      <c r="E7" s="107" t="s">
        <v>8</v>
      </c>
      <c r="F7" s="107" t="s">
        <v>9</v>
      </c>
      <c r="G7" s="107"/>
      <c r="H7" s="119" t="s">
        <v>10</v>
      </c>
      <c r="I7" s="102" t="s">
        <v>7</v>
      </c>
      <c r="J7" s="107" t="s">
        <v>8</v>
      </c>
      <c r="K7" s="107" t="s">
        <v>9</v>
      </c>
      <c r="L7" s="107"/>
      <c r="M7" s="119" t="s">
        <v>10</v>
      </c>
      <c r="N7" s="117"/>
      <c r="O7" s="117"/>
      <c r="P7" s="117"/>
      <c r="Q7" s="117"/>
      <c r="R7" s="117"/>
    </row>
    <row r="8" spans="1:18" ht="27" customHeight="1">
      <c r="B8" s="122"/>
      <c r="C8" s="124"/>
      <c r="D8" s="103"/>
      <c r="E8" s="130"/>
      <c r="F8" s="28" t="s">
        <v>13</v>
      </c>
      <c r="G8" s="2" t="s">
        <v>14</v>
      </c>
      <c r="H8" s="120"/>
      <c r="I8" s="103"/>
      <c r="J8" s="130"/>
      <c r="K8" s="28" t="s">
        <v>13</v>
      </c>
      <c r="L8" s="2" t="s">
        <v>14</v>
      </c>
      <c r="M8" s="120"/>
      <c r="N8" s="118"/>
      <c r="O8" s="118"/>
      <c r="P8" s="118"/>
      <c r="Q8" s="118"/>
      <c r="R8" s="118"/>
    </row>
    <row r="9" spans="1:18" ht="16.5" customHeight="1">
      <c r="B9" s="26" t="s">
        <v>15</v>
      </c>
      <c r="C9" s="3"/>
      <c r="D9" s="4">
        <v>1</v>
      </c>
      <c r="E9" s="5">
        <v>1</v>
      </c>
      <c r="F9" s="5">
        <v>4</v>
      </c>
      <c r="G9" s="5">
        <v>0</v>
      </c>
      <c r="H9" s="3">
        <v>0</v>
      </c>
      <c r="I9" s="6">
        <v>0</v>
      </c>
      <c r="J9" s="5">
        <v>0</v>
      </c>
      <c r="K9" s="5">
        <v>0</v>
      </c>
      <c r="L9" s="5">
        <v>2</v>
      </c>
      <c r="M9" s="7">
        <v>0</v>
      </c>
      <c r="N9" s="8">
        <f>(D9+E9+F9+G9+H9)+(I9+J9+K9+L9+M9)</f>
        <v>8</v>
      </c>
      <c r="O9" s="8">
        <v>1</v>
      </c>
      <c r="P9" s="78">
        <v>1</v>
      </c>
      <c r="Q9" s="8">
        <v>1</v>
      </c>
      <c r="R9" s="9">
        <v>0</v>
      </c>
    </row>
    <row r="10" spans="1:18" ht="27" hidden="1" customHeight="1">
      <c r="B10" s="29" t="s">
        <v>33</v>
      </c>
      <c r="C10" s="30" t="s">
        <v>55</v>
      </c>
      <c r="D10" s="31" t="s">
        <v>56</v>
      </c>
      <c r="E10" s="34" t="s">
        <v>57</v>
      </c>
      <c r="F10" s="34" t="s">
        <v>58</v>
      </c>
      <c r="G10" s="35" t="s">
        <v>59</v>
      </c>
      <c r="H10" s="32" t="s">
        <v>60</v>
      </c>
      <c r="I10" s="31" t="s">
        <v>61</v>
      </c>
      <c r="J10" s="34" t="s">
        <v>62</v>
      </c>
      <c r="K10" s="34" t="s">
        <v>63</v>
      </c>
      <c r="L10" s="35" t="s">
        <v>64</v>
      </c>
      <c r="M10" s="32" t="s">
        <v>65</v>
      </c>
      <c r="N10" s="23" t="s">
        <v>5</v>
      </c>
      <c r="O10" s="23" t="s">
        <v>22</v>
      </c>
      <c r="P10" s="23" t="s">
        <v>20</v>
      </c>
      <c r="Q10" s="23" t="s">
        <v>21</v>
      </c>
      <c r="R10" s="36" t="s">
        <v>6</v>
      </c>
    </row>
    <row r="11" spans="1:18" ht="16.149999999999999" customHeight="1">
      <c r="A11" s="22" t="str">
        <f>IFERROR(VLOOKUP(B11,休日マスタ!$A$3:$A$22,1,FALSE),"")</f>
        <v/>
      </c>
      <c r="B11" s="27">
        <f>B6</f>
        <v>46419</v>
      </c>
      <c r="C11" s="19">
        <f t="shared" ref="C11:C38" si="0">WEEKDAY(B11,1)</f>
        <v>2</v>
      </c>
      <c r="D11" s="79"/>
      <c r="E11" s="80"/>
      <c r="F11" s="80"/>
      <c r="G11" s="80"/>
      <c r="H11" s="81"/>
      <c r="I11" s="82"/>
      <c r="J11" s="80"/>
      <c r="K11" s="80"/>
      <c r="L11" s="80"/>
      <c r="M11" s="83"/>
      <c r="N11" s="10">
        <f>(D11+E11+F11+G11+H11)+(I11+J11+K11+L11+M11)</f>
        <v>0</v>
      </c>
      <c r="O11" s="89"/>
      <c r="P11" s="89"/>
      <c r="Q11" s="89"/>
      <c r="R11" s="90"/>
    </row>
    <row r="12" spans="1:18" ht="16.149999999999999" customHeight="1">
      <c r="A12" s="22" t="str">
        <f>IFERROR(VLOOKUP(B12,休日マスタ!$A$3:$A$22,1,FALSE),"")</f>
        <v/>
      </c>
      <c r="B12" s="24">
        <f>B11+1</f>
        <v>46420</v>
      </c>
      <c r="C12" s="20">
        <f t="shared" si="0"/>
        <v>3</v>
      </c>
      <c r="D12" s="84"/>
      <c r="E12" s="85"/>
      <c r="F12" s="85"/>
      <c r="G12" s="85"/>
      <c r="H12" s="86"/>
      <c r="I12" s="87"/>
      <c r="J12" s="85"/>
      <c r="K12" s="85"/>
      <c r="L12" s="85"/>
      <c r="M12" s="88"/>
      <c r="N12" s="10">
        <f t="shared" ref="N12:N38" si="1">(D12+E12+F12+G12+H12)+(I12+J12+K12+L12+M12)</f>
        <v>0</v>
      </c>
      <c r="O12" s="89"/>
      <c r="P12" s="89"/>
      <c r="Q12" s="89"/>
      <c r="R12" s="91"/>
    </row>
    <row r="13" spans="1:18" ht="16.149999999999999" customHeight="1">
      <c r="A13" s="22" t="str">
        <f>IFERROR(VLOOKUP(B13,休日マスタ!$A$3:$A$22,1,FALSE),"")</f>
        <v/>
      </c>
      <c r="B13" s="24">
        <f t="shared" ref="B13:B38" si="2">B12+1</f>
        <v>46421</v>
      </c>
      <c r="C13" s="20">
        <f t="shared" si="0"/>
        <v>4</v>
      </c>
      <c r="D13" s="84"/>
      <c r="E13" s="85"/>
      <c r="F13" s="85"/>
      <c r="G13" s="85"/>
      <c r="H13" s="86"/>
      <c r="I13" s="87"/>
      <c r="J13" s="85"/>
      <c r="K13" s="85"/>
      <c r="L13" s="85"/>
      <c r="M13" s="88"/>
      <c r="N13" s="10">
        <f t="shared" si="1"/>
        <v>0</v>
      </c>
      <c r="O13" s="89"/>
      <c r="P13" s="89"/>
      <c r="Q13" s="89"/>
      <c r="R13" s="91"/>
    </row>
    <row r="14" spans="1:18" ht="16.149999999999999" customHeight="1">
      <c r="A14" s="22" t="str">
        <f>IFERROR(VLOOKUP(B14,休日マスタ!$A$3:$A$22,1,FALSE),"")</f>
        <v/>
      </c>
      <c r="B14" s="24">
        <f t="shared" si="2"/>
        <v>46422</v>
      </c>
      <c r="C14" s="20">
        <f t="shared" si="0"/>
        <v>5</v>
      </c>
      <c r="D14" s="84"/>
      <c r="E14" s="85"/>
      <c r="F14" s="85"/>
      <c r="G14" s="85"/>
      <c r="H14" s="86"/>
      <c r="I14" s="87"/>
      <c r="J14" s="85"/>
      <c r="K14" s="85"/>
      <c r="L14" s="85"/>
      <c r="M14" s="88"/>
      <c r="N14" s="10">
        <f t="shared" si="1"/>
        <v>0</v>
      </c>
      <c r="O14" s="89"/>
      <c r="P14" s="89"/>
      <c r="Q14" s="89"/>
      <c r="R14" s="91"/>
    </row>
    <row r="15" spans="1:18" ht="16.149999999999999" customHeight="1">
      <c r="A15" s="22" t="str">
        <f>IFERROR(VLOOKUP(B15,休日マスタ!$A$3:$A$22,1,FALSE),"")</f>
        <v/>
      </c>
      <c r="B15" s="24">
        <f t="shared" si="2"/>
        <v>46423</v>
      </c>
      <c r="C15" s="20">
        <f t="shared" si="0"/>
        <v>6</v>
      </c>
      <c r="D15" s="84"/>
      <c r="E15" s="85"/>
      <c r="F15" s="85"/>
      <c r="G15" s="85"/>
      <c r="H15" s="86"/>
      <c r="I15" s="87"/>
      <c r="J15" s="85"/>
      <c r="K15" s="85"/>
      <c r="L15" s="85"/>
      <c r="M15" s="88"/>
      <c r="N15" s="10">
        <f t="shared" si="1"/>
        <v>0</v>
      </c>
      <c r="O15" s="89"/>
      <c r="P15" s="89"/>
      <c r="Q15" s="89"/>
      <c r="R15" s="91"/>
    </row>
    <row r="16" spans="1:18" ht="16.149999999999999" customHeight="1">
      <c r="A16" s="22" t="str">
        <f>IFERROR(VLOOKUP(B16,休日マスタ!$A$3:$A$22,1,FALSE),"")</f>
        <v/>
      </c>
      <c r="B16" s="24">
        <f t="shared" si="2"/>
        <v>46424</v>
      </c>
      <c r="C16" s="20">
        <f t="shared" si="0"/>
        <v>7</v>
      </c>
      <c r="D16" s="84"/>
      <c r="E16" s="85"/>
      <c r="F16" s="85"/>
      <c r="G16" s="85"/>
      <c r="H16" s="86"/>
      <c r="I16" s="87"/>
      <c r="J16" s="85"/>
      <c r="K16" s="85"/>
      <c r="L16" s="85"/>
      <c r="M16" s="88"/>
      <c r="N16" s="10">
        <f t="shared" si="1"/>
        <v>0</v>
      </c>
      <c r="O16" s="89"/>
      <c r="P16" s="89"/>
      <c r="Q16" s="89"/>
      <c r="R16" s="91"/>
    </row>
    <row r="17" spans="1:18" ht="16.149999999999999" customHeight="1">
      <c r="A17" s="22" t="str">
        <f>IFERROR(VLOOKUP(B17,休日マスタ!$A$3:$A$22,1,FALSE),"")</f>
        <v/>
      </c>
      <c r="B17" s="24">
        <f t="shared" si="2"/>
        <v>46425</v>
      </c>
      <c r="C17" s="20">
        <f t="shared" si="0"/>
        <v>1</v>
      </c>
      <c r="D17" s="84"/>
      <c r="E17" s="85"/>
      <c r="F17" s="85"/>
      <c r="G17" s="85"/>
      <c r="H17" s="86"/>
      <c r="I17" s="87"/>
      <c r="J17" s="85"/>
      <c r="K17" s="85"/>
      <c r="L17" s="85"/>
      <c r="M17" s="88"/>
      <c r="N17" s="10">
        <f t="shared" si="1"/>
        <v>0</v>
      </c>
      <c r="O17" s="89"/>
      <c r="P17" s="89"/>
      <c r="Q17" s="89"/>
      <c r="R17" s="91"/>
    </row>
    <row r="18" spans="1:18" ht="16.149999999999999" customHeight="1">
      <c r="A18" s="22" t="str">
        <f>IFERROR(VLOOKUP(B18,休日マスタ!$A$3:$A$22,1,FALSE),"")</f>
        <v/>
      </c>
      <c r="B18" s="24">
        <f t="shared" si="2"/>
        <v>46426</v>
      </c>
      <c r="C18" s="20">
        <f t="shared" si="0"/>
        <v>2</v>
      </c>
      <c r="D18" s="84"/>
      <c r="E18" s="85"/>
      <c r="F18" s="85"/>
      <c r="G18" s="85"/>
      <c r="H18" s="86"/>
      <c r="I18" s="87"/>
      <c r="J18" s="85"/>
      <c r="K18" s="85"/>
      <c r="L18" s="85"/>
      <c r="M18" s="88"/>
      <c r="N18" s="10">
        <f t="shared" si="1"/>
        <v>0</v>
      </c>
      <c r="O18" s="89"/>
      <c r="P18" s="89"/>
      <c r="Q18" s="89"/>
      <c r="R18" s="91"/>
    </row>
    <row r="19" spans="1:18" ht="16.149999999999999" customHeight="1">
      <c r="A19" s="22" t="str">
        <f>IFERROR(VLOOKUP(B19,休日マスタ!$A$3:$A$22,1,FALSE),"")</f>
        <v/>
      </c>
      <c r="B19" s="24">
        <f t="shared" si="2"/>
        <v>46427</v>
      </c>
      <c r="C19" s="20">
        <f t="shared" si="0"/>
        <v>3</v>
      </c>
      <c r="D19" s="84"/>
      <c r="E19" s="85"/>
      <c r="F19" s="85"/>
      <c r="G19" s="85"/>
      <c r="H19" s="86"/>
      <c r="I19" s="87"/>
      <c r="J19" s="85"/>
      <c r="K19" s="85"/>
      <c r="L19" s="85"/>
      <c r="M19" s="88"/>
      <c r="N19" s="10">
        <f t="shared" si="1"/>
        <v>0</v>
      </c>
      <c r="O19" s="89"/>
      <c r="P19" s="89"/>
      <c r="Q19" s="89"/>
      <c r="R19" s="91"/>
    </row>
    <row r="20" spans="1:18" ht="16.149999999999999" customHeight="1">
      <c r="A20" s="22" t="str">
        <f>IFERROR(VLOOKUP(B20,休日マスタ!$A$3:$A$22,1,FALSE),"")</f>
        <v/>
      </c>
      <c r="B20" s="24">
        <f t="shared" si="2"/>
        <v>46428</v>
      </c>
      <c r="C20" s="20">
        <f t="shared" si="0"/>
        <v>4</v>
      </c>
      <c r="D20" s="84"/>
      <c r="E20" s="85"/>
      <c r="F20" s="85"/>
      <c r="G20" s="85"/>
      <c r="H20" s="86"/>
      <c r="I20" s="87"/>
      <c r="J20" s="85"/>
      <c r="K20" s="85"/>
      <c r="L20" s="85"/>
      <c r="M20" s="88"/>
      <c r="N20" s="10">
        <f t="shared" si="1"/>
        <v>0</v>
      </c>
      <c r="O20" s="89"/>
      <c r="P20" s="89"/>
      <c r="Q20" s="89"/>
      <c r="R20" s="91"/>
    </row>
    <row r="21" spans="1:18" ht="16.149999999999999" customHeight="1">
      <c r="A21" s="22" t="str">
        <f>IFERROR(VLOOKUP(B21,休日マスタ!$A$3:$A$22,1,FALSE),"")</f>
        <v/>
      </c>
      <c r="B21" s="24">
        <f t="shared" si="2"/>
        <v>46429</v>
      </c>
      <c r="C21" s="20">
        <f t="shared" si="0"/>
        <v>5</v>
      </c>
      <c r="D21" s="84"/>
      <c r="E21" s="85"/>
      <c r="F21" s="85"/>
      <c r="G21" s="85"/>
      <c r="H21" s="86"/>
      <c r="I21" s="87"/>
      <c r="J21" s="85"/>
      <c r="K21" s="85"/>
      <c r="L21" s="85"/>
      <c r="M21" s="88"/>
      <c r="N21" s="10">
        <f t="shared" si="1"/>
        <v>0</v>
      </c>
      <c r="O21" s="89"/>
      <c r="P21" s="89"/>
      <c r="Q21" s="89"/>
      <c r="R21" s="91"/>
    </row>
    <row r="22" spans="1:18" ht="16.149999999999999" customHeight="1">
      <c r="A22" s="22" t="str">
        <f>IFERROR(VLOOKUP(B22,休日マスタ!$A$3:$A$22,1,FALSE),"")</f>
        <v/>
      </c>
      <c r="B22" s="24">
        <f t="shared" si="2"/>
        <v>46430</v>
      </c>
      <c r="C22" s="20">
        <f t="shared" si="0"/>
        <v>6</v>
      </c>
      <c r="D22" s="84"/>
      <c r="E22" s="85"/>
      <c r="F22" s="85"/>
      <c r="G22" s="85"/>
      <c r="H22" s="86"/>
      <c r="I22" s="87"/>
      <c r="J22" s="85"/>
      <c r="K22" s="85"/>
      <c r="L22" s="85"/>
      <c r="M22" s="88"/>
      <c r="N22" s="10">
        <f t="shared" si="1"/>
        <v>0</v>
      </c>
      <c r="O22" s="89"/>
      <c r="P22" s="89"/>
      <c r="Q22" s="89"/>
      <c r="R22" s="91"/>
    </row>
    <row r="23" spans="1:18" ht="16.149999999999999" customHeight="1">
      <c r="A23" s="22" t="str">
        <f>IFERROR(VLOOKUP(B23,休日マスタ!$A$3:$A$22,1,FALSE),"")</f>
        <v/>
      </c>
      <c r="B23" s="24">
        <f t="shared" si="2"/>
        <v>46431</v>
      </c>
      <c r="C23" s="20">
        <f t="shared" si="0"/>
        <v>7</v>
      </c>
      <c r="D23" s="84"/>
      <c r="E23" s="85"/>
      <c r="F23" s="85"/>
      <c r="G23" s="85"/>
      <c r="H23" s="86"/>
      <c r="I23" s="87"/>
      <c r="J23" s="85"/>
      <c r="K23" s="85"/>
      <c r="L23" s="85"/>
      <c r="M23" s="88"/>
      <c r="N23" s="10">
        <f t="shared" si="1"/>
        <v>0</v>
      </c>
      <c r="O23" s="89"/>
      <c r="P23" s="89"/>
      <c r="Q23" s="89"/>
      <c r="R23" s="91"/>
    </row>
    <row r="24" spans="1:18" ht="16.149999999999999" customHeight="1">
      <c r="A24" s="22" t="str">
        <f>IFERROR(VLOOKUP(B24,休日マスタ!$A$3:$A$22,1,FALSE),"")</f>
        <v/>
      </c>
      <c r="B24" s="24">
        <f t="shared" si="2"/>
        <v>46432</v>
      </c>
      <c r="C24" s="20">
        <f t="shared" si="0"/>
        <v>1</v>
      </c>
      <c r="D24" s="84"/>
      <c r="E24" s="85"/>
      <c r="F24" s="85"/>
      <c r="G24" s="85"/>
      <c r="H24" s="86"/>
      <c r="I24" s="87"/>
      <c r="J24" s="85"/>
      <c r="K24" s="85"/>
      <c r="L24" s="85"/>
      <c r="M24" s="88"/>
      <c r="N24" s="10">
        <f t="shared" si="1"/>
        <v>0</v>
      </c>
      <c r="O24" s="89"/>
      <c r="P24" s="89"/>
      <c r="Q24" s="89"/>
      <c r="R24" s="91"/>
    </row>
    <row r="25" spans="1:18" ht="16.149999999999999" customHeight="1">
      <c r="A25" s="22" t="str">
        <f>IFERROR(VLOOKUP(B25,休日マスタ!$A$3:$A$22,1,FALSE),"")</f>
        <v/>
      </c>
      <c r="B25" s="24">
        <f t="shared" si="2"/>
        <v>46433</v>
      </c>
      <c r="C25" s="20">
        <f t="shared" si="0"/>
        <v>2</v>
      </c>
      <c r="D25" s="84"/>
      <c r="E25" s="85"/>
      <c r="F25" s="85"/>
      <c r="G25" s="85"/>
      <c r="H25" s="86"/>
      <c r="I25" s="87"/>
      <c r="J25" s="85"/>
      <c r="K25" s="85"/>
      <c r="L25" s="85"/>
      <c r="M25" s="88"/>
      <c r="N25" s="10">
        <f t="shared" si="1"/>
        <v>0</v>
      </c>
      <c r="O25" s="89"/>
      <c r="P25" s="89"/>
      <c r="Q25" s="89"/>
      <c r="R25" s="91"/>
    </row>
    <row r="26" spans="1:18" ht="16.149999999999999" customHeight="1">
      <c r="A26" s="22" t="str">
        <f>IFERROR(VLOOKUP(B26,休日マスタ!$A$3:$A$22,1,FALSE),"")</f>
        <v/>
      </c>
      <c r="B26" s="24">
        <f t="shared" si="2"/>
        <v>46434</v>
      </c>
      <c r="C26" s="20">
        <f t="shared" si="0"/>
        <v>3</v>
      </c>
      <c r="D26" s="84"/>
      <c r="E26" s="85"/>
      <c r="F26" s="85"/>
      <c r="G26" s="85"/>
      <c r="H26" s="86"/>
      <c r="I26" s="87"/>
      <c r="J26" s="85"/>
      <c r="K26" s="85"/>
      <c r="L26" s="85"/>
      <c r="M26" s="88"/>
      <c r="N26" s="10">
        <f t="shared" si="1"/>
        <v>0</v>
      </c>
      <c r="O26" s="89"/>
      <c r="P26" s="89"/>
      <c r="Q26" s="89"/>
      <c r="R26" s="91"/>
    </row>
    <row r="27" spans="1:18" ht="16.149999999999999" customHeight="1">
      <c r="A27" s="22" t="str">
        <f>IFERROR(VLOOKUP(B27,休日マスタ!$A$3:$A$22,1,FALSE),"")</f>
        <v/>
      </c>
      <c r="B27" s="24">
        <f t="shared" si="2"/>
        <v>46435</v>
      </c>
      <c r="C27" s="20">
        <f t="shared" si="0"/>
        <v>4</v>
      </c>
      <c r="D27" s="84"/>
      <c r="E27" s="85"/>
      <c r="F27" s="85"/>
      <c r="G27" s="85"/>
      <c r="H27" s="86"/>
      <c r="I27" s="87"/>
      <c r="J27" s="85"/>
      <c r="K27" s="85"/>
      <c r="L27" s="85"/>
      <c r="M27" s="88"/>
      <c r="N27" s="10">
        <f t="shared" si="1"/>
        <v>0</v>
      </c>
      <c r="O27" s="89"/>
      <c r="P27" s="89"/>
      <c r="Q27" s="89"/>
      <c r="R27" s="91"/>
    </row>
    <row r="28" spans="1:18" ht="16.149999999999999" customHeight="1">
      <c r="A28" s="22" t="str">
        <f>IFERROR(VLOOKUP(B28,休日マスタ!$A$3:$A$22,1,FALSE),"")</f>
        <v/>
      </c>
      <c r="B28" s="24">
        <f t="shared" si="2"/>
        <v>46436</v>
      </c>
      <c r="C28" s="20">
        <f t="shared" si="0"/>
        <v>5</v>
      </c>
      <c r="D28" s="84"/>
      <c r="E28" s="85"/>
      <c r="F28" s="85"/>
      <c r="G28" s="85"/>
      <c r="H28" s="86"/>
      <c r="I28" s="87"/>
      <c r="J28" s="85"/>
      <c r="K28" s="85"/>
      <c r="L28" s="85"/>
      <c r="M28" s="88"/>
      <c r="N28" s="10">
        <f t="shared" si="1"/>
        <v>0</v>
      </c>
      <c r="O28" s="89"/>
      <c r="P28" s="89"/>
      <c r="Q28" s="89"/>
      <c r="R28" s="91"/>
    </row>
    <row r="29" spans="1:18" ht="16.149999999999999" customHeight="1">
      <c r="A29" s="22" t="str">
        <f>IFERROR(VLOOKUP(B29,休日マスタ!$A$3:$A$22,1,FALSE),"")</f>
        <v/>
      </c>
      <c r="B29" s="24">
        <f t="shared" si="2"/>
        <v>46437</v>
      </c>
      <c r="C29" s="20">
        <f t="shared" si="0"/>
        <v>6</v>
      </c>
      <c r="D29" s="84"/>
      <c r="E29" s="85"/>
      <c r="F29" s="85"/>
      <c r="G29" s="85"/>
      <c r="H29" s="86"/>
      <c r="I29" s="87"/>
      <c r="J29" s="85"/>
      <c r="K29" s="85"/>
      <c r="L29" s="85"/>
      <c r="M29" s="88"/>
      <c r="N29" s="10">
        <f t="shared" si="1"/>
        <v>0</v>
      </c>
      <c r="O29" s="89"/>
      <c r="P29" s="89"/>
      <c r="Q29" s="89"/>
      <c r="R29" s="91"/>
    </row>
    <row r="30" spans="1:18" ht="16.149999999999999" customHeight="1">
      <c r="A30" s="22" t="str">
        <f>IFERROR(VLOOKUP(B30,休日マスタ!$A$3:$A$22,1,FALSE),"")</f>
        <v/>
      </c>
      <c r="B30" s="24">
        <f t="shared" si="2"/>
        <v>46438</v>
      </c>
      <c r="C30" s="20">
        <f t="shared" si="0"/>
        <v>7</v>
      </c>
      <c r="D30" s="84"/>
      <c r="E30" s="85"/>
      <c r="F30" s="85"/>
      <c r="G30" s="85"/>
      <c r="H30" s="86"/>
      <c r="I30" s="87"/>
      <c r="J30" s="85"/>
      <c r="K30" s="85"/>
      <c r="L30" s="85"/>
      <c r="M30" s="88"/>
      <c r="N30" s="10">
        <f t="shared" si="1"/>
        <v>0</v>
      </c>
      <c r="O30" s="89"/>
      <c r="P30" s="89"/>
      <c r="Q30" s="89"/>
      <c r="R30" s="91"/>
    </row>
    <row r="31" spans="1:18" ht="16.149999999999999" customHeight="1">
      <c r="A31" s="22" t="str">
        <f>IFERROR(VLOOKUP(B31,休日マスタ!$A$3:$A$22,1,FALSE),"")</f>
        <v/>
      </c>
      <c r="B31" s="24">
        <f t="shared" si="2"/>
        <v>46439</v>
      </c>
      <c r="C31" s="20">
        <f t="shared" si="0"/>
        <v>1</v>
      </c>
      <c r="D31" s="84"/>
      <c r="E31" s="85"/>
      <c r="F31" s="85"/>
      <c r="G31" s="85"/>
      <c r="H31" s="86"/>
      <c r="I31" s="87"/>
      <c r="J31" s="85"/>
      <c r="K31" s="85"/>
      <c r="L31" s="85"/>
      <c r="M31" s="88"/>
      <c r="N31" s="10">
        <f t="shared" si="1"/>
        <v>0</v>
      </c>
      <c r="O31" s="89"/>
      <c r="P31" s="89"/>
      <c r="Q31" s="89"/>
      <c r="R31" s="91"/>
    </row>
    <row r="32" spans="1:18" ht="16.149999999999999" customHeight="1">
      <c r="A32" s="22" t="str">
        <f>IFERROR(VLOOKUP(B32,休日マスタ!$A$3:$A$22,1,FALSE),"")</f>
        <v/>
      </c>
      <c r="B32" s="24">
        <f t="shared" si="2"/>
        <v>46440</v>
      </c>
      <c r="C32" s="20">
        <f t="shared" si="0"/>
        <v>2</v>
      </c>
      <c r="D32" s="84"/>
      <c r="E32" s="85"/>
      <c r="F32" s="85"/>
      <c r="G32" s="85"/>
      <c r="H32" s="86"/>
      <c r="I32" s="87"/>
      <c r="J32" s="85"/>
      <c r="K32" s="85"/>
      <c r="L32" s="85"/>
      <c r="M32" s="88"/>
      <c r="N32" s="10">
        <f t="shared" si="1"/>
        <v>0</v>
      </c>
      <c r="O32" s="89"/>
      <c r="P32" s="89"/>
      <c r="Q32" s="89"/>
      <c r="R32" s="91"/>
    </row>
    <row r="33" spans="1:18" ht="16.149999999999999" customHeight="1">
      <c r="A33" s="22" t="str">
        <f>IFERROR(VLOOKUP(B33,休日マスタ!$A$3:$A$22,1,FALSE),"")</f>
        <v/>
      </c>
      <c r="B33" s="24">
        <f t="shared" si="2"/>
        <v>46441</v>
      </c>
      <c r="C33" s="20">
        <f t="shared" si="0"/>
        <v>3</v>
      </c>
      <c r="D33" s="84"/>
      <c r="E33" s="85"/>
      <c r="F33" s="85"/>
      <c r="G33" s="85"/>
      <c r="H33" s="86"/>
      <c r="I33" s="87"/>
      <c r="J33" s="85"/>
      <c r="K33" s="85"/>
      <c r="L33" s="85"/>
      <c r="M33" s="88"/>
      <c r="N33" s="10">
        <f t="shared" si="1"/>
        <v>0</v>
      </c>
      <c r="O33" s="89"/>
      <c r="P33" s="89"/>
      <c r="Q33" s="89"/>
      <c r="R33" s="91"/>
    </row>
    <row r="34" spans="1:18" ht="16.149999999999999" customHeight="1">
      <c r="A34" s="22" t="str">
        <f>IFERROR(VLOOKUP(B34,休日マスタ!$A$3:$A$22,1,FALSE),"")</f>
        <v/>
      </c>
      <c r="B34" s="24">
        <f t="shared" si="2"/>
        <v>46442</v>
      </c>
      <c r="C34" s="20">
        <f t="shared" si="0"/>
        <v>4</v>
      </c>
      <c r="D34" s="84"/>
      <c r="E34" s="85"/>
      <c r="F34" s="85"/>
      <c r="G34" s="85"/>
      <c r="H34" s="86"/>
      <c r="I34" s="87"/>
      <c r="J34" s="85"/>
      <c r="K34" s="85"/>
      <c r="L34" s="85"/>
      <c r="M34" s="88"/>
      <c r="N34" s="10">
        <f t="shared" si="1"/>
        <v>0</v>
      </c>
      <c r="O34" s="89"/>
      <c r="P34" s="89"/>
      <c r="Q34" s="89"/>
      <c r="R34" s="91"/>
    </row>
    <row r="35" spans="1:18" ht="16.149999999999999" customHeight="1">
      <c r="A35" s="22" t="str">
        <f>IFERROR(VLOOKUP(B35,休日マスタ!$A$3:$A$22,1,FALSE),"")</f>
        <v/>
      </c>
      <c r="B35" s="24">
        <f t="shared" si="2"/>
        <v>46443</v>
      </c>
      <c r="C35" s="20">
        <f t="shared" si="0"/>
        <v>5</v>
      </c>
      <c r="D35" s="84"/>
      <c r="E35" s="85"/>
      <c r="F35" s="85"/>
      <c r="G35" s="85"/>
      <c r="H35" s="86"/>
      <c r="I35" s="87"/>
      <c r="J35" s="85"/>
      <c r="K35" s="85"/>
      <c r="L35" s="85"/>
      <c r="M35" s="88"/>
      <c r="N35" s="10">
        <f t="shared" si="1"/>
        <v>0</v>
      </c>
      <c r="O35" s="89"/>
      <c r="P35" s="89"/>
      <c r="Q35" s="89"/>
      <c r="R35" s="91"/>
    </row>
    <row r="36" spans="1:18" ht="16.149999999999999" customHeight="1">
      <c r="A36" s="22" t="str">
        <f>IFERROR(VLOOKUP(B36,休日マスタ!$A$3:$A$22,1,FALSE),"")</f>
        <v/>
      </c>
      <c r="B36" s="24">
        <f t="shared" si="2"/>
        <v>46444</v>
      </c>
      <c r="C36" s="20">
        <f t="shared" si="0"/>
        <v>6</v>
      </c>
      <c r="D36" s="84"/>
      <c r="E36" s="85"/>
      <c r="F36" s="85"/>
      <c r="G36" s="85"/>
      <c r="H36" s="86"/>
      <c r="I36" s="87"/>
      <c r="J36" s="85"/>
      <c r="K36" s="85"/>
      <c r="L36" s="85"/>
      <c r="M36" s="88"/>
      <c r="N36" s="10">
        <f t="shared" si="1"/>
        <v>0</v>
      </c>
      <c r="O36" s="89"/>
      <c r="P36" s="89"/>
      <c r="Q36" s="89"/>
      <c r="R36" s="91"/>
    </row>
    <row r="37" spans="1:18" ht="16.149999999999999" customHeight="1">
      <c r="A37" s="22" t="str">
        <f>IFERROR(VLOOKUP(B37,休日マスタ!$A$3:$A$22,1,FALSE),"")</f>
        <v/>
      </c>
      <c r="B37" s="24">
        <f t="shared" si="2"/>
        <v>46445</v>
      </c>
      <c r="C37" s="20">
        <f t="shared" si="0"/>
        <v>7</v>
      </c>
      <c r="D37" s="84"/>
      <c r="E37" s="85"/>
      <c r="F37" s="85"/>
      <c r="G37" s="85"/>
      <c r="H37" s="86"/>
      <c r="I37" s="87"/>
      <c r="J37" s="85"/>
      <c r="K37" s="85"/>
      <c r="L37" s="85"/>
      <c r="M37" s="88"/>
      <c r="N37" s="10">
        <f t="shared" si="1"/>
        <v>0</v>
      </c>
      <c r="O37" s="89"/>
      <c r="P37" s="89"/>
      <c r="Q37" s="89"/>
      <c r="R37" s="91"/>
    </row>
    <row r="38" spans="1:18" ht="16.149999999999999" customHeight="1" thickBot="1">
      <c r="A38" s="22" t="str">
        <f>IFERROR(VLOOKUP(B38,休日マスタ!$A$3:$A$22,1,FALSE),"")</f>
        <v/>
      </c>
      <c r="B38" s="24">
        <f t="shared" si="2"/>
        <v>46446</v>
      </c>
      <c r="C38" s="20">
        <f t="shared" si="0"/>
        <v>1</v>
      </c>
      <c r="D38" s="14"/>
      <c r="E38" s="15"/>
      <c r="F38" s="15"/>
      <c r="G38" s="15"/>
      <c r="H38" s="16"/>
      <c r="I38" s="17"/>
      <c r="J38" s="15"/>
      <c r="K38" s="15"/>
      <c r="L38" s="15"/>
      <c r="M38" s="18"/>
      <c r="N38" s="74">
        <f t="shared" si="1"/>
        <v>0</v>
      </c>
      <c r="O38" s="92"/>
      <c r="P38" s="92"/>
      <c r="Q38" s="92"/>
      <c r="R38" s="93"/>
    </row>
    <row r="39" spans="1:18" s="46" customFormat="1" ht="16.149999999999999" customHeight="1" thickTop="1">
      <c r="B39" s="140" t="s">
        <v>16</v>
      </c>
      <c r="C39" s="141"/>
      <c r="D39" s="70">
        <f t="shared" ref="D39:R39" si="3">SUM(D11:D38)</f>
        <v>0</v>
      </c>
      <c r="E39" s="71">
        <f t="shared" si="3"/>
        <v>0</v>
      </c>
      <c r="F39" s="71">
        <f t="shared" si="3"/>
        <v>0</v>
      </c>
      <c r="G39" s="71">
        <f t="shared" si="3"/>
        <v>0</v>
      </c>
      <c r="H39" s="71">
        <f t="shared" si="3"/>
        <v>0</v>
      </c>
      <c r="I39" s="71">
        <f t="shared" si="3"/>
        <v>0</v>
      </c>
      <c r="J39" s="71">
        <f t="shared" si="3"/>
        <v>0</v>
      </c>
      <c r="K39" s="71">
        <f t="shared" si="3"/>
        <v>0</v>
      </c>
      <c r="L39" s="71">
        <f t="shared" si="3"/>
        <v>0</v>
      </c>
      <c r="M39" s="72">
        <f t="shared" si="3"/>
        <v>0</v>
      </c>
      <c r="N39" s="77">
        <f t="shared" si="3"/>
        <v>0</v>
      </c>
      <c r="O39" s="77">
        <f t="shared" si="3"/>
        <v>0</v>
      </c>
      <c r="P39" s="77">
        <f t="shared" si="3"/>
        <v>0</v>
      </c>
      <c r="Q39" s="77">
        <f t="shared" si="3"/>
        <v>0</v>
      </c>
      <c r="R39" s="77">
        <f t="shared" si="3"/>
        <v>0</v>
      </c>
    </row>
    <row r="40" spans="1:18">
      <c r="B40" t="s">
        <v>17</v>
      </c>
    </row>
    <row r="41" spans="1:18" ht="22.5" customHeight="1">
      <c r="B41" s="45" t="s">
        <v>95</v>
      </c>
    </row>
    <row r="42" spans="1:18" ht="9" customHeight="1"/>
    <row r="43" spans="1:18" ht="20">
      <c r="B43" s="142" t="s">
        <v>18</v>
      </c>
      <c r="C43" s="142"/>
      <c r="D43" s="142"/>
      <c r="E43" s="142"/>
      <c r="F43" s="142"/>
      <c r="G43" s="142"/>
      <c r="H43" s="142"/>
      <c r="I43" s="142"/>
      <c r="J43" s="142"/>
      <c r="K43" s="142"/>
      <c r="L43" s="142"/>
      <c r="M43" s="142"/>
      <c r="N43" s="142"/>
      <c r="O43" s="142"/>
      <c r="P43" s="142"/>
      <c r="Q43" s="142"/>
      <c r="R43" s="142"/>
    </row>
    <row r="44" spans="1:18" ht="69" customHeight="1">
      <c r="B44" s="143" t="s">
        <v>25</v>
      </c>
      <c r="C44" s="144"/>
      <c r="D44" s="185" t="str">
        <f>'様式1-1月報(1月)'!$D$47:$R$47</f>
        <v>　目標設定シートの１（１）で記載したものを記入</v>
      </c>
      <c r="E44" s="186"/>
      <c r="F44" s="186"/>
      <c r="G44" s="186"/>
      <c r="H44" s="186"/>
      <c r="I44" s="186"/>
      <c r="J44" s="186"/>
      <c r="K44" s="186"/>
      <c r="L44" s="186"/>
      <c r="M44" s="186"/>
      <c r="N44" s="186"/>
      <c r="O44" s="186"/>
      <c r="P44" s="186"/>
      <c r="Q44" s="186"/>
      <c r="R44" s="187"/>
    </row>
    <row r="45" spans="1:18" ht="63" customHeight="1">
      <c r="B45" s="143" t="s">
        <v>54</v>
      </c>
      <c r="C45" s="148"/>
      <c r="D45" s="191" t="str">
        <f>'様式1-1月報(1月)'!$D$48:$R$48</f>
        <v>①　目標設定シートの１（２）で記載したものを記入
②
③</v>
      </c>
      <c r="E45" s="192"/>
      <c r="F45" s="192"/>
      <c r="G45" s="192"/>
      <c r="H45" s="192"/>
      <c r="I45" s="192"/>
      <c r="J45" s="192"/>
      <c r="K45" s="192"/>
      <c r="L45" s="192"/>
      <c r="M45" s="192"/>
      <c r="N45" s="192"/>
      <c r="O45" s="192"/>
      <c r="P45" s="192"/>
      <c r="Q45" s="192"/>
      <c r="R45" s="193"/>
    </row>
    <row r="46" spans="1:18" ht="42" customHeight="1">
      <c r="B46" s="165" t="s">
        <v>74</v>
      </c>
      <c r="C46" s="166"/>
      <c r="D46" s="188" t="str">
        <f>'様式1-1月報(1月)'!$D$53:$R$53</f>
        <v>・当月の考察等踏まえた行動計画</v>
      </c>
      <c r="E46" s="189"/>
      <c r="F46" s="189"/>
      <c r="G46" s="189"/>
      <c r="H46" s="189"/>
      <c r="I46" s="189"/>
      <c r="J46" s="189"/>
      <c r="K46" s="189"/>
      <c r="L46" s="189"/>
      <c r="M46" s="189"/>
      <c r="N46" s="189"/>
      <c r="O46" s="189"/>
      <c r="P46" s="189"/>
      <c r="Q46" s="189"/>
      <c r="R46" s="190"/>
    </row>
    <row r="47" spans="1:18" ht="27.65" customHeight="1">
      <c r="B47" s="131" t="s">
        <v>19</v>
      </c>
      <c r="C47" s="132"/>
      <c r="D47" s="137" t="s">
        <v>27</v>
      </c>
      <c r="E47" s="138"/>
      <c r="F47" s="138"/>
      <c r="G47" s="138"/>
      <c r="H47" s="138"/>
      <c r="I47" s="138"/>
      <c r="J47" s="138"/>
      <c r="K47" s="138"/>
      <c r="L47" s="138"/>
      <c r="M47" s="138"/>
      <c r="N47" s="138"/>
      <c r="O47" s="138"/>
      <c r="P47" s="138"/>
      <c r="Q47" s="138"/>
      <c r="R47" s="139"/>
    </row>
    <row r="48" spans="1:18" ht="28.9" customHeight="1">
      <c r="B48" s="133"/>
      <c r="C48" s="134"/>
      <c r="D48" s="137" t="s">
        <v>66</v>
      </c>
      <c r="E48" s="138"/>
      <c r="F48" s="138"/>
      <c r="G48" s="138"/>
      <c r="H48" s="138"/>
      <c r="I48" s="138"/>
      <c r="J48" s="138"/>
      <c r="K48" s="138"/>
      <c r="L48" s="138"/>
      <c r="M48" s="138"/>
      <c r="N48" s="138"/>
      <c r="O48" s="138"/>
      <c r="P48" s="138"/>
      <c r="Q48" s="138"/>
      <c r="R48" s="139"/>
    </row>
    <row r="49" spans="2:18" ht="33" customHeight="1">
      <c r="B49" s="135"/>
      <c r="C49" s="136"/>
      <c r="D49" s="137" t="s">
        <v>28</v>
      </c>
      <c r="E49" s="138"/>
      <c r="F49" s="138"/>
      <c r="G49" s="138"/>
      <c r="H49" s="138"/>
      <c r="I49" s="138"/>
      <c r="J49" s="138"/>
      <c r="K49" s="138"/>
      <c r="L49" s="138"/>
      <c r="M49" s="138"/>
      <c r="N49" s="138"/>
      <c r="O49" s="138"/>
      <c r="P49" s="138"/>
      <c r="Q49" s="138"/>
      <c r="R49" s="139"/>
    </row>
    <row r="50" spans="2:18" ht="63" customHeight="1">
      <c r="B50" s="128" t="s">
        <v>67</v>
      </c>
      <c r="C50" s="129"/>
      <c r="D50" s="182" t="s">
        <v>69</v>
      </c>
      <c r="E50" s="183"/>
      <c r="F50" s="183"/>
      <c r="G50" s="183"/>
      <c r="H50" s="183"/>
      <c r="I50" s="183"/>
      <c r="J50" s="183"/>
      <c r="K50" s="183"/>
      <c r="L50" s="183"/>
      <c r="M50" s="183"/>
      <c r="N50" s="183"/>
      <c r="O50" s="183"/>
      <c r="P50" s="183"/>
      <c r="Q50" s="183"/>
      <c r="R50" s="184"/>
    </row>
    <row r="51" spans="2:18" ht="36" customHeight="1">
      <c r="B51" s="154" t="s">
        <v>26</v>
      </c>
      <c r="C51" s="155"/>
      <c r="D51" s="156" t="s">
        <v>23</v>
      </c>
      <c r="E51" s="157"/>
      <c r="F51" s="158"/>
      <c r="G51" s="159"/>
      <c r="H51" s="160" t="s">
        <v>24</v>
      </c>
      <c r="I51" s="161"/>
      <c r="J51" s="162"/>
      <c r="K51" s="163"/>
      <c r="L51" s="160" t="s">
        <v>88</v>
      </c>
      <c r="M51" s="161"/>
      <c r="N51" s="149">
        <f>F51+J51</f>
        <v>0</v>
      </c>
      <c r="O51" s="150"/>
      <c r="P51" s="151" t="s">
        <v>29</v>
      </c>
      <c r="Q51" s="152"/>
      <c r="R51" s="94"/>
    </row>
    <row r="52" spans="2:18">
      <c r="B52" s="153" t="s">
        <v>73</v>
      </c>
      <c r="C52" s="153"/>
      <c r="D52" s="153"/>
      <c r="E52" s="153"/>
      <c r="F52" s="153"/>
      <c r="G52" s="153"/>
      <c r="H52" s="153"/>
      <c r="I52" s="153"/>
      <c r="J52" s="153"/>
      <c r="K52" s="153"/>
      <c r="L52" s="153"/>
      <c r="M52" s="153"/>
      <c r="N52" s="153"/>
      <c r="O52" s="153"/>
      <c r="P52" s="153"/>
      <c r="Q52" s="153"/>
      <c r="R52" s="153"/>
    </row>
  </sheetData>
  <sheetProtection algorithmName="SHA-512" hashValue="RhlsrD+sVdcFJ9YWVphCKP1HQT3b9DK6+pTlpq15ujCm+qv4Zry0MSQEuVfq0nhU+SoeQSi3u8gutXYDUPCyxQ==" saltValue="1HYN27OFDiT/hY1C6a0DIA==" spinCount="100000" sheet="1" objects="1" scenarios="1"/>
  <protectedRanges>
    <protectedRange sqref="L5:R5 D11:M38 O11:R38 D47:R50 F51:G51 J51:K51 R51" name="範囲2"/>
    <protectedRange sqref="T1:X1048576" name="範囲1"/>
  </protectedRanges>
  <mergeCells count="44">
    <mergeCell ref="B52:R52"/>
    <mergeCell ref="B50:C50"/>
    <mergeCell ref="D50:R50"/>
    <mergeCell ref="B51:C51"/>
    <mergeCell ref="D51:E51"/>
    <mergeCell ref="F51:G51"/>
    <mergeCell ref="H51:I51"/>
    <mergeCell ref="J51:K51"/>
    <mergeCell ref="L51:M51"/>
    <mergeCell ref="N51:O51"/>
    <mergeCell ref="P51:Q51"/>
    <mergeCell ref="B47:C49"/>
    <mergeCell ref="D47:R47"/>
    <mergeCell ref="D48:R48"/>
    <mergeCell ref="D49:R49"/>
    <mergeCell ref="B45:C45"/>
    <mergeCell ref="D45:R45"/>
    <mergeCell ref="D44:R44"/>
    <mergeCell ref="B46:C46"/>
    <mergeCell ref="D46:R46"/>
    <mergeCell ref="D7:D8"/>
    <mergeCell ref="E7:E8"/>
    <mergeCell ref="F7:G7"/>
    <mergeCell ref="H7:H8"/>
    <mergeCell ref="I7:I8"/>
    <mergeCell ref="B39:C39"/>
    <mergeCell ref="B43:R43"/>
    <mergeCell ref="B44:C44"/>
    <mergeCell ref="B2:R2"/>
    <mergeCell ref="L4:R4"/>
    <mergeCell ref="L5:R5"/>
    <mergeCell ref="B6:C6"/>
    <mergeCell ref="D6:H6"/>
    <mergeCell ref="I6:M6"/>
    <mergeCell ref="N6:N8"/>
    <mergeCell ref="O6:O8"/>
    <mergeCell ref="P6:P8"/>
    <mergeCell ref="Q6:Q8"/>
    <mergeCell ref="R6:R8"/>
    <mergeCell ref="B7:B8"/>
    <mergeCell ref="C7:C8"/>
    <mergeCell ref="J7:J8"/>
    <mergeCell ref="K7:L7"/>
    <mergeCell ref="M7:M8"/>
  </mergeCells>
  <phoneticPr fontId="1"/>
  <conditionalFormatting sqref="B11:C38">
    <cfRule type="expression" dxfId="5" priority="1">
      <formula>$A11&lt;&gt;""</formula>
    </cfRule>
    <cfRule type="expression" dxfId="4" priority="2">
      <formula>$C11=1</formula>
    </cfRule>
    <cfRule type="expression" dxfId="3" priority="3">
      <formula>$C11=7</formula>
    </cfRule>
  </conditionalFormatting>
  <dataValidations count="1">
    <dataValidation type="decimal" allowBlank="1" showInputMessage="1" showErrorMessage="1" errorTitle="お手数をおかけします。" error="集計を行うため、０以上の整数の入力をお願いします。" promptTitle="０以上の整数を入力してください。" sqref="D11:M38 O11:R38" xr:uid="{00000000-0002-0000-0A00-000000000000}">
      <formula1>0</formula1>
      <formula2>10000000</formula2>
    </dataValidation>
  </dataValidations>
  <printOptions horizontalCentered="1" verticalCentered="1"/>
  <pageMargins left="0" right="0" top="0" bottom="0" header="0" footer="0"/>
  <pageSetup paperSize="9" scale="73"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54"/>
  <sheetViews>
    <sheetView view="pageBreakPreview" topLeftCell="A4" zoomScale="71" zoomScaleNormal="100" zoomScaleSheetLayoutView="71" workbookViewId="0">
      <selection activeCell="AA52" sqref="AA52"/>
    </sheetView>
  </sheetViews>
  <sheetFormatPr defaultRowHeight="18"/>
  <cols>
    <col min="1" max="1" width="3" customWidth="1"/>
    <col min="2" max="3" width="5" customWidth="1"/>
    <col min="4" max="13" width="6.25" customWidth="1"/>
    <col min="14" max="17" width="7.33203125" customWidth="1"/>
    <col min="19" max="19" width="3.58203125" customWidth="1"/>
  </cols>
  <sheetData>
    <row r="1" spans="1:18">
      <c r="B1" t="s">
        <v>0</v>
      </c>
    </row>
    <row r="2" spans="1:18" ht="30" customHeight="1">
      <c r="B2" s="108" t="str">
        <f>"令和8年度「小地域における生活支援体制整備事業」　【"&amp;DBCS(MONTH(B6))&amp;"月分】　業務報告（月報）"</f>
        <v>令和8年度「小地域における生活支援体制整備事業」　【３月分】　業務報告（月報）</v>
      </c>
      <c r="C2" s="108"/>
      <c r="D2" s="108"/>
      <c r="E2" s="108"/>
      <c r="F2" s="108"/>
      <c r="G2" s="108"/>
      <c r="H2" s="108"/>
      <c r="I2" s="108"/>
      <c r="J2" s="108"/>
      <c r="K2" s="108"/>
      <c r="L2" s="108"/>
      <c r="M2" s="108"/>
      <c r="N2" s="108"/>
      <c r="O2" s="108"/>
      <c r="P2" s="108"/>
      <c r="Q2" s="108"/>
      <c r="R2" s="108"/>
    </row>
    <row r="3" spans="1:18" ht="4" customHeight="1">
      <c r="B3" s="1"/>
      <c r="C3" s="1"/>
      <c r="D3" s="1"/>
      <c r="E3" s="1"/>
      <c r="F3" s="1"/>
      <c r="G3" s="1"/>
      <c r="H3" s="1"/>
      <c r="I3" s="1"/>
      <c r="J3" s="1"/>
      <c r="K3" s="1"/>
      <c r="L3" s="1"/>
      <c r="M3" s="1"/>
      <c r="N3" s="1"/>
      <c r="O3" s="1"/>
      <c r="P3" s="1"/>
      <c r="Q3" s="1"/>
      <c r="R3" s="1"/>
    </row>
    <row r="4" spans="1:18" ht="20.149999999999999" customHeight="1">
      <c r="L4" s="164" t="str">
        <f>'様式1-1月報(4月)'!$L$4:$R$4</f>
        <v>事業所名：</v>
      </c>
      <c r="M4" s="164"/>
      <c r="N4" s="164"/>
      <c r="O4" s="164"/>
      <c r="P4" s="164"/>
      <c r="Q4" s="164"/>
      <c r="R4" s="164"/>
    </row>
    <row r="5" spans="1:18" ht="20.149999999999999" customHeight="1">
      <c r="L5" s="110" t="s">
        <v>2</v>
      </c>
      <c r="M5" s="110"/>
      <c r="N5" s="110"/>
      <c r="O5" s="110"/>
      <c r="P5" s="110"/>
      <c r="Q5" s="110"/>
      <c r="R5" s="110"/>
    </row>
    <row r="6" spans="1:18" ht="18.75" customHeight="1">
      <c r="B6" s="111">
        <f>EDATE('様式1-1月報(4月)'!$B$6,11)</f>
        <v>46447</v>
      </c>
      <c r="C6" s="112"/>
      <c r="D6" s="113" t="s">
        <v>3</v>
      </c>
      <c r="E6" s="114"/>
      <c r="F6" s="114"/>
      <c r="G6" s="114"/>
      <c r="H6" s="115"/>
      <c r="I6" s="113" t="s">
        <v>4</v>
      </c>
      <c r="J6" s="114"/>
      <c r="K6" s="114"/>
      <c r="L6" s="114"/>
      <c r="M6" s="115"/>
      <c r="N6" s="116" t="s">
        <v>5</v>
      </c>
      <c r="O6" s="116" t="s">
        <v>22</v>
      </c>
      <c r="P6" s="116" t="s">
        <v>20</v>
      </c>
      <c r="Q6" s="116" t="s">
        <v>68</v>
      </c>
      <c r="R6" s="116" t="s">
        <v>6</v>
      </c>
    </row>
    <row r="7" spans="1:18" ht="13.5" customHeight="1">
      <c r="B7" s="121" t="s">
        <v>11</v>
      </c>
      <c r="C7" s="123" t="s">
        <v>12</v>
      </c>
      <c r="D7" s="102" t="s">
        <v>7</v>
      </c>
      <c r="E7" s="107" t="s">
        <v>8</v>
      </c>
      <c r="F7" s="107" t="s">
        <v>9</v>
      </c>
      <c r="G7" s="107"/>
      <c r="H7" s="119" t="s">
        <v>10</v>
      </c>
      <c r="I7" s="102" t="s">
        <v>7</v>
      </c>
      <c r="J7" s="107" t="s">
        <v>8</v>
      </c>
      <c r="K7" s="107" t="s">
        <v>9</v>
      </c>
      <c r="L7" s="107"/>
      <c r="M7" s="119" t="s">
        <v>10</v>
      </c>
      <c r="N7" s="117"/>
      <c r="O7" s="117"/>
      <c r="P7" s="117"/>
      <c r="Q7" s="117"/>
      <c r="R7" s="117"/>
    </row>
    <row r="8" spans="1:18" ht="27" customHeight="1">
      <c r="B8" s="122"/>
      <c r="C8" s="124"/>
      <c r="D8" s="103"/>
      <c r="E8" s="130"/>
      <c r="F8" s="28" t="s">
        <v>13</v>
      </c>
      <c r="G8" s="2" t="s">
        <v>14</v>
      </c>
      <c r="H8" s="120"/>
      <c r="I8" s="103"/>
      <c r="J8" s="130"/>
      <c r="K8" s="28" t="s">
        <v>13</v>
      </c>
      <c r="L8" s="2" t="s">
        <v>14</v>
      </c>
      <c r="M8" s="120"/>
      <c r="N8" s="118"/>
      <c r="O8" s="118"/>
      <c r="P8" s="118"/>
      <c r="Q8" s="118"/>
      <c r="R8" s="118"/>
    </row>
    <row r="9" spans="1:18" ht="16.5" customHeight="1">
      <c r="B9" s="26" t="s">
        <v>15</v>
      </c>
      <c r="C9" s="3"/>
      <c r="D9" s="4">
        <v>1</v>
      </c>
      <c r="E9" s="5">
        <v>1</v>
      </c>
      <c r="F9" s="5">
        <v>4</v>
      </c>
      <c r="G9" s="5">
        <v>0</v>
      </c>
      <c r="H9" s="3">
        <v>0</v>
      </c>
      <c r="I9" s="6">
        <v>0</v>
      </c>
      <c r="J9" s="5">
        <v>0</v>
      </c>
      <c r="K9" s="5">
        <v>0</v>
      </c>
      <c r="L9" s="5">
        <v>2</v>
      </c>
      <c r="M9" s="7">
        <v>0</v>
      </c>
      <c r="N9" s="8">
        <f>(D9+E9+F9+G9+H9)+(I9+J9+K9+L9+M9)</f>
        <v>8</v>
      </c>
      <c r="O9" s="8">
        <v>1</v>
      </c>
      <c r="P9" s="78">
        <v>1</v>
      </c>
      <c r="Q9" s="8">
        <v>1</v>
      </c>
      <c r="R9" s="9">
        <v>0</v>
      </c>
    </row>
    <row r="10" spans="1:18" ht="27" hidden="1" customHeight="1">
      <c r="B10" s="29" t="s">
        <v>33</v>
      </c>
      <c r="C10" s="30" t="s">
        <v>55</v>
      </c>
      <c r="D10" s="31" t="s">
        <v>56</v>
      </c>
      <c r="E10" s="34" t="s">
        <v>57</v>
      </c>
      <c r="F10" s="34" t="s">
        <v>58</v>
      </c>
      <c r="G10" s="35" t="s">
        <v>59</v>
      </c>
      <c r="H10" s="32" t="s">
        <v>60</v>
      </c>
      <c r="I10" s="31" t="s">
        <v>61</v>
      </c>
      <c r="J10" s="34" t="s">
        <v>62</v>
      </c>
      <c r="K10" s="34" t="s">
        <v>63</v>
      </c>
      <c r="L10" s="35" t="s">
        <v>64</v>
      </c>
      <c r="M10" s="32" t="s">
        <v>65</v>
      </c>
      <c r="N10" s="23" t="s">
        <v>5</v>
      </c>
      <c r="O10" s="23" t="s">
        <v>22</v>
      </c>
      <c r="P10" s="23" t="s">
        <v>20</v>
      </c>
      <c r="Q10" s="23" t="s">
        <v>21</v>
      </c>
      <c r="R10" s="36" t="s">
        <v>6</v>
      </c>
    </row>
    <row r="11" spans="1:18" ht="16.149999999999999" customHeight="1">
      <c r="A11" s="22" t="str">
        <f>IFERROR(VLOOKUP(B11,休日マスタ!$A$3:$A$22,1,FALSE),"")</f>
        <v/>
      </c>
      <c r="B11" s="27">
        <f>B6</f>
        <v>46447</v>
      </c>
      <c r="C11" s="19">
        <f t="shared" ref="C11:C38" si="0">WEEKDAY(B11,1)</f>
        <v>2</v>
      </c>
      <c r="D11" s="79"/>
      <c r="E11" s="80"/>
      <c r="F11" s="80"/>
      <c r="G11" s="80"/>
      <c r="H11" s="81"/>
      <c r="I11" s="82"/>
      <c r="J11" s="80"/>
      <c r="K11" s="80"/>
      <c r="L11" s="80"/>
      <c r="M11" s="83"/>
      <c r="N11" s="10">
        <f>(D11+E11+F11+G11+H11)+(I11+J11+K11+L11+M11)</f>
        <v>0</v>
      </c>
      <c r="O11" s="89"/>
      <c r="P11" s="89"/>
      <c r="Q11" s="89"/>
      <c r="R11" s="90"/>
    </row>
    <row r="12" spans="1:18" ht="16.149999999999999" customHeight="1">
      <c r="A12" s="22" t="str">
        <f>IFERROR(VLOOKUP(B12,休日マスタ!$A$3:$A$22,1,FALSE),"")</f>
        <v/>
      </c>
      <c r="B12" s="24">
        <f>B11+1</f>
        <v>46448</v>
      </c>
      <c r="C12" s="20">
        <f t="shared" si="0"/>
        <v>3</v>
      </c>
      <c r="D12" s="84"/>
      <c r="E12" s="85"/>
      <c r="F12" s="85"/>
      <c r="G12" s="85"/>
      <c r="H12" s="86"/>
      <c r="I12" s="87"/>
      <c r="J12" s="85"/>
      <c r="K12" s="85"/>
      <c r="L12" s="85"/>
      <c r="M12" s="88"/>
      <c r="N12" s="10">
        <f t="shared" ref="N12:N39" si="1">(D12+E12+F12+G12+H12)+(I12+J12+K12+L12+M12)</f>
        <v>0</v>
      </c>
      <c r="O12" s="89"/>
      <c r="P12" s="89"/>
      <c r="Q12" s="89"/>
      <c r="R12" s="91"/>
    </row>
    <row r="13" spans="1:18" ht="16.149999999999999" customHeight="1">
      <c r="A13" s="22" t="str">
        <f>IFERROR(VLOOKUP(B13,休日マスタ!$A$3:$A$22,1,FALSE),"")</f>
        <v/>
      </c>
      <c r="B13" s="24">
        <f t="shared" ref="B13:B38" si="2">B12+1</f>
        <v>46449</v>
      </c>
      <c r="C13" s="20">
        <f t="shared" si="0"/>
        <v>4</v>
      </c>
      <c r="D13" s="84"/>
      <c r="E13" s="85"/>
      <c r="F13" s="85"/>
      <c r="G13" s="85"/>
      <c r="H13" s="86"/>
      <c r="I13" s="87"/>
      <c r="J13" s="85"/>
      <c r="K13" s="85"/>
      <c r="L13" s="85"/>
      <c r="M13" s="88"/>
      <c r="N13" s="10">
        <f t="shared" si="1"/>
        <v>0</v>
      </c>
      <c r="O13" s="89"/>
      <c r="P13" s="89"/>
      <c r="Q13" s="89"/>
      <c r="R13" s="91"/>
    </row>
    <row r="14" spans="1:18" ht="16.149999999999999" customHeight="1">
      <c r="A14" s="22" t="str">
        <f>IFERROR(VLOOKUP(B14,休日マスタ!$A$3:$A$22,1,FALSE),"")</f>
        <v/>
      </c>
      <c r="B14" s="24">
        <f t="shared" si="2"/>
        <v>46450</v>
      </c>
      <c r="C14" s="20">
        <f t="shared" si="0"/>
        <v>5</v>
      </c>
      <c r="D14" s="84"/>
      <c r="E14" s="85"/>
      <c r="F14" s="85"/>
      <c r="G14" s="85"/>
      <c r="H14" s="86"/>
      <c r="I14" s="87"/>
      <c r="J14" s="85"/>
      <c r="K14" s="85"/>
      <c r="L14" s="85"/>
      <c r="M14" s="88"/>
      <c r="N14" s="10">
        <f t="shared" si="1"/>
        <v>0</v>
      </c>
      <c r="O14" s="89"/>
      <c r="P14" s="89"/>
      <c r="Q14" s="89"/>
      <c r="R14" s="91"/>
    </row>
    <row r="15" spans="1:18" ht="16.149999999999999" customHeight="1">
      <c r="A15" s="22" t="str">
        <f>IFERROR(VLOOKUP(B15,休日マスタ!$A$3:$A$22,1,FALSE),"")</f>
        <v/>
      </c>
      <c r="B15" s="24">
        <f t="shared" si="2"/>
        <v>46451</v>
      </c>
      <c r="C15" s="20">
        <f t="shared" si="0"/>
        <v>6</v>
      </c>
      <c r="D15" s="84"/>
      <c r="E15" s="85"/>
      <c r="F15" s="85"/>
      <c r="G15" s="85"/>
      <c r="H15" s="86"/>
      <c r="I15" s="87"/>
      <c r="J15" s="85"/>
      <c r="K15" s="85"/>
      <c r="L15" s="85"/>
      <c r="M15" s="88"/>
      <c r="N15" s="10">
        <f t="shared" si="1"/>
        <v>0</v>
      </c>
      <c r="O15" s="89"/>
      <c r="P15" s="89"/>
      <c r="Q15" s="89"/>
      <c r="R15" s="91"/>
    </row>
    <row r="16" spans="1:18" ht="16.149999999999999" customHeight="1">
      <c r="A16" s="22" t="str">
        <f>IFERROR(VLOOKUP(B16,休日マスタ!$A$3:$A$22,1,FALSE),"")</f>
        <v/>
      </c>
      <c r="B16" s="24">
        <f t="shared" si="2"/>
        <v>46452</v>
      </c>
      <c r="C16" s="20">
        <f t="shared" si="0"/>
        <v>7</v>
      </c>
      <c r="D16" s="84"/>
      <c r="E16" s="85"/>
      <c r="F16" s="85"/>
      <c r="G16" s="85"/>
      <c r="H16" s="86"/>
      <c r="I16" s="87"/>
      <c r="J16" s="85"/>
      <c r="K16" s="85"/>
      <c r="L16" s="85"/>
      <c r="M16" s="88"/>
      <c r="N16" s="10">
        <f t="shared" si="1"/>
        <v>0</v>
      </c>
      <c r="O16" s="89"/>
      <c r="P16" s="89"/>
      <c r="Q16" s="89"/>
      <c r="R16" s="91"/>
    </row>
    <row r="17" spans="1:18" ht="16.149999999999999" customHeight="1">
      <c r="A17" s="22" t="str">
        <f>IFERROR(VLOOKUP(B17,休日マスタ!$A$3:$A$22,1,FALSE),"")</f>
        <v/>
      </c>
      <c r="B17" s="24">
        <f t="shared" si="2"/>
        <v>46453</v>
      </c>
      <c r="C17" s="20">
        <f t="shared" si="0"/>
        <v>1</v>
      </c>
      <c r="D17" s="84"/>
      <c r="E17" s="85"/>
      <c r="F17" s="85"/>
      <c r="G17" s="85"/>
      <c r="H17" s="86"/>
      <c r="I17" s="87"/>
      <c r="J17" s="85"/>
      <c r="K17" s="85"/>
      <c r="L17" s="85"/>
      <c r="M17" s="88"/>
      <c r="N17" s="10">
        <f t="shared" si="1"/>
        <v>0</v>
      </c>
      <c r="O17" s="89"/>
      <c r="P17" s="89"/>
      <c r="Q17" s="89"/>
      <c r="R17" s="91"/>
    </row>
    <row r="18" spans="1:18" ht="16.149999999999999" customHeight="1">
      <c r="A18" s="22" t="str">
        <f>IFERROR(VLOOKUP(B18,休日マスタ!$A$3:$A$22,1,FALSE),"")</f>
        <v/>
      </c>
      <c r="B18" s="24">
        <f t="shared" si="2"/>
        <v>46454</v>
      </c>
      <c r="C18" s="20">
        <f t="shared" si="0"/>
        <v>2</v>
      </c>
      <c r="D18" s="84"/>
      <c r="E18" s="85"/>
      <c r="F18" s="85"/>
      <c r="G18" s="85"/>
      <c r="H18" s="86"/>
      <c r="I18" s="87"/>
      <c r="J18" s="85"/>
      <c r="K18" s="85"/>
      <c r="L18" s="85"/>
      <c r="M18" s="88"/>
      <c r="N18" s="10">
        <f t="shared" si="1"/>
        <v>0</v>
      </c>
      <c r="O18" s="89"/>
      <c r="P18" s="89"/>
      <c r="Q18" s="89"/>
      <c r="R18" s="91"/>
    </row>
    <row r="19" spans="1:18" ht="16.149999999999999" customHeight="1">
      <c r="A19" s="22" t="str">
        <f>IFERROR(VLOOKUP(B19,休日マスタ!$A$3:$A$22,1,FALSE),"")</f>
        <v/>
      </c>
      <c r="B19" s="24">
        <f t="shared" si="2"/>
        <v>46455</v>
      </c>
      <c r="C19" s="20">
        <f t="shared" si="0"/>
        <v>3</v>
      </c>
      <c r="D19" s="84"/>
      <c r="E19" s="85"/>
      <c r="F19" s="85"/>
      <c r="G19" s="85"/>
      <c r="H19" s="86"/>
      <c r="I19" s="87"/>
      <c r="J19" s="85"/>
      <c r="K19" s="85"/>
      <c r="L19" s="85"/>
      <c r="M19" s="88"/>
      <c r="N19" s="10">
        <f t="shared" si="1"/>
        <v>0</v>
      </c>
      <c r="O19" s="89"/>
      <c r="P19" s="89"/>
      <c r="Q19" s="89"/>
      <c r="R19" s="91"/>
    </row>
    <row r="20" spans="1:18" ht="16.149999999999999" customHeight="1">
      <c r="A20" s="22" t="str">
        <f>IFERROR(VLOOKUP(B20,休日マスタ!$A$3:$A$22,1,FALSE),"")</f>
        <v/>
      </c>
      <c r="B20" s="24">
        <f t="shared" si="2"/>
        <v>46456</v>
      </c>
      <c r="C20" s="20">
        <f t="shared" si="0"/>
        <v>4</v>
      </c>
      <c r="D20" s="84"/>
      <c r="E20" s="85"/>
      <c r="F20" s="85"/>
      <c r="G20" s="85"/>
      <c r="H20" s="86"/>
      <c r="I20" s="87"/>
      <c r="J20" s="85"/>
      <c r="K20" s="85"/>
      <c r="L20" s="85"/>
      <c r="M20" s="88"/>
      <c r="N20" s="10">
        <f t="shared" si="1"/>
        <v>0</v>
      </c>
      <c r="O20" s="89"/>
      <c r="P20" s="89"/>
      <c r="Q20" s="89"/>
      <c r="R20" s="91"/>
    </row>
    <row r="21" spans="1:18" ht="16.149999999999999" customHeight="1">
      <c r="A21" s="22" t="str">
        <f>IFERROR(VLOOKUP(B21,休日マスタ!$A$3:$A$22,1,FALSE),"")</f>
        <v/>
      </c>
      <c r="B21" s="24">
        <f t="shared" si="2"/>
        <v>46457</v>
      </c>
      <c r="C21" s="20">
        <f t="shared" si="0"/>
        <v>5</v>
      </c>
      <c r="D21" s="84"/>
      <c r="E21" s="85"/>
      <c r="F21" s="85"/>
      <c r="G21" s="85"/>
      <c r="H21" s="86"/>
      <c r="I21" s="87"/>
      <c r="J21" s="85"/>
      <c r="K21" s="85"/>
      <c r="L21" s="85"/>
      <c r="M21" s="88"/>
      <c r="N21" s="10">
        <f t="shared" si="1"/>
        <v>0</v>
      </c>
      <c r="O21" s="89"/>
      <c r="P21" s="89"/>
      <c r="Q21" s="89"/>
      <c r="R21" s="91"/>
    </row>
    <row r="22" spans="1:18" ht="16.149999999999999" customHeight="1">
      <c r="A22" s="22" t="str">
        <f>IFERROR(VLOOKUP(B22,休日マスタ!$A$3:$A$22,1,FALSE),"")</f>
        <v/>
      </c>
      <c r="B22" s="24">
        <f t="shared" si="2"/>
        <v>46458</v>
      </c>
      <c r="C22" s="20">
        <f t="shared" si="0"/>
        <v>6</v>
      </c>
      <c r="D22" s="84"/>
      <c r="E22" s="85"/>
      <c r="F22" s="85"/>
      <c r="G22" s="85"/>
      <c r="H22" s="86"/>
      <c r="I22" s="87"/>
      <c r="J22" s="85"/>
      <c r="K22" s="85"/>
      <c r="L22" s="85"/>
      <c r="M22" s="88"/>
      <c r="N22" s="10">
        <f t="shared" si="1"/>
        <v>0</v>
      </c>
      <c r="O22" s="89"/>
      <c r="P22" s="89"/>
      <c r="Q22" s="89"/>
      <c r="R22" s="91"/>
    </row>
    <row r="23" spans="1:18" ht="16.149999999999999" customHeight="1">
      <c r="A23" s="22" t="str">
        <f>IFERROR(VLOOKUP(B23,休日マスタ!$A$3:$A$22,1,FALSE),"")</f>
        <v/>
      </c>
      <c r="B23" s="24">
        <f t="shared" si="2"/>
        <v>46459</v>
      </c>
      <c r="C23" s="20">
        <f t="shared" si="0"/>
        <v>7</v>
      </c>
      <c r="D23" s="84"/>
      <c r="E23" s="85"/>
      <c r="F23" s="85"/>
      <c r="G23" s="85"/>
      <c r="H23" s="86"/>
      <c r="I23" s="87"/>
      <c r="J23" s="85"/>
      <c r="K23" s="85"/>
      <c r="L23" s="85"/>
      <c r="M23" s="88"/>
      <c r="N23" s="10">
        <f t="shared" si="1"/>
        <v>0</v>
      </c>
      <c r="O23" s="89"/>
      <c r="P23" s="89"/>
      <c r="Q23" s="89"/>
      <c r="R23" s="91"/>
    </row>
    <row r="24" spans="1:18" ht="16.149999999999999" customHeight="1">
      <c r="A24" s="22" t="str">
        <f>IFERROR(VLOOKUP(B24,休日マスタ!$A$3:$A$22,1,FALSE),"")</f>
        <v/>
      </c>
      <c r="B24" s="24">
        <f t="shared" si="2"/>
        <v>46460</v>
      </c>
      <c r="C24" s="20">
        <f t="shared" si="0"/>
        <v>1</v>
      </c>
      <c r="D24" s="84"/>
      <c r="E24" s="85"/>
      <c r="F24" s="85"/>
      <c r="G24" s="85"/>
      <c r="H24" s="86"/>
      <c r="I24" s="87"/>
      <c r="J24" s="85"/>
      <c r="K24" s="85"/>
      <c r="L24" s="85"/>
      <c r="M24" s="88"/>
      <c r="N24" s="10">
        <f t="shared" si="1"/>
        <v>0</v>
      </c>
      <c r="O24" s="89"/>
      <c r="P24" s="89"/>
      <c r="Q24" s="89"/>
      <c r="R24" s="91"/>
    </row>
    <row r="25" spans="1:18" ht="16.149999999999999" customHeight="1">
      <c r="A25" s="22" t="str">
        <f>IFERROR(VLOOKUP(B25,休日マスタ!$A$3:$A$22,1,FALSE),"")</f>
        <v/>
      </c>
      <c r="B25" s="24">
        <f t="shared" si="2"/>
        <v>46461</v>
      </c>
      <c r="C25" s="20">
        <f t="shared" si="0"/>
        <v>2</v>
      </c>
      <c r="D25" s="84"/>
      <c r="E25" s="85"/>
      <c r="F25" s="85"/>
      <c r="G25" s="85"/>
      <c r="H25" s="86"/>
      <c r="I25" s="87"/>
      <c r="J25" s="85"/>
      <c r="K25" s="85"/>
      <c r="L25" s="85"/>
      <c r="M25" s="88"/>
      <c r="N25" s="10">
        <f t="shared" si="1"/>
        <v>0</v>
      </c>
      <c r="O25" s="89"/>
      <c r="P25" s="89"/>
      <c r="Q25" s="89"/>
      <c r="R25" s="91"/>
    </row>
    <row r="26" spans="1:18" ht="16.149999999999999" customHeight="1">
      <c r="A26" s="22" t="str">
        <f>IFERROR(VLOOKUP(B26,休日マスタ!$A$3:$A$22,1,FALSE),"")</f>
        <v/>
      </c>
      <c r="B26" s="24">
        <f t="shared" si="2"/>
        <v>46462</v>
      </c>
      <c r="C26" s="20">
        <f t="shared" si="0"/>
        <v>3</v>
      </c>
      <c r="D26" s="84"/>
      <c r="E26" s="85"/>
      <c r="F26" s="85"/>
      <c r="G26" s="85"/>
      <c r="H26" s="86"/>
      <c r="I26" s="87"/>
      <c r="J26" s="85"/>
      <c r="K26" s="85"/>
      <c r="L26" s="85"/>
      <c r="M26" s="88"/>
      <c r="N26" s="10">
        <f t="shared" si="1"/>
        <v>0</v>
      </c>
      <c r="O26" s="89"/>
      <c r="P26" s="89"/>
      <c r="Q26" s="89"/>
      <c r="R26" s="91"/>
    </row>
    <row r="27" spans="1:18" ht="16.149999999999999" customHeight="1">
      <c r="A27" s="22" t="str">
        <f>IFERROR(VLOOKUP(B27,休日マスタ!$A$3:$A$22,1,FALSE),"")</f>
        <v/>
      </c>
      <c r="B27" s="24">
        <f t="shared" si="2"/>
        <v>46463</v>
      </c>
      <c r="C27" s="20">
        <f t="shared" si="0"/>
        <v>4</v>
      </c>
      <c r="D27" s="84"/>
      <c r="E27" s="85"/>
      <c r="F27" s="85"/>
      <c r="G27" s="85"/>
      <c r="H27" s="86"/>
      <c r="I27" s="87"/>
      <c r="J27" s="85"/>
      <c r="K27" s="85"/>
      <c r="L27" s="85"/>
      <c r="M27" s="88"/>
      <c r="N27" s="10">
        <f t="shared" si="1"/>
        <v>0</v>
      </c>
      <c r="O27" s="89"/>
      <c r="P27" s="89"/>
      <c r="Q27" s="89"/>
      <c r="R27" s="91"/>
    </row>
    <row r="28" spans="1:18" ht="16.149999999999999" customHeight="1">
      <c r="A28" s="22" t="str">
        <f>IFERROR(VLOOKUP(B28,休日マスタ!$A$3:$A$22,1,FALSE),"")</f>
        <v/>
      </c>
      <c r="B28" s="24">
        <f t="shared" si="2"/>
        <v>46464</v>
      </c>
      <c r="C28" s="20">
        <f t="shared" si="0"/>
        <v>5</v>
      </c>
      <c r="D28" s="84"/>
      <c r="E28" s="85"/>
      <c r="F28" s="85"/>
      <c r="G28" s="85"/>
      <c r="H28" s="86"/>
      <c r="I28" s="87"/>
      <c r="J28" s="85"/>
      <c r="K28" s="85"/>
      <c r="L28" s="85"/>
      <c r="M28" s="88"/>
      <c r="N28" s="10">
        <f t="shared" si="1"/>
        <v>0</v>
      </c>
      <c r="O28" s="89"/>
      <c r="P28" s="89"/>
      <c r="Q28" s="89"/>
      <c r="R28" s="91"/>
    </row>
    <row r="29" spans="1:18" ht="16.149999999999999" customHeight="1">
      <c r="A29" s="22" t="str">
        <f>IFERROR(VLOOKUP(B29,休日マスタ!$A$3:$A$22,1,FALSE),"")</f>
        <v/>
      </c>
      <c r="B29" s="24">
        <f t="shared" si="2"/>
        <v>46465</v>
      </c>
      <c r="C29" s="20">
        <f t="shared" si="0"/>
        <v>6</v>
      </c>
      <c r="D29" s="84"/>
      <c r="E29" s="85"/>
      <c r="F29" s="85"/>
      <c r="G29" s="85"/>
      <c r="H29" s="86"/>
      <c r="I29" s="87"/>
      <c r="J29" s="85"/>
      <c r="K29" s="85"/>
      <c r="L29" s="85"/>
      <c r="M29" s="88"/>
      <c r="N29" s="10">
        <f t="shared" si="1"/>
        <v>0</v>
      </c>
      <c r="O29" s="89"/>
      <c r="P29" s="89"/>
      <c r="Q29" s="89"/>
      <c r="R29" s="91"/>
    </row>
    <row r="30" spans="1:18" ht="16.149999999999999" customHeight="1">
      <c r="A30" s="22" t="str">
        <f>IFERROR(VLOOKUP(B30,休日マスタ!$A$3:$A$22,1,FALSE),"")</f>
        <v/>
      </c>
      <c r="B30" s="24">
        <f t="shared" si="2"/>
        <v>46466</v>
      </c>
      <c r="C30" s="20">
        <f t="shared" si="0"/>
        <v>7</v>
      </c>
      <c r="D30" s="84"/>
      <c r="E30" s="85"/>
      <c r="F30" s="85"/>
      <c r="G30" s="85"/>
      <c r="H30" s="86"/>
      <c r="I30" s="87"/>
      <c r="J30" s="85"/>
      <c r="K30" s="85"/>
      <c r="L30" s="85"/>
      <c r="M30" s="88"/>
      <c r="N30" s="10">
        <f t="shared" si="1"/>
        <v>0</v>
      </c>
      <c r="O30" s="89"/>
      <c r="P30" s="89"/>
      <c r="Q30" s="89"/>
      <c r="R30" s="91"/>
    </row>
    <row r="31" spans="1:18" ht="16.149999999999999" customHeight="1">
      <c r="A31" s="22" t="str">
        <f>IFERROR(VLOOKUP(B31,休日マスタ!$A$3:$A$22,1,FALSE),"")</f>
        <v/>
      </c>
      <c r="B31" s="24">
        <f t="shared" si="2"/>
        <v>46467</v>
      </c>
      <c r="C31" s="20">
        <f t="shared" si="0"/>
        <v>1</v>
      </c>
      <c r="D31" s="84"/>
      <c r="E31" s="85"/>
      <c r="F31" s="85"/>
      <c r="G31" s="85"/>
      <c r="H31" s="86"/>
      <c r="I31" s="87"/>
      <c r="J31" s="85"/>
      <c r="K31" s="85"/>
      <c r="L31" s="85"/>
      <c r="M31" s="88"/>
      <c r="N31" s="10">
        <f t="shared" si="1"/>
        <v>0</v>
      </c>
      <c r="O31" s="89"/>
      <c r="P31" s="89"/>
      <c r="Q31" s="89"/>
      <c r="R31" s="91"/>
    </row>
    <row r="32" spans="1:18" ht="16.149999999999999" customHeight="1">
      <c r="A32" s="22" t="str">
        <f>IFERROR(VLOOKUP(B32,休日マスタ!$A$3:$A$22,1,FALSE),"")</f>
        <v/>
      </c>
      <c r="B32" s="24">
        <f t="shared" si="2"/>
        <v>46468</v>
      </c>
      <c r="C32" s="20">
        <f t="shared" si="0"/>
        <v>2</v>
      </c>
      <c r="D32" s="84"/>
      <c r="E32" s="85"/>
      <c r="F32" s="85"/>
      <c r="G32" s="85"/>
      <c r="H32" s="86"/>
      <c r="I32" s="87"/>
      <c r="J32" s="85"/>
      <c r="K32" s="85"/>
      <c r="L32" s="85"/>
      <c r="M32" s="88"/>
      <c r="N32" s="10">
        <f t="shared" si="1"/>
        <v>0</v>
      </c>
      <c r="O32" s="89"/>
      <c r="P32" s="89"/>
      <c r="Q32" s="89"/>
      <c r="R32" s="91"/>
    </row>
    <row r="33" spans="1:18" ht="16.149999999999999" customHeight="1">
      <c r="A33" s="22" t="str">
        <f>IFERROR(VLOOKUP(B33,休日マスタ!$A$3:$A$22,1,FALSE),"")</f>
        <v/>
      </c>
      <c r="B33" s="24">
        <f t="shared" si="2"/>
        <v>46469</v>
      </c>
      <c r="C33" s="20">
        <f t="shared" si="0"/>
        <v>3</v>
      </c>
      <c r="D33" s="84"/>
      <c r="E33" s="85"/>
      <c r="F33" s="85"/>
      <c r="G33" s="85"/>
      <c r="H33" s="86"/>
      <c r="I33" s="87"/>
      <c r="J33" s="85"/>
      <c r="K33" s="85"/>
      <c r="L33" s="85"/>
      <c r="M33" s="88"/>
      <c r="N33" s="10">
        <f t="shared" si="1"/>
        <v>0</v>
      </c>
      <c r="O33" s="89"/>
      <c r="P33" s="89"/>
      <c r="Q33" s="89"/>
      <c r="R33" s="91"/>
    </row>
    <row r="34" spans="1:18" ht="16.149999999999999" customHeight="1">
      <c r="A34" s="22" t="str">
        <f>IFERROR(VLOOKUP(B34,休日マスタ!$A$3:$A$22,1,FALSE),"")</f>
        <v/>
      </c>
      <c r="B34" s="24">
        <f t="shared" si="2"/>
        <v>46470</v>
      </c>
      <c r="C34" s="20">
        <f t="shared" si="0"/>
        <v>4</v>
      </c>
      <c r="D34" s="84"/>
      <c r="E34" s="85"/>
      <c r="F34" s="85"/>
      <c r="G34" s="85"/>
      <c r="H34" s="86"/>
      <c r="I34" s="87"/>
      <c r="J34" s="85"/>
      <c r="K34" s="85"/>
      <c r="L34" s="85"/>
      <c r="M34" s="88"/>
      <c r="N34" s="10">
        <f t="shared" si="1"/>
        <v>0</v>
      </c>
      <c r="O34" s="89"/>
      <c r="P34" s="89"/>
      <c r="Q34" s="89"/>
      <c r="R34" s="91"/>
    </row>
    <row r="35" spans="1:18" ht="16.149999999999999" customHeight="1">
      <c r="A35" s="22" t="str">
        <f>IFERROR(VLOOKUP(B35,休日マスタ!$A$3:$A$22,1,FALSE),"")</f>
        <v/>
      </c>
      <c r="B35" s="24">
        <f t="shared" si="2"/>
        <v>46471</v>
      </c>
      <c r="C35" s="20">
        <f t="shared" si="0"/>
        <v>5</v>
      </c>
      <c r="D35" s="84"/>
      <c r="E35" s="85"/>
      <c r="F35" s="85"/>
      <c r="G35" s="85"/>
      <c r="H35" s="86"/>
      <c r="I35" s="87"/>
      <c r="J35" s="85"/>
      <c r="K35" s="85"/>
      <c r="L35" s="85"/>
      <c r="M35" s="88"/>
      <c r="N35" s="10">
        <f t="shared" si="1"/>
        <v>0</v>
      </c>
      <c r="O35" s="89"/>
      <c r="P35" s="89"/>
      <c r="Q35" s="89"/>
      <c r="R35" s="91"/>
    </row>
    <row r="36" spans="1:18" ht="16.149999999999999" customHeight="1">
      <c r="A36" s="22" t="str">
        <f>IFERROR(VLOOKUP(B36,休日マスタ!$A$3:$A$22,1,FALSE),"")</f>
        <v/>
      </c>
      <c r="B36" s="24">
        <f t="shared" si="2"/>
        <v>46472</v>
      </c>
      <c r="C36" s="20">
        <f t="shared" si="0"/>
        <v>6</v>
      </c>
      <c r="D36" s="84"/>
      <c r="E36" s="85"/>
      <c r="F36" s="85"/>
      <c r="G36" s="85"/>
      <c r="H36" s="86"/>
      <c r="I36" s="87"/>
      <c r="J36" s="85"/>
      <c r="K36" s="85"/>
      <c r="L36" s="85"/>
      <c r="M36" s="88"/>
      <c r="N36" s="10">
        <f t="shared" si="1"/>
        <v>0</v>
      </c>
      <c r="O36" s="89"/>
      <c r="P36" s="89"/>
      <c r="Q36" s="89"/>
      <c r="R36" s="91"/>
    </row>
    <row r="37" spans="1:18" ht="16.149999999999999" customHeight="1">
      <c r="A37" s="22" t="str">
        <f>IFERROR(VLOOKUP(B37,休日マスタ!$A$3:$A$22,1,FALSE),"")</f>
        <v/>
      </c>
      <c r="B37" s="24">
        <f t="shared" si="2"/>
        <v>46473</v>
      </c>
      <c r="C37" s="20">
        <f t="shared" si="0"/>
        <v>7</v>
      </c>
      <c r="D37" s="84"/>
      <c r="E37" s="85"/>
      <c r="F37" s="85"/>
      <c r="G37" s="85"/>
      <c r="H37" s="86"/>
      <c r="I37" s="87"/>
      <c r="J37" s="85"/>
      <c r="K37" s="85"/>
      <c r="L37" s="85"/>
      <c r="M37" s="88"/>
      <c r="N37" s="10">
        <f t="shared" si="1"/>
        <v>0</v>
      </c>
      <c r="O37" s="89"/>
      <c r="P37" s="89"/>
      <c r="Q37" s="89"/>
      <c r="R37" s="91"/>
    </row>
    <row r="38" spans="1:18" ht="16.149999999999999" customHeight="1">
      <c r="A38" s="22" t="str">
        <f>IFERROR(VLOOKUP(B38,休日マスタ!$A$3:$A$22,1,FALSE),"")</f>
        <v/>
      </c>
      <c r="B38" s="24">
        <f t="shared" si="2"/>
        <v>46474</v>
      </c>
      <c r="C38" s="20">
        <f t="shared" si="0"/>
        <v>1</v>
      </c>
      <c r="D38" s="84"/>
      <c r="E38" s="85"/>
      <c r="F38" s="85"/>
      <c r="G38" s="85"/>
      <c r="H38" s="86"/>
      <c r="I38" s="87"/>
      <c r="J38" s="85"/>
      <c r="K38" s="85"/>
      <c r="L38" s="85"/>
      <c r="M38" s="88"/>
      <c r="N38" s="10">
        <f t="shared" si="1"/>
        <v>0</v>
      </c>
      <c r="O38" s="89"/>
      <c r="P38" s="89"/>
      <c r="Q38" s="89"/>
      <c r="R38" s="91"/>
    </row>
    <row r="39" spans="1:18" ht="16.149999999999999" customHeight="1">
      <c r="A39" s="22" t="str">
        <f>IFERROR(VLOOKUP(B39,休日マスタ!$A$3:$A$22,1,FALSE),"")</f>
        <v/>
      </c>
      <c r="B39" s="24">
        <f>IFERROR(IF(DAY(B38+1)=1,"",B38+1),"")</f>
        <v>46475</v>
      </c>
      <c r="C39" s="20">
        <f>IF(B39="","",WEEKDAY(B39,1))</f>
        <v>2</v>
      </c>
      <c r="D39" s="84"/>
      <c r="E39" s="85"/>
      <c r="F39" s="85"/>
      <c r="G39" s="85"/>
      <c r="H39" s="86"/>
      <c r="I39" s="87"/>
      <c r="J39" s="85"/>
      <c r="K39" s="85"/>
      <c r="L39" s="85"/>
      <c r="M39" s="88"/>
      <c r="N39" s="10">
        <f t="shared" si="1"/>
        <v>0</v>
      </c>
      <c r="O39" s="89"/>
      <c r="P39" s="89"/>
      <c r="Q39" s="89"/>
      <c r="R39" s="91"/>
    </row>
    <row r="40" spans="1:18" ht="16.149999999999999" customHeight="1">
      <c r="A40" s="22" t="str">
        <f>IFERROR(VLOOKUP(B40,休日マスタ!$A$3:$A$22,1,FALSE),"")</f>
        <v/>
      </c>
      <c r="B40" s="24">
        <f>IFERROR(IF(DAY(B39+1)=1,"",B39+1),"")</f>
        <v>46476</v>
      </c>
      <c r="C40" s="20">
        <f>IF(B40="","",WEEKDAY(B40,1))</f>
        <v>3</v>
      </c>
      <c r="D40" s="84"/>
      <c r="E40" s="85"/>
      <c r="F40" s="85"/>
      <c r="G40" s="85"/>
      <c r="H40" s="86"/>
      <c r="I40" s="87"/>
      <c r="J40" s="85"/>
      <c r="K40" s="85"/>
      <c r="L40" s="85"/>
      <c r="M40" s="88"/>
      <c r="N40" s="10">
        <f>(D40+E40+F40+G40+H40)+(I40+J40+K40+L40+M40)</f>
        <v>0</v>
      </c>
      <c r="O40" s="89"/>
      <c r="P40" s="89"/>
      <c r="Q40" s="89"/>
      <c r="R40" s="91"/>
    </row>
    <row r="41" spans="1:18" ht="16.149999999999999" customHeight="1" thickBot="1">
      <c r="A41" s="22" t="str">
        <f>IFERROR(VLOOKUP(B41,休日マスタ!$A$3:$A$22,1,FALSE),"")</f>
        <v/>
      </c>
      <c r="B41" s="25">
        <f>IFERROR(IF(DAY(B40+1)=1,"",B40+1),"")</f>
        <v>46477</v>
      </c>
      <c r="C41" s="33">
        <f>IF(B41="","",WEEKDAY(B41,1))</f>
        <v>4</v>
      </c>
      <c r="D41" s="95"/>
      <c r="E41" s="96"/>
      <c r="F41" s="96"/>
      <c r="G41" s="96"/>
      <c r="H41" s="97"/>
      <c r="I41" s="98"/>
      <c r="J41" s="96"/>
      <c r="K41" s="96"/>
      <c r="L41" s="96"/>
      <c r="M41" s="99"/>
      <c r="N41" s="11">
        <f>(D41+E41+F41+G41+H41)+(I41+J41+K41+L41+M41)</f>
        <v>0</v>
      </c>
      <c r="O41" s="100"/>
      <c r="P41" s="100"/>
      <c r="Q41" s="100"/>
      <c r="R41" s="101"/>
    </row>
    <row r="42" spans="1:18" s="46" customFormat="1" ht="16.149999999999999" customHeight="1" thickTop="1">
      <c r="B42" s="140" t="s">
        <v>16</v>
      </c>
      <c r="C42" s="141"/>
      <c r="D42" s="70">
        <f>SUM(D11:D41)</f>
        <v>0</v>
      </c>
      <c r="E42" s="71">
        <f t="shared" ref="E42:Q42" si="3">SUM(E11:E41)</f>
        <v>0</v>
      </c>
      <c r="F42" s="71">
        <f t="shared" si="3"/>
        <v>0</v>
      </c>
      <c r="G42" s="71">
        <f t="shared" si="3"/>
        <v>0</v>
      </c>
      <c r="H42" s="71">
        <f t="shared" si="3"/>
        <v>0</v>
      </c>
      <c r="I42" s="71">
        <f t="shared" si="3"/>
        <v>0</v>
      </c>
      <c r="J42" s="71">
        <f t="shared" si="3"/>
        <v>0</v>
      </c>
      <c r="K42" s="71">
        <f t="shared" si="3"/>
        <v>0</v>
      </c>
      <c r="L42" s="71">
        <f t="shared" si="3"/>
        <v>0</v>
      </c>
      <c r="M42" s="72">
        <f t="shared" si="3"/>
        <v>0</v>
      </c>
      <c r="N42" s="73">
        <f t="shared" si="3"/>
        <v>0</v>
      </c>
      <c r="O42" s="73">
        <f t="shared" si="3"/>
        <v>0</v>
      </c>
      <c r="P42" s="73">
        <f t="shared" si="3"/>
        <v>0</v>
      </c>
      <c r="Q42" s="73">
        <f t="shared" si="3"/>
        <v>0</v>
      </c>
      <c r="R42" s="73">
        <f>SUM(R11:R41)</f>
        <v>0</v>
      </c>
    </row>
    <row r="43" spans="1:18">
      <c r="B43" t="s">
        <v>17</v>
      </c>
    </row>
    <row r="44" spans="1:18" ht="22.5" customHeight="1">
      <c r="B44" s="45" t="s">
        <v>95</v>
      </c>
    </row>
    <row r="45" spans="1:18" ht="9" customHeight="1"/>
    <row r="46" spans="1:18" ht="20">
      <c r="B46" s="142" t="s">
        <v>18</v>
      </c>
      <c r="C46" s="142"/>
      <c r="D46" s="142"/>
      <c r="E46" s="142"/>
      <c r="F46" s="142"/>
      <c r="G46" s="142"/>
      <c r="H46" s="142"/>
      <c r="I46" s="142"/>
      <c r="J46" s="142"/>
      <c r="K46" s="142"/>
      <c r="L46" s="142"/>
      <c r="M46" s="142"/>
      <c r="N46" s="142"/>
      <c r="O46" s="142"/>
      <c r="P46" s="142"/>
      <c r="Q46" s="142"/>
      <c r="R46" s="142"/>
    </row>
    <row r="47" spans="1:18" ht="69" customHeight="1">
      <c r="B47" s="143" t="s">
        <v>25</v>
      </c>
      <c r="C47" s="144"/>
      <c r="D47" s="185" t="str">
        <f>'様式1-1月報(2月)'!$D$44:$R$44</f>
        <v>　目標設定シートの１（１）で記載したものを記入</v>
      </c>
      <c r="E47" s="186"/>
      <c r="F47" s="186"/>
      <c r="G47" s="186"/>
      <c r="H47" s="186"/>
      <c r="I47" s="186"/>
      <c r="J47" s="186"/>
      <c r="K47" s="186"/>
      <c r="L47" s="186"/>
      <c r="M47" s="186"/>
      <c r="N47" s="186"/>
      <c r="O47" s="186"/>
      <c r="P47" s="186"/>
      <c r="Q47" s="186"/>
      <c r="R47" s="187"/>
    </row>
    <row r="48" spans="1:18" ht="63" customHeight="1">
      <c r="B48" s="143" t="s">
        <v>54</v>
      </c>
      <c r="C48" s="148"/>
      <c r="D48" s="191" t="str">
        <f>'様式1-1月報(2月)'!$D$45:$R$45</f>
        <v>①　目標設定シートの１（２）で記載したものを記入
②
③</v>
      </c>
      <c r="E48" s="192"/>
      <c r="F48" s="192"/>
      <c r="G48" s="192"/>
      <c r="H48" s="192"/>
      <c r="I48" s="192"/>
      <c r="J48" s="192"/>
      <c r="K48" s="192"/>
      <c r="L48" s="192"/>
      <c r="M48" s="192"/>
      <c r="N48" s="192"/>
      <c r="O48" s="192"/>
      <c r="P48" s="192"/>
      <c r="Q48" s="192"/>
      <c r="R48" s="193"/>
    </row>
    <row r="49" spans="2:18" ht="42" customHeight="1">
      <c r="B49" s="165" t="s">
        <v>74</v>
      </c>
      <c r="C49" s="166"/>
      <c r="D49" s="188" t="str">
        <f>'様式1-1月報(2月)'!$D$50:$R$50</f>
        <v>・当月の考察等踏まえた行動計画</v>
      </c>
      <c r="E49" s="189"/>
      <c r="F49" s="189"/>
      <c r="G49" s="189"/>
      <c r="H49" s="189"/>
      <c r="I49" s="189"/>
      <c r="J49" s="189"/>
      <c r="K49" s="189"/>
      <c r="L49" s="189"/>
      <c r="M49" s="189"/>
      <c r="N49" s="189"/>
      <c r="O49" s="189"/>
      <c r="P49" s="189"/>
      <c r="Q49" s="189"/>
      <c r="R49" s="190"/>
    </row>
    <row r="50" spans="2:18" ht="27.65" customHeight="1">
      <c r="B50" s="131" t="s">
        <v>19</v>
      </c>
      <c r="C50" s="132"/>
      <c r="D50" s="137" t="s">
        <v>27</v>
      </c>
      <c r="E50" s="138"/>
      <c r="F50" s="138"/>
      <c r="G50" s="138"/>
      <c r="H50" s="138"/>
      <c r="I50" s="138"/>
      <c r="J50" s="138"/>
      <c r="K50" s="138"/>
      <c r="L50" s="138"/>
      <c r="M50" s="138"/>
      <c r="N50" s="138"/>
      <c r="O50" s="138"/>
      <c r="P50" s="138"/>
      <c r="Q50" s="138"/>
      <c r="R50" s="139"/>
    </row>
    <row r="51" spans="2:18" ht="28.9" customHeight="1">
      <c r="B51" s="133"/>
      <c r="C51" s="134"/>
      <c r="D51" s="137" t="s">
        <v>66</v>
      </c>
      <c r="E51" s="138"/>
      <c r="F51" s="138"/>
      <c r="G51" s="138"/>
      <c r="H51" s="138"/>
      <c r="I51" s="138"/>
      <c r="J51" s="138"/>
      <c r="K51" s="138"/>
      <c r="L51" s="138"/>
      <c r="M51" s="138"/>
      <c r="N51" s="138"/>
      <c r="O51" s="138"/>
      <c r="P51" s="138"/>
      <c r="Q51" s="138"/>
      <c r="R51" s="139"/>
    </row>
    <row r="52" spans="2:18" ht="33" customHeight="1">
      <c r="B52" s="135"/>
      <c r="C52" s="136"/>
      <c r="D52" s="137" t="s">
        <v>28</v>
      </c>
      <c r="E52" s="138"/>
      <c r="F52" s="138"/>
      <c r="G52" s="138"/>
      <c r="H52" s="138"/>
      <c r="I52" s="138"/>
      <c r="J52" s="138"/>
      <c r="K52" s="138"/>
      <c r="L52" s="138"/>
      <c r="M52" s="138"/>
      <c r="N52" s="138"/>
      <c r="O52" s="138"/>
      <c r="P52" s="138"/>
      <c r="Q52" s="138"/>
      <c r="R52" s="139"/>
    </row>
    <row r="53" spans="2:18" ht="36" customHeight="1">
      <c r="B53" s="154" t="s">
        <v>26</v>
      </c>
      <c r="C53" s="155"/>
      <c r="D53" s="156" t="s">
        <v>23</v>
      </c>
      <c r="E53" s="157"/>
      <c r="F53" s="158"/>
      <c r="G53" s="159"/>
      <c r="H53" s="160" t="s">
        <v>24</v>
      </c>
      <c r="I53" s="161"/>
      <c r="J53" s="162"/>
      <c r="K53" s="163"/>
      <c r="L53" s="160" t="s">
        <v>88</v>
      </c>
      <c r="M53" s="161"/>
      <c r="N53" s="149">
        <f>F53+J53</f>
        <v>0</v>
      </c>
      <c r="O53" s="150"/>
      <c r="P53" s="151" t="s">
        <v>29</v>
      </c>
      <c r="Q53" s="152"/>
      <c r="R53" s="94"/>
    </row>
    <row r="54" spans="2:18">
      <c r="B54" s="153" t="s">
        <v>73</v>
      </c>
      <c r="C54" s="153"/>
      <c r="D54" s="153"/>
      <c r="E54" s="153"/>
      <c r="F54" s="153"/>
      <c r="G54" s="153"/>
      <c r="H54" s="153"/>
      <c r="I54" s="153"/>
      <c r="J54" s="153"/>
      <c r="K54" s="153"/>
      <c r="L54" s="153"/>
      <c r="M54" s="153"/>
      <c r="N54" s="153"/>
      <c r="O54" s="153"/>
      <c r="P54" s="153"/>
      <c r="Q54" s="153"/>
      <c r="R54" s="153"/>
    </row>
  </sheetData>
  <sheetProtection algorithmName="SHA-512" hashValue="M5UU/veWt5yye7NpFyjuLL59KHjYCaSVZPx76t7tuu5xcXMs3JljtTV/oh3lAQ2rJ6DmGU/2KtFA8xXfK8mBww==" saltValue="zajaybhNIiXy4KfD2uMImw==" spinCount="100000" sheet="1" objects="1" scenarios="1"/>
  <protectedRanges>
    <protectedRange sqref="T1:X1048576" name="範囲2"/>
    <protectedRange sqref="L5:R5 D11:M41 O11:R41 D50:R52 F53:G53 J53:K53 R53" name="範囲1"/>
  </protectedRanges>
  <mergeCells count="42">
    <mergeCell ref="B54:R54"/>
    <mergeCell ref="B53:C53"/>
    <mergeCell ref="D53:E53"/>
    <mergeCell ref="F53:G53"/>
    <mergeCell ref="H53:I53"/>
    <mergeCell ref="J53:K53"/>
    <mergeCell ref="L53:M53"/>
    <mergeCell ref="N53:O53"/>
    <mergeCell ref="P53:Q53"/>
    <mergeCell ref="B50:C52"/>
    <mergeCell ref="D50:R50"/>
    <mergeCell ref="D51:R51"/>
    <mergeCell ref="D52:R52"/>
    <mergeCell ref="B48:C48"/>
    <mergeCell ref="D48:R48"/>
    <mergeCell ref="D47:R47"/>
    <mergeCell ref="B49:C49"/>
    <mergeCell ref="D49:R49"/>
    <mergeCell ref="D7:D8"/>
    <mergeCell ref="E7:E8"/>
    <mergeCell ref="F7:G7"/>
    <mergeCell ref="H7:H8"/>
    <mergeCell ref="I7:I8"/>
    <mergeCell ref="B42:C42"/>
    <mergeCell ref="B46:R46"/>
    <mergeCell ref="B47:C47"/>
    <mergeCell ref="B2:R2"/>
    <mergeCell ref="L4:R4"/>
    <mergeCell ref="L5:R5"/>
    <mergeCell ref="B6:C6"/>
    <mergeCell ref="D6:H6"/>
    <mergeCell ref="I6:M6"/>
    <mergeCell ref="N6:N8"/>
    <mergeCell ref="O6:O8"/>
    <mergeCell ref="P6:P8"/>
    <mergeCell ref="Q6:Q8"/>
    <mergeCell ref="R6:R8"/>
    <mergeCell ref="B7:B8"/>
    <mergeCell ref="C7:C8"/>
    <mergeCell ref="J7:J8"/>
    <mergeCell ref="K7:L7"/>
    <mergeCell ref="M7:M8"/>
  </mergeCells>
  <phoneticPr fontId="1"/>
  <conditionalFormatting sqref="B11:C41">
    <cfRule type="expression" dxfId="2" priority="1">
      <formula>$A11&lt;&gt;""</formula>
    </cfRule>
    <cfRule type="expression" dxfId="1" priority="2">
      <formula>$C11=1</formula>
    </cfRule>
    <cfRule type="expression" dxfId="0" priority="3">
      <formula>$C11=7</formula>
    </cfRule>
  </conditionalFormatting>
  <dataValidations count="1">
    <dataValidation type="decimal" allowBlank="1" showInputMessage="1" showErrorMessage="1" errorTitle="お手数をおかけします。" error="集計を行うため、０以上の整数の入力をお願いします。" promptTitle="０以上の整数を入力してください。" sqref="D11:M41 O11:R41" xr:uid="{00000000-0002-0000-0B00-000000000000}">
      <formula1>0</formula1>
      <formula2>10000000</formula2>
    </dataValidation>
  </dataValidations>
  <printOptions horizontalCentered="1" verticalCentered="1"/>
  <pageMargins left="0" right="0" top="0" bottom="0" header="0" footer="0"/>
  <pageSetup paperSize="9" scale="74"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C0C4D-9B2D-4414-B86F-98AE3F2AF5B3}">
  <sheetPr>
    <pageSetUpPr fitToPage="1"/>
  </sheetPr>
  <dimension ref="B1:R21"/>
  <sheetViews>
    <sheetView workbookViewId="0">
      <selection activeCell="I13" sqref="I13"/>
    </sheetView>
  </sheetViews>
  <sheetFormatPr defaultRowHeight="18"/>
  <cols>
    <col min="1" max="1" width="0.58203125" customWidth="1"/>
    <col min="2" max="2" width="13" customWidth="1"/>
    <col min="3" max="3" width="8.58203125" customWidth="1"/>
    <col min="4" max="12" width="6.58203125" customWidth="1"/>
    <col min="14" max="14" width="5.83203125" customWidth="1"/>
    <col min="15" max="18" width="6.58203125" customWidth="1"/>
  </cols>
  <sheetData>
    <row r="1" spans="2:18">
      <c r="M1" s="64" t="s">
        <v>89</v>
      </c>
    </row>
    <row r="2" spans="2:18">
      <c r="B2" s="40">
        <f>EDATE('様式1-1月報(4月)'!$B$6,11)</f>
        <v>46447</v>
      </c>
      <c r="C2" s="113" t="s">
        <v>3</v>
      </c>
      <c r="D2" s="114"/>
      <c r="E2" s="114"/>
      <c r="F2" s="114"/>
      <c r="G2" s="115"/>
      <c r="H2" s="113" t="s">
        <v>4</v>
      </c>
      <c r="I2" s="114"/>
      <c r="J2" s="114"/>
      <c r="K2" s="114"/>
      <c r="L2" s="115"/>
      <c r="M2" s="116" t="s">
        <v>5</v>
      </c>
      <c r="N2" s="41"/>
      <c r="O2" s="116" t="s">
        <v>22</v>
      </c>
      <c r="P2" s="116" t="s">
        <v>20</v>
      </c>
      <c r="Q2" s="116" t="s">
        <v>68</v>
      </c>
      <c r="R2" s="116" t="s">
        <v>6</v>
      </c>
    </row>
    <row r="3" spans="2:18">
      <c r="B3" s="196" t="s">
        <v>75</v>
      </c>
      <c r="C3" s="102" t="s">
        <v>7</v>
      </c>
      <c r="D3" s="107" t="s">
        <v>8</v>
      </c>
      <c r="E3" s="107" t="s">
        <v>9</v>
      </c>
      <c r="F3" s="107"/>
      <c r="G3" s="119" t="s">
        <v>10</v>
      </c>
      <c r="H3" s="102" t="s">
        <v>7</v>
      </c>
      <c r="I3" s="107" t="s">
        <v>8</v>
      </c>
      <c r="J3" s="107" t="s">
        <v>9</v>
      </c>
      <c r="K3" s="107"/>
      <c r="L3" s="119" t="s">
        <v>10</v>
      </c>
      <c r="M3" s="117"/>
      <c r="N3" s="41"/>
      <c r="O3" s="117"/>
      <c r="P3" s="117"/>
      <c r="Q3" s="117"/>
      <c r="R3" s="117"/>
    </row>
    <row r="4" spans="2:18" ht="30.5" thickBot="1">
      <c r="B4" s="197"/>
      <c r="C4" s="199"/>
      <c r="D4" s="200"/>
      <c r="E4" s="49" t="s">
        <v>13</v>
      </c>
      <c r="F4" s="50" t="s">
        <v>14</v>
      </c>
      <c r="G4" s="201"/>
      <c r="H4" s="199"/>
      <c r="I4" s="200"/>
      <c r="J4" s="49" t="s">
        <v>13</v>
      </c>
      <c r="K4" s="50" t="s">
        <v>14</v>
      </c>
      <c r="L4" s="201"/>
      <c r="M4" s="198"/>
      <c r="N4" s="41"/>
      <c r="O4" s="198"/>
      <c r="P4" s="198"/>
      <c r="Q4" s="198"/>
      <c r="R4" s="198"/>
    </row>
    <row r="5" spans="2:18" ht="18.5" thickTop="1">
      <c r="B5" s="47" t="s">
        <v>76</v>
      </c>
      <c r="C5" s="48">
        <f>'様式1-1月報(4月)'!D41</f>
        <v>0</v>
      </c>
      <c r="D5" s="48">
        <f>'様式1-1月報(4月)'!E41</f>
        <v>0</v>
      </c>
      <c r="E5" s="48">
        <f>'様式1-1月報(4月)'!F41</f>
        <v>0</v>
      </c>
      <c r="F5" s="48">
        <f>'様式1-1月報(4月)'!G41</f>
        <v>0</v>
      </c>
      <c r="G5" s="48">
        <f>'様式1-1月報(4月)'!H41</f>
        <v>0</v>
      </c>
      <c r="H5" s="48">
        <f>'様式1-1月報(4月)'!I41</f>
        <v>0</v>
      </c>
      <c r="I5" s="48">
        <f>'様式1-1月報(4月)'!J41</f>
        <v>0</v>
      </c>
      <c r="J5" s="48">
        <f>'様式1-1月報(4月)'!K41</f>
        <v>0</v>
      </c>
      <c r="K5" s="48">
        <f>'様式1-1月報(4月)'!L41</f>
        <v>0</v>
      </c>
      <c r="L5" s="57">
        <f>'様式1-1月報(4月)'!M41</f>
        <v>0</v>
      </c>
      <c r="M5" s="54">
        <f>'様式1-1月報(4月)'!N41</f>
        <v>0</v>
      </c>
      <c r="N5" s="45"/>
      <c r="O5" s="48">
        <f>'様式1-1月報(4月)'!O41</f>
        <v>0</v>
      </c>
      <c r="P5" s="48">
        <f>'様式1-1月報(4月)'!P41</f>
        <v>0</v>
      </c>
      <c r="Q5" s="48">
        <f>'様式1-1月報(4月)'!Q41</f>
        <v>0</v>
      </c>
      <c r="R5" s="48">
        <f>'様式1-1月報(4月)'!R41</f>
        <v>0</v>
      </c>
    </row>
    <row r="6" spans="2:18">
      <c r="B6" s="42" t="s">
        <v>77</v>
      </c>
      <c r="C6" s="43">
        <f>'様式1-1月報(5月)'!D42</f>
        <v>0</v>
      </c>
      <c r="D6" s="43">
        <f>'様式1-1月報(5月)'!E42</f>
        <v>0</v>
      </c>
      <c r="E6" s="43">
        <f>'様式1-1月報(5月)'!F42</f>
        <v>0</v>
      </c>
      <c r="F6" s="43">
        <f>'様式1-1月報(5月)'!G42</f>
        <v>0</v>
      </c>
      <c r="G6" s="43">
        <f>'様式1-1月報(5月)'!H42</f>
        <v>0</v>
      </c>
      <c r="H6" s="43">
        <f>'様式1-1月報(5月)'!I42</f>
        <v>0</v>
      </c>
      <c r="I6" s="43">
        <f>'様式1-1月報(5月)'!J42</f>
        <v>0</v>
      </c>
      <c r="J6" s="43">
        <f>'様式1-1月報(5月)'!K42</f>
        <v>0</v>
      </c>
      <c r="K6" s="43">
        <f>'様式1-1月報(5月)'!L42</f>
        <v>0</v>
      </c>
      <c r="L6" s="58">
        <f>'様式1-1月報(5月)'!M42</f>
        <v>0</v>
      </c>
      <c r="M6" s="55">
        <f>'様式1-1月報(5月)'!N42</f>
        <v>0</v>
      </c>
      <c r="N6" s="45"/>
      <c r="O6" s="43">
        <f>'様式1-1月報(5月)'!O42</f>
        <v>0</v>
      </c>
      <c r="P6" s="43">
        <f>'様式1-1月報(5月)'!P42</f>
        <v>0</v>
      </c>
      <c r="Q6" s="43">
        <f>'様式1-1月報(5月)'!Q42</f>
        <v>0</v>
      </c>
      <c r="R6" s="43">
        <f>'様式1-1月報(5月)'!R42</f>
        <v>0</v>
      </c>
    </row>
    <row r="7" spans="2:18">
      <c r="B7" s="42" t="s">
        <v>78</v>
      </c>
      <c r="C7" s="44">
        <f>'様式1-1月報(6月)'!D41</f>
        <v>0</v>
      </c>
      <c r="D7" s="44">
        <f>'様式1-1月報(6月)'!E41</f>
        <v>0</v>
      </c>
      <c r="E7" s="44">
        <f>'様式1-1月報(6月)'!F41</f>
        <v>0</v>
      </c>
      <c r="F7" s="44">
        <f>'様式1-1月報(6月)'!G41</f>
        <v>0</v>
      </c>
      <c r="G7" s="44">
        <f>'様式1-1月報(6月)'!H41</f>
        <v>0</v>
      </c>
      <c r="H7" s="44">
        <f>'様式1-1月報(6月)'!I41</f>
        <v>0</v>
      </c>
      <c r="I7" s="44">
        <f>'様式1-1月報(6月)'!J41</f>
        <v>0</v>
      </c>
      <c r="J7" s="44">
        <f>'様式1-1月報(6月)'!K41</f>
        <v>0</v>
      </c>
      <c r="K7" s="44">
        <f>'様式1-1月報(6月)'!L41</f>
        <v>0</v>
      </c>
      <c r="L7" s="59">
        <f>'様式1-1月報(6月)'!M41</f>
        <v>0</v>
      </c>
      <c r="M7" s="56">
        <f>'様式1-1月報(6月)'!N41</f>
        <v>0</v>
      </c>
      <c r="N7" s="46"/>
      <c r="O7" s="44">
        <f>'様式1-1月報(6月)'!O41</f>
        <v>0</v>
      </c>
      <c r="P7" s="44">
        <f>'様式1-1月報(6月)'!P41</f>
        <v>0</v>
      </c>
      <c r="Q7" s="44">
        <f>'様式1-1月報(6月)'!Q41</f>
        <v>0</v>
      </c>
      <c r="R7" s="44">
        <f>'様式1-1月報(6月)'!R41</f>
        <v>0</v>
      </c>
    </row>
    <row r="8" spans="2:18">
      <c r="B8" s="42" t="s">
        <v>79</v>
      </c>
      <c r="C8" s="44">
        <f>'様式1-1月報(7月)'!D42</f>
        <v>0</v>
      </c>
      <c r="D8" s="44">
        <f>'様式1-1月報(7月)'!E42</f>
        <v>0</v>
      </c>
      <c r="E8" s="44">
        <f>'様式1-1月報(7月)'!F42</f>
        <v>0</v>
      </c>
      <c r="F8" s="44">
        <f>'様式1-1月報(7月)'!G42</f>
        <v>0</v>
      </c>
      <c r="G8" s="44">
        <f>'様式1-1月報(7月)'!H42</f>
        <v>0</v>
      </c>
      <c r="H8" s="44">
        <f>'様式1-1月報(7月)'!I42</f>
        <v>0</v>
      </c>
      <c r="I8" s="44">
        <f>'様式1-1月報(7月)'!J42</f>
        <v>0</v>
      </c>
      <c r="J8" s="44">
        <f>'様式1-1月報(7月)'!K42</f>
        <v>0</v>
      </c>
      <c r="K8" s="44">
        <f>'様式1-1月報(7月)'!L42</f>
        <v>0</v>
      </c>
      <c r="L8" s="59">
        <f>'様式1-1月報(7月)'!M42</f>
        <v>0</v>
      </c>
      <c r="M8" s="56">
        <f>'様式1-1月報(7月)'!N42</f>
        <v>0</v>
      </c>
      <c r="N8" s="46"/>
      <c r="O8" s="44">
        <f>'様式1-1月報(7月)'!O42</f>
        <v>0</v>
      </c>
      <c r="P8" s="44">
        <f>'様式1-1月報(7月)'!P42</f>
        <v>0</v>
      </c>
      <c r="Q8" s="44">
        <f>'様式1-1月報(7月)'!Q42</f>
        <v>0</v>
      </c>
      <c r="R8" s="44">
        <f>'様式1-1月報(7月)'!R42</f>
        <v>0</v>
      </c>
    </row>
    <row r="9" spans="2:18">
      <c r="B9" s="42" t="s">
        <v>80</v>
      </c>
      <c r="C9" s="44">
        <f>'様式1-1月報(8月)'!D42</f>
        <v>0</v>
      </c>
      <c r="D9" s="44">
        <f>'様式1-1月報(8月)'!E42</f>
        <v>0</v>
      </c>
      <c r="E9" s="44">
        <f>'様式1-1月報(8月)'!F42</f>
        <v>0</v>
      </c>
      <c r="F9" s="44">
        <f>'様式1-1月報(8月)'!G42</f>
        <v>0</v>
      </c>
      <c r="G9" s="44">
        <f>'様式1-1月報(8月)'!H42</f>
        <v>0</v>
      </c>
      <c r="H9" s="44">
        <f>'様式1-1月報(8月)'!I42</f>
        <v>0</v>
      </c>
      <c r="I9" s="44">
        <f>'様式1-1月報(8月)'!J42</f>
        <v>0</v>
      </c>
      <c r="J9" s="44">
        <f>'様式1-1月報(8月)'!K42</f>
        <v>0</v>
      </c>
      <c r="K9" s="44">
        <f>'様式1-1月報(8月)'!L42</f>
        <v>0</v>
      </c>
      <c r="L9" s="59">
        <f>'様式1-1月報(8月)'!M42</f>
        <v>0</v>
      </c>
      <c r="M9" s="56">
        <f>'様式1-1月報(8月)'!N42</f>
        <v>0</v>
      </c>
      <c r="N9" s="46"/>
      <c r="O9" s="44">
        <f>'様式1-1月報(8月)'!O42</f>
        <v>0</v>
      </c>
      <c r="P9" s="44">
        <f>'様式1-1月報(8月)'!P42</f>
        <v>0</v>
      </c>
      <c r="Q9" s="44">
        <f>'様式1-1月報(8月)'!Q42</f>
        <v>0</v>
      </c>
      <c r="R9" s="44">
        <f>'様式1-1月報(8月)'!R42</f>
        <v>0</v>
      </c>
    </row>
    <row r="10" spans="2:18">
      <c r="B10" s="42" t="s">
        <v>81</v>
      </c>
      <c r="C10" s="44">
        <f>'様式1-1月報(9月)'!D41</f>
        <v>0</v>
      </c>
      <c r="D10" s="44">
        <f>'様式1-1月報(9月)'!E41</f>
        <v>0</v>
      </c>
      <c r="E10" s="44">
        <f>'様式1-1月報(9月)'!F41</f>
        <v>0</v>
      </c>
      <c r="F10" s="44">
        <f>'様式1-1月報(9月)'!G41</f>
        <v>0</v>
      </c>
      <c r="G10" s="44">
        <f>'様式1-1月報(9月)'!H41</f>
        <v>0</v>
      </c>
      <c r="H10" s="44">
        <f>'様式1-1月報(9月)'!I41</f>
        <v>0</v>
      </c>
      <c r="I10" s="44">
        <f>'様式1-1月報(9月)'!J41</f>
        <v>0</v>
      </c>
      <c r="J10" s="44">
        <f>'様式1-1月報(9月)'!K41</f>
        <v>0</v>
      </c>
      <c r="K10" s="44">
        <f>'様式1-1月報(9月)'!L41</f>
        <v>0</v>
      </c>
      <c r="L10" s="59">
        <f>'様式1-1月報(9月)'!M41</f>
        <v>0</v>
      </c>
      <c r="M10" s="56">
        <f>'様式1-1月報(9月)'!N41</f>
        <v>0</v>
      </c>
      <c r="N10" s="46"/>
      <c r="O10" s="44">
        <f>'様式1-1月報(9月)'!O41</f>
        <v>0</v>
      </c>
      <c r="P10" s="44">
        <f>'様式1-1月報(9月)'!P41</f>
        <v>0</v>
      </c>
      <c r="Q10" s="44">
        <f>'様式1-1月報(9月)'!Q41</f>
        <v>0</v>
      </c>
      <c r="R10" s="44">
        <f>'様式1-1月報(9月)'!R41</f>
        <v>0</v>
      </c>
    </row>
    <row r="11" spans="2:18">
      <c r="B11" s="42" t="s">
        <v>82</v>
      </c>
      <c r="C11" s="44">
        <f>'様式1-1月報(10月)'!D42</f>
        <v>0</v>
      </c>
      <c r="D11" s="44">
        <f>'様式1-1月報(10月)'!E42</f>
        <v>0</v>
      </c>
      <c r="E11" s="44">
        <f>'様式1-1月報(10月)'!F42</f>
        <v>0</v>
      </c>
      <c r="F11" s="44">
        <f>'様式1-1月報(10月)'!G42</f>
        <v>0</v>
      </c>
      <c r="G11" s="44">
        <f>'様式1-1月報(10月)'!H42</f>
        <v>0</v>
      </c>
      <c r="H11" s="44">
        <f>'様式1-1月報(10月)'!I42</f>
        <v>0</v>
      </c>
      <c r="I11" s="44">
        <f>'様式1-1月報(10月)'!J42</f>
        <v>0</v>
      </c>
      <c r="J11" s="44">
        <f>'様式1-1月報(10月)'!K42</f>
        <v>0</v>
      </c>
      <c r="K11" s="44">
        <f>'様式1-1月報(10月)'!L42</f>
        <v>0</v>
      </c>
      <c r="L11" s="59">
        <f>'様式1-1月報(10月)'!M42</f>
        <v>0</v>
      </c>
      <c r="M11" s="56">
        <f>'様式1-1月報(10月)'!N42</f>
        <v>0</v>
      </c>
      <c r="N11" s="46"/>
      <c r="O11" s="44">
        <f>'様式1-1月報(10月)'!O42</f>
        <v>0</v>
      </c>
      <c r="P11" s="44">
        <f>'様式1-1月報(10月)'!P42</f>
        <v>0</v>
      </c>
      <c r="Q11" s="44">
        <f>'様式1-1月報(10月)'!Q42</f>
        <v>0</v>
      </c>
      <c r="R11" s="44">
        <f>'様式1-1月報(10月)'!R42</f>
        <v>0</v>
      </c>
    </row>
    <row r="12" spans="2:18">
      <c r="B12" s="42" t="s">
        <v>83</v>
      </c>
      <c r="C12" s="44">
        <f>'様式1-1月報(11月)'!D41</f>
        <v>0</v>
      </c>
      <c r="D12" s="44">
        <f>'様式1-1月報(11月)'!E41</f>
        <v>0</v>
      </c>
      <c r="E12" s="44">
        <f>'様式1-1月報(11月)'!F41</f>
        <v>0</v>
      </c>
      <c r="F12" s="44">
        <f>'様式1-1月報(11月)'!G41</f>
        <v>0</v>
      </c>
      <c r="G12" s="44">
        <f>'様式1-1月報(11月)'!H41</f>
        <v>0</v>
      </c>
      <c r="H12" s="44">
        <f>'様式1-1月報(11月)'!I41</f>
        <v>0</v>
      </c>
      <c r="I12" s="44">
        <f>'様式1-1月報(11月)'!J41</f>
        <v>0</v>
      </c>
      <c r="J12" s="44">
        <f>'様式1-1月報(11月)'!K41</f>
        <v>0</v>
      </c>
      <c r="K12" s="44">
        <f>'様式1-1月報(11月)'!L41</f>
        <v>0</v>
      </c>
      <c r="L12" s="59">
        <f>'様式1-1月報(11月)'!M41</f>
        <v>0</v>
      </c>
      <c r="M12" s="56">
        <f>'様式1-1月報(11月)'!N41</f>
        <v>0</v>
      </c>
      <c r="N12" s="46"/>
      <c r="O12" s="44">
        <f>'様式1-1月報(11月)'!O41</f>
        <v>0</v>
      </c>
      <c r="P12" s="44">
        <f>'様式1-1月報(11月)'!P41</f>
        <v>0</v>
      </c>
      <c r="Q12" s="44">
        <f>'様式1-1月報(11月)'!Q41</f>
        <v>0</v>
      </c>
      <c r="R12" s="44">
        <f>'様式1-1月報(11月)'!R41</f>
        <v>0</v>
      </c>
    </row>
    <row r="13" spans="2:18">
      <c r="B13" s="42" t="s">
        <v>84</v>
      </c>
      <c r="C13" s="44">
        <f>'様式1-1月報(12月)'!D42</f>
        <v>0</v>
      </c>
      <c r="D13" s="44">
        <f>'様式1-1月報(12月)'!E42</f>
        <v>0</v>
      </c>
      <c r="E13" s="44">
        <f>'様式1-1月報(12月)'!F42</f>
        <v>0</v>
      </c>
      <c r="F13" s="44">
        <f>'様式1-1月報(12月)'!G42</f>
        <v>0</v>
      </c>
      <c r="G13" s="44">
        <f>'様式1-1月報(12月)'!H42</f>
        <v>0</v>
      </c>
      <c r="H13" s="44">
        <f>'様式1-1月報(12月)'!I42</f>
        <v>0</v>
      </c>
      <c r="I13" s="44">
        <f>'様式1-1月報(12月)'!J42</f>
        <v>0</v>
      </c>
      <c r="J13" s="44">
        <f>'様式1-1月報(12月)'!K42</f>
        <v>0</v>
      </c>
      <c r="K13" s="44">
        <f>'様式1-1月報(12月)'!L42</f>
        <v>0</v>
      </c>
      <c r="L13" s="59">
        <f>'様式1-1月報(12月)'!M42</f>
        <v>0</v>
      </c>
      <c r="M13" s="56">
        <f>'様式1-1月報(12月)'!N42</f>
        <v>0</v>
      </c>
      <c r="N13" s="46"/>
      <c r="O13" s="44">
        <f>'様式1-1月報(12月)'!O42</f>
        <v>0</v>
      </c>
      <c r="P13" s="44">
        <f>'様式1-1月報(12月)'!P42</f>
        <v>0</v>
      </c>
      <c r="Q13" s="44">
        <f>'様式1-1月報(12月)'!Q42</f>
        <v>0</v>
      </c>
      <c r="R13" s="44">
        <f>'様式1-1月報(12月)'!R42</f>
        <v>0</v>
      </c>
    </row>
    <row r="14" spans="2:18">
      <c r="B14" s="42" t="s">
        <v>85</v>
      </c>
      <c r="C14" s="44">
        <f>'様式1-1月報(1月)'!D42</f>
        <v>0</v>
      </c>
      <c r="D14" s="44">
        <f>'様式1-1月報(1月)'!E42</f>
        <v>0</v>
      </c>
      <c r="E14" s="44">
        <f>'様式1-1月報(1月)'!F42</f>
        <v>0</v>
      </c>
      <c r="F14" s="44">
        <f>'様式1-1月報(1月)'!G42</f>
        <v>0</v>
      </c>
      <c r="G14" s="44">
        <f>'様式1-1月報(1月)'!H42</f>
        <v>0</v>
      </c>
      <c r="H14" s="44">
        <f>'様式1-1月報(1月)'!I42</f>
        <v>0</v>
      </c>
      <c r="I14" s="44">
        <f>'様式1-1月報(1月)'!J42</f>
        <v>0</v>
      </c>
      <c r="J14" s="44">
        <f>'様式1-1月報(1月)'!K42</f>
        <v>0</v>
      </c>
      <c r="K14" s="44">
        <f>'様式1-1月報(1月)'!L42</f>
        <v>0</v>
      </c>
      <c r="L14" s="59">
        <f>'様式1-1月報(1月)'!M42</f>
        <v>0</v>
      </c>
      <c r="M14" s="56">
        <f>'様式1-1月報(1月)'!N42</f>
        <v>0</v>
      </c>
      <c r="N14" s="46"/>
      <c r="O14" s="44">
        <f>'様式1-1月報(1月)'!O42</f>
        <v>0</v>
      </c>
      <c r="P14" s="44">
        <f>'様式1-1月報(1月)'!P42</f>
        <v>0</v>
      </c>
      <c r="Q14" s="44">
        <f>'様式1-1月報(1月)'!Q42</f>
        <v>0</v>
      </c>
      <c r="R14" s="44">
        <f>'様式1-1月報(1月)'!R42</f>
        <v>0</v>
      </c>
    </row>
    <row r="15" spans="2:18">
      <c r="B15" s="42" t="s">
        <v>86</v>
      </c>
      <c r="C15" s="44">
        <f>'様式1-1月報(2月)'!D39</f>
        <v>0</v>
      </c>
      <c r="D15" s="44">
        <f>'様式1-1月報(2月)'!E39</f>
        <v>0</v>
      </c>
      <c r="E15" s="44">
        <f>'様式1-1月報(2月)'!F39</f>
        <v>0</v>
      </c>
      <c r="F15" s="44">
        <f>'様式1-1月報(2月)'!G39</f>
        <v>0</v>
      </c>
      <c r="G15" s="44">
        <f>'様式1-1月報(2月)'!H39</f>
        <v>0</v>
      </c>
      <c r="H15" s="44">
        <f>'様式1-1月報(2月)'!I39</f>
        <v>0</v>
      </c>
      <c r="I15" s="44">
        <f>'様式1-1月報(2月)'!J39</f>
        <v>0</v>
      </c>
      <c r="J15" s="44">
        <f>'様式1-1月報(2月)'!K39</f>
        <v>0</v>
      </c>
      <c r="K15" s="44">
        <f>'様式1-1月報(2月)'!L39</f>
        <v>0</v>
      </c>
      <c r="L15" s="59">
        <f>'様式1-1月報(2月)'!M39</f>
        <v>0</v>
      </c>
      <c r="M15" s="56">
        <f>'様式1-1月報(2月)'!N39</f>
        <v>0</v>
      </c>
      <c r="N15" s="46"/>
      <c r="O15" s="44">
        <f>'様式1-1月報(2月)'!O39</f>
        <v>0</v>
      </c>
      <c r="P15" s="44">
        <f>'様式1-1月報(2月)'!P39</f>
        <v>0</v>
      </c>
      <c r="Q15" s="44">
        <f>'様式1-1月報(2月)'!Q39</f>
        <v>0</v>
      </c>
      <c r="R15" s="44">
        <f>'様式1-1月報(2月)'!R39</f>
        <v>0</v>
      </c>
    </row>
    <row r="16" spans="2:18" ht="18.5" thickBot="1">
      <c r="B16" s="52" t="s">
        <v>87</v>
      </c>
      <c r="C16" s="53">
        <f>'様式1-1月報(3月)'!D42</f>
        <v>0</v>
      </c>
      <c r="D16" s="53">
        <f>'様式1-1月報(3月)'!E42</f>
        <v>0</v>
      </c>
      <c r="E16" s="53">
        <f>'様式1-1月報(3月)'!F42</f>
        <v>0</v>
      </c>
      <c r="F16" s="53">
        <f>'様式1-1月報(3月)'!G42</f>
        <v>0</v>
      </c>
      <c r="G16" s="53">
        <f>'様式1-1月報(3月)'!H42</f>
        <v>0</v>
      </c>
      <c r="H16" s="53">
        <f>'様式1-1月報(3月)'!I42</f>
        <v>0</v>
      </c>
      <c r="I16" s="53">
        <f>'様式1-1月報(3月)'!J42</f>
        <v>0</v>
      </c>
      <c r="J16" s="53">
        <f>'様式1-1月報(3月)'!K42</f>
        <v>0</v>
      </c>
      <c r="K16" s="53">
        <f>'様式1-1月報(3月)'!L42</f>
        <v>0</v>
      </c>
      <c r="L16" s="60">
        <f>'様式1-1月報(3月)'!M42</f>
        <v>0</v>
      </c>
      <c r="M16" s="63">
        <f>'様式1-1月報(3月)'!N42</f>
        <v>0</v>
      </c>
      <c r="N16" s="46"/>
      <c r="O16" s="53">
        <f>'様式1-1月報(3月)'!O42</f>
        <v>0</v>
      </c>
      <c r="P16" s="53">
        <f>'様式1-1月報(3月)'!P42</f>
        <v>0</v>
      </c>
      <c r="Q16" s="53">
        <f>'様式1-1月報(3月)'!Q42</f>
        <v>0</v>
      </c>
      <c r="R16" s="53">
        <f>'様式1-1月報(3月)'!R42</f>
        <v>0</v>
      </c>
    </row>
    <row r="17" spans="2:18" ht="18.5" thickTop="1">
      <c r="B17" s="47" t="s">
        <v>88</v>
      </c>
      <c r="C17" s="51">
        <f>SUM(C5:C16)</f>
        <v>0</v>
      </c>
      <c r="D17" s="51">
        <f t="shared" ref="D17:Q17" si="0">SUM(D5:D16)</f>
        <v>0</v>
      </c>
      <c r="E17" s="51">
        <f t="shared" si="0"/>
        <v>0</v>
      </c>
      <c r="F17" s="51">
        <f t="shared" si="0"/>
        <v>0</v>
      </c>
      <c r="G17" s="51">
        <f t="shared" si="0"/>
        <v>0</v>
      </c>
      <c r="H17" s="51">
        <f t="shared" si="0"/>
        <v>0</v>
      </c>
      <c r="I17" s="51">
        <f t="shared" si="0"/>
        <v>0</v>
      </c>
      <c r="J17" s="51">
        <f t="shared" si="0"/>
        <v>0</v>
      </c>
      <c r="K17" s="51">
        <f t="shared" si="0"/>
        <v>0</v>
      </c>
      <c r="L17" s="61">
        <f t="shared" si="0"/>
        <v>0</v>
      </c>
      <c r="M17" s="62">
        <f t="shared" si="0"/>
        <v>0</v>
      </c>
      <c r="N17" s="46"/>
      <c r="O17" s="51">
        <f t="shared" si="0"/>
        <v>0</v>
      </c>
      <c r="P17" s="51">
        <f t="shared" si="0"/>
        <v>0</v>
      </c>
      <c r="Q17" s="51">
        <f t="shared" si="0"/>
        <v>0</v>
      </c>
      <c r="R17" s="51">
        <f>SUM(R5:R16)</f>
        <v>0</v>
      </c>
    </row>
    <row r="19" spans="2:18">
      <c r="B19" s="65" t="s">
        <v>93</v>
      </c>
      <c r="C19" s="66">
        <f>+'様式1-1月報(4月)'!J52+'様式1-1月報(5月)'!J54+'様式1-1月報(6月)'!J51+'様式1-1月報(7月)'!J52+'様式1-1月報(8月)'!J54+'様式1-1月報(9月)'!J53+'様式1-1月報(10月)'!J54+'様式1-1月報(11月)'!J51+'様式1-1月報(12月)'!J52+'様式1-1月報(1月)'!J52+'様式1-1月報(2月)'!J51+'様式1-1月報(3月)'!J53</f>
        <v>0</v>
      </c>
      <c r="D19" t="s">
        <v>91</v>
      </c>
    </row>
    <row r="21" spans="2:18">
      <c r="B21" s="65" t="s">
        <v>90</v>
      </c>
      <c r="C21" s="66">
        <f>'様式1-1月報(4月)'!F52+'様式1-1月報(4月)'!J52+'様式1-1月報(5月)'!J54+'様式1-1月報(6月)'!J53+'様式1-1月報(7月)'!J54+'様式1-1月報(8月)'!J54+'様式1-1月報(9月)'!J53+'様式1-1月報(10月)'!J54+'様式1-1月報(11月)'!J53+'様式1-1月報(12月)'!J54+'様式1-1月報(1月)'!J54+'様式1-1月報(2月)'!J51+'様式1-1月報(3月)'!J53</f>
        <v>0</v>
      </c>
      <c r="D21" t="s">
        <v>91</v>
      </c>
    </row>
  </sheetData>
  <sheetProtection algorithmName="SHA-512" hashValue="KQbqiDDVkzNICs65grHp+fLjn0xLSiyxb8uTdEXqvcISprL3gsLdqiBxZ+mYE3rGWOqygt5Uv7I4MTs5OpDPUg==" saltValue="wl4RrUA7znQ4ki4qFOKnvw==" spinCount="100000" sheet="1" objects="1" scenarios="1"/>
  <mergeCells count="16">
    <mergeCell ref="B3:B4"/>
    <mergeCell ref="Q2:Q4"/>
    <mergeCell ref="R2:R4"/>
    <mergeCell ref="C3:C4"/>
    <mergeCell ref="D3:D4"/>
    <mergeCell ref="E3:F3"/>
    <mergeCell ref="G3:G4"/>
    <mergeCell ref="H3:H4"/>
    <mergeCell ref="I3:I4"/>
    <mergeCell ref="C2:G2"/>
    <mergeCell ref="H2:L2"/>
    <mergeCell ref="M2:M4"/>
    <mergeCell ref="O2:O4"/>
    <mergeCell ref="P2:P4"/>
    <mergeCell ref="J3:K3"/>
    <mergeCell ref="L3:L4"/>
  </mergeCells>
  <phoneticPr fontId="1"/>
  <pageMargins left="0.23622047244094491" right="0.23622047244094491" top="0.74803149606299213" bottom="0.74803149606299213" header="0.31496062992125984" footer="0.31496062992125984"/>
  <pageSetup paperSize="9" fitToWidth="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D358"/>
  <sheetViews>
    <sheetView workbookViewId="0">
      <selection activeCell="A17" sqref="A17"/>
    </sheetView>
  </sheetViews>
  <sheetFormatPr defaultRowHeight="18"/>
  <cols>
    <col min="1" max="1" width="13.25" customWidth="1"/>
    <col min="3" max="3" width="14.25" customWidth="1"/>
  </cols>
  <sheetData>
    <row r="2" spans="1:4">
      <c r="A2" s="21"/>
    </row>
    <row r="3" spans="1:4">
      <c r="A3" s="21">
        <v>46023</v>
      </c>
      <c r="B3" t="s">
        <v>53</v>
      </c>
      <c r="C3" t="s">
        <v>31</v>
      </c>
    </row>
    <row r="4" spans="1:4">
      <c r="A4" s="21">
        <v>46034</v>
      </c>
      <c r="B4" t="s">
        <v>30</v>
      </c>
      <c r="C4" t="s">
        <v>32</v>
      </c>
    </row>
    <row r="5" spans="1:4">
      <c r="A5" s="21">
        <v>46064</v>
      </c>
      <c r="B5" t="s">
        <v>39</v>
      </c>
      <c r="C5" t="s">
        <v>34</v>
      </c>
    </row>
    <row r="6" spans="1:4">
      <c r="A6" s="21">
        <v>46076</v>
      </c>
      <c r="B6" t="s">
        <v>30</v>
      </c>
      <c r="C6" t="s">
        <v>38</v>
      </c>
    </row>
    <row r="7" spans="1:4">
      <c r="A7" s="21">
        <v>46101</v>
      </c>
      <c r="B7" t="s">
        <v>37</v>
      </c>
      <c r="C7" t="s">
        <v>40</v>
      </c>
      <c r="D7" t="s">
        <v>36</v>
      </c>
    </row>
    <row r="8" spans="1:4">
      <c r="A8" s="21">
        <v>46141</v>
      </c>
      <c r="B8" t="s">
        <v>39</v>
      </c>
      <c r="C8" t="s">
        <v>41</v>
      </c>
    </row>
    <row r="9" spans="1:4">
      <c r="A9" s="21">
        <v>46145</v>
      </c>
      <c r="B9" t="s">
        <v>33</v>
      </c>
      <c r="C9" t="s">
        <v>42</v>
      </c>
    </row>
    <row r="10" spans="1:4">
      <c r="A10" s="21">
        <v>46146</v>
      </c>
      <c r="B10" t="s">
        <v>30</v>
      </c>
      <c r="C10" t="s">
        <v>43</v>
      </c>
    </row>
    <row r="11" spans="1:4">
      <c r="A11" s="21">
        <v>46147</v>
      </c>
      <c r="B11" t="s">
        <v>52</v>
      </c>
      <c r="C11" t="s">
        <v>44</v>
      </c>
    </row>
    <row r="12" spans="1:4">
      <c r="A12" s="21">
        <v>46148</v>
      </c>
      <c r="B12" t="s">
        <v>39</v>
      </c>
      <c r="C12" t="s">
        <v>35</v>
      </c>
    </row>
    <row r="13" spans="1:4">
      <c r="A13" s="21">
        <v>46223</v>
      </c>
      <c r="B13" t="s">
        <v>30</v>
      </c>
      <c r="C13" t="s">
        <v>45</v>
      </c>
      <c r="D13" t="s">
        <v>36</v>
      </c>
    </row>
    <row r="14" spans="1:4">
      <c r="A14" s="21">
        <v>46245</v>
      </c>
      <c r="B14" t="s">
        <v>52</v>
      </c>
      <c r="C14" t="s">
        <v>46</v>
      </c>
    </row>
    <row r="15" spans="1:4">
      <c r="A15" s="21">
        <v>46286</v>
      </c>
      <c r="B15" t="s">
        <v>30</v>
      </c>
      <c r="C15" t="s">
        <v>47</v>
      </c>
    </row>
    <row r="16" spans="1:4">
      <c r="A16" s="21">
        <v>46287</v>
      </c>
      <c r="B16" t="s">
        <v>52</v>
      </c>
      <c r="C16" t="s">
        <v>92</v>
      </c>
    </row>
    <row r="17" spans="1:3">
      <c r="A17" s="21">
        <v>46288</v>
      </c>
      <c r="B17" t="s">
        <v>39</v>
      </c>
      <c r="C17" t="s">
        <v>48</v>
      </c>
    </row>
    <row r="18" spans="1:3">
      <c r="A18" s="21">
        <v>46307</v>
      </c>
      <c r="B18" t="s">
        <v>30</v>
      </c>
      <c r="C18" t="s">
        <v>49</v>
      </c>
    </row>
    <row r="19" spans="1:3">
      <c r="A19" s="21">
        <v>46329</v>
      </c>
      <c r="B19" t="s">
        <v>52</v>
      </c>
      <c r="C19" t="s">
        <v>50</v>
      </c>
    </row>
    <row r="20" spans="1:3">
      <c r="A20" s="21">
        <v>46349</v>
      </c>
      <c r="B20" t="s">
        <v>30</v>
      </c>
      <c r="C20" t="s">
        <v>51</v>
      </c>
    </row>
    <row r="21" spans="1:3">
      <c r="A21" s="21">
        <v>46388</v>
      </c>
      <c r="B21" t="s">
        <v>37</v>
      </c>
      <c r="C21" t="s">
        <v>31</v>
      </c>
    </row>
    <row r="22" spans="1:3">
      <c r="A22" s="21">
        <v>46398</v>
      </c>
      <c r="B22" t="s">
        <v>30</v>
      </c>
      <c r="C22" t="s">
        <v>32</v>
      </c>
    </row>
    <row r="23" spans="1:3">
      <c r="A23" s="21">
        <v>46429</v>
      </c>
      <c r="B23" t="s">
        <v>53</v>
      </c>
      <c r="C23" t="s">
        <v>34</v>
      </c>
    </row>
    <row r="24" spans="1:3">
      <c r="A24" s="21">
        <v>46441</v>
      </c>
      <c r="B24" t="s">
        <v>52</v>
      </c>
      <c r="C24" t="s">
        <v>38</v>
      </c>
    </row>
    <row r="25" spans="1:3">
      <c r="A25" s="21">
        <v>46467</v>
      </c>
      <c r="B25" t="s">
        <v>33</v>
      </c>
      <c r="C25" t="s">
        <v>40</v>
      </c>
    </row>
    <row r="26" spans="1:3">
      <c r="A26" s="21">
        <v>46468</v>
      </c>
      <c r="B26" t="s">
        <v>30</v>
      </c>
      <c r="C26" t="s">
        <v>35</v>
      </c>
    </row>
    <row r="27" spans="1:3">
      <c r="A27" s="21"/>
    </row>
    <row r="28" spans="1:3">
      <c r="A28" s="21"/>
    </row>
    <row r="29" spans="1:3">
      <c r="A29" s="21"/>
    </row>
    <row r="30" spans="1:3">
      <c r="A30" s="21"/>
    </row>
    <row r="31" spans="1:3">
      <c r="A31" s="21"/>
    </row>
    <row r="32" spans="1:3">
      <c r="A32" s="21"/>
    </row>
    <row r="33" spans="1:1">
      <c r="A33" s="21"/>
    </row>
    <row r="34" spans="1:1">
      <c r="A34" s="21"/>
    </row>
    <row r="35" spans="1:1">
      <c r="A35" s="21"/>
    </row>
    <row r="36" spans="1:1">
      <c r="A36" s="21"/>
    </row>
    <row r="37" spans="1:1">
      <c r="A37" s="21"/>
    </row>
    <row r="38" spans="1:1">
      <c r="A38" s="21"/>
    </row>
    <row r="39" spans="1:1">
      <c r="A39" s="21"/>
    </row>
    <row r="40" spans="1:1">
      <c r="A40" s="21"/>
    </row>
    <row r="41" spans="1:1">
      <c r="A41" s="21"/>
    </row>
    <row r="42" spans="1:1">
      <c r="A42" s="21"/>
    </row>
    <row r="43" spans="1:1">
      <c r="A43" s="21"/>
    </row>
    <row r="44" spans="1:1">
      <c r="A44" s="21"/>
    </row>
    <row r="45" spans="1:1">
      <c r="A45" s="21"/>
    </row>
    <row r="46" spans="1:1">
      <c r="A46" s="21"/>
    </row>
    <row r="47" spans="1:1">
      <c r="A47" s="21"/>
    </row>
    <row r="48" spans="1:1">
      <c r="A48" s="21"/>
    </row>
    <row r="49" spans="1:1">
      <c r="A49" s="21"/>
    </row>
    <row r="50" spans="1:1">
      <c r="A50" s="21"/>
    </row>
    <row r="51" spans="1:1">
      <c r="A51" s="21"/>
    </row>
    <row r="52" spans="1:1">
      <c r="A52" s="21"/>
    </row>
    <row r="53" spans="1:1">
      <c r="A53" s="21"/>
    </row>
    <row r="54" spans="1:1">
      <c r="A54" s="21"/>
    </row>
    <row r="55" spans="1:1">
      <c r="A55" s="21"/>
    </row>
    <row r="56" spans="1:1">
      <c r="A56" s="21"/>
    </row>
    <row r="57" spans="1:1">
      <c r="A57" s="21"/>
    </row>
    <row r="58" spans="1:1">
      <c r="A58" s="21"/>
    </row>
    <row r="59" spans="1:1">
      <c r="A59" s="21"/>
    </row>
    <row r="60" spans="1:1">
      <c r="A60" s="21"/>
    </row>
    <row r="61" spans="1:1">
      <c r="A61" s="21"/>
    </row>
    <row r="62" spans="1:1">
      <c r="A62" s="21"/>
    </row>
    <row r="63" spans="1:1">
      <c r="A63" s="21"/>
    </row>
    <row r="64" spans="1:1">
      <c r="A64" s="21"/>
    </row>
    <row r="65" spans="1:1">
      <c r="A65" s="21"/>
    </row>
    <row r="66" spans="1:1">
      <c r="A66" s="21"/>
    </row>
    <row r="67" spans="1:1">
      <c r="A67" s="21"/>
    </row>
    <row r="68" spans="1:1">
      <c r="A68" s="21"/>
    </row>
    <row r="69" spans="1:1">
      <c r="A69" s="21"/>
    </row>
    <row r="70" spans="1:1">
      <c r="A70" s="21"/>
    </row>
    <row r="71" spans="1:1">
      <c r="A71" s="21"/>
    </row>
    <row r="72" spans="1:1">
      <c r="A72" s="21"/>
    </row>
    <row r="73" spans="1:1">
      <c r="A73" s="21"/>
    </row>
    <row r="74" spans="1:1">
      <c r="A74" s="21"/>
    </row>
    <row r="75" spans="1:1">
      <c r="A75" s="21"/>
    </row>
    <row r="76" spans="1:1">
      <c r="A76" s="21"/>
    </row>
    <row r="77" spans="1:1">
      <c r="A77" s="21"/>
    </row>
    <row r="78" spans="1:1">
      <c r="A78" s="21"/>
    </row>
    <row r="79" spans="1:1">
      <c r="A79" s="21"/>
    </row>
    <row r="80" spans="1:1">
      <c r="A80" s="21"/>
    </row>
    <row r="81" spans="1:1">
      <c r="A81" s="21"/>
    </row>
    <row r="82" spans="1:1">
      <c r="A82" s="21"/>
    </row>
    <row r="83" spans="1:1">
      <c r="A83" s="21"/>
    </row>
    <row r="84" spans="1:1">
      <c r="A84" s="21"/>
    </row>
    <row r="85" spans="1:1">
      <c r="A85" s="21"/>
    </row>
    <row r="86" spans="1:1">
      <c r="A86" s="21"/>
    </row>
    <row r="87" spans="1:1">
      <c r="A87" s="21"/>
    </row>
    <row r="88" spans="1:1">
      <c r="A88" s="21"/>
    </row>
    <row r="89" spans="1:1">
      <c r="A89" s="21"/>
    </row>
    <row r="90" spans="1:1">
      <c r="A90" s="21"/>
    </row>
    <row r="91" spans="1:1">
      <c r="A91" s="21"/>
    </row>
    <row r="92" spans="1:1">
      <c r="A92" s="21"/>
    </row>
    <row r="93" spans="1:1">
      <c r="A93" s="21"/>
    </row>
    <row r="94" spans="1:1">
      <c r="A94" s="21"/>
    </row>
    <row r="95" spans="1:1">
      <c r="A95" s="21"/>
    </row>
    <row r="96" spans="1:1">
      <c r="A96" s="21"/>
    </row>
    <row r="97" spans="1:1">
      <c r="A97" s="21"/>
    </row>
    <row r="98" spans="1:1">
      <c r="A98" s="21"/>
    </row>
    <row r="99" spans="1:1">
      <c r="A99" s="21"/>
    </row>
    <row r="100" spans="1:1">
      <c r="A100" s="21"/>
    </row>
    <row r="101" spans="1:1">
      <c r="A101" s="21"/>
    </row>
    <row r="102" spans="1:1">
      <c r="A102" s="21"/>
    </row>
    <row r="103" spans="1:1">
      <c r="A103" s="21"/>
    </row>
    <row r="104" spans="1:1">
      <c r="A104" s="21"/>
    </row>
    <row r="105" spans="1:1">
      <c r="A105" s="21"/>
    </row>
    <row r="106" spans="1:1">
      <c r="A106" s="21"/>
    </row>
    <row r="107" spans="1:1">
      <c r="A107" s="21"/>
    </row>
    <row r="108" spans="1:1">
      <c r="A108" s="21"/>
    </row>
    <row r="109" spans="1:1">
      <c r="A109" s="21"/>
    </row>
    <row r="110" spans="1:1">
      <c r="A110" s="21"/>
    </row>
    <row r="111" spans="1:1">
      <c r="A111" s="21"/>
    </row>
    <row r="112" spans="1:1">
      <c r="A112" s="21"/>
    </row>
    <row r="113" spans="1:1">
      <c r="A113" s="21"/>
    </row>
    <row r="114" spans="1:1">
      <c r="A114" s="21"/>
    </row>
    <row r="115" spans="1:1">
      <c r="A115" s="21"/>
    </row>
    <row r="116" spans="1:1">
      <c r="A116" s="21"/>
    </row>
    <row r="117" spans="1:1">
      <c r="A117" s="21"/>
    </row>
    <row r="118" spans="1:1">
      <c r="A118" s="21"/>
    </row>
    <row r="119" spans="1:1">
      <c r="A119" s="21"/>
    </row>
    <row r="120" spans="1:1">
      <c r="A120" s="21"/>
    </row>
    <row r="121" spans="1:1">
      <c r="A121" s="21"/>
    </row>
    <row r="122" spans="1:1">
      <c r="A122" s="21"/>
    </row>
    <row r="123" spans="1:1">
      <c r="A123" s="21"/>
    </row>
    <row r="124" spans="1:1">
      <c r="A124" s="21"/>
    </row>
    <row r="125" spans="1:1">
      <c r="A125" s="21"/>
    </row>
    <row r="126" spans="1:1">
      <c r="A126" s="21"/>
    </row>
    <row r="127" spans="1:1">
      <c r="A127" s="21"/>
    </row>
    <row r="128" spans="1:1">
      <c r="A128" s="21"/>
    </row>
    <row r="129" spans="1:1">
      <c r="A129" s="21"/>
    </row>
    <row r="130" spans="1:1">
      <c r="A130" s="21"/>
    </row>
    <row r="131" spans="1:1">
      <c r="A131" s="21"/>
    </row>
    <row r="132" spans="1:1">
      <c r="A132" s="21"/>
    </row>
    <row r="133" spans="1:1">
      <c r="A133" s="21"/>
    </row>
    <row r="134" spans="1:1">
      <c r="A134" s="21"/>
    </row>
    <row r="135" spans="1:1">
      <c r="A135" s="21"/>
    </row>
    <row r="136" spans="1:1">
      <c r="A136" s="21"/>
    </row>
    <row r="137" spans="1:1">
      <c r="A137" s="21"/>
    </row>
    <row r="138" spans="1:1">
      <c r="A138" s="21"/>
    </row>
    <row r="139" spans="1:1">
      <c r="A139" s="21"/>
    </row>
    <row r="140" spans="1:1">
      <c r="A140" s="21"/>
    </row>
    <row r="141" spans="1:1">
      <c r="A141" s="21"/>
    </row>
    <row r="142" spans="1:1">
      <c r="A142" s="21"/>
    </row>
    <row r="143" spans="1:1">
      <c r="A143" s="21"/>
    </row>
    <row r="144" spans="1:1">
      <c r="A144" s="21"/>
    </row>
    <row r="145" spans="1:1">
      <c r="A145" s="21"/>
    </row>
    <row r="146" spans="1:1">
      <c r="A146" s="21"/>
    </row>
    <row r="147" spans="1:1">
      <c r="A147" s="21"/>
    </row>
    <row r="148" spans="1:1">
      <c r="A148" s="21"/>
    </row>
    <row r="149" spans="1:1">
      <c r="A149" s="21"/>
    </row>
    <row r="150" spans="1:1">
      <c r="A150" s="21"/>
    </row>
    <row r="151" spans="1:1">
      <c r="A151" s="21"/>
    </row>
    <row r="152" spans="1:1">
      <c r="A152" s="21"/>
    </row>
    <row r="153" spans="1:1">
      <c r="A153" s="21"/>
    </row>
    <row r="154" spans="1:1">
      <c r="A154" s="21"/>
    </row>
    <row r="155" spans="1:1">
      <c r="A155" s="21"/>
    </row>
    <row r="156" spans="1:1">
      <c r="A156" s="21"/>
    </row>
    <row r="157" spans="1:1">
      <c r="A157" s="21"/>
    </row>
    <row r="158" spans="1:1">
      <c r="A158" s="21"/>
    </row>
    <row r="159" spans="1:1">
      <c r="A159" s="21"/>
    </row>
    <row r="160" spans="1:1">
      <c r="A160" s="21"/>
    </row>
    <row r="161" spans="1:1">
      <c r="A161" s="21"/>
    </row>
    <row r="162" spans="1:1">
      <c r="A162" s="21"/>
    </row>
    <row r="163" spans="1:1">
      <c r="A163" s="21"/>
    </row>
    <row r="164" spans="1:1">
      <c r="A164" s="21"/>
    </row>
    <row r="165" spans="1:1">
      <c r="A165" s="21"/>
    </row>
    <row r="166" spans="1:1">
      <c r="A166" s="21"/>
    </row>
    <row r="167" spans="1:1">
      <c r="A167" s="21"/>
    </row>
    <row r="168" spans="1:1">
      <c r="A168" s="21"/>
    </row>
    <row r="169" spans="1:1">
      <c r="A169" s="21"/>
    </row>
    <row r="170" spans="1:1">
      <c r="A170" s="21"/>
    </row>
    <row r="171" spans="1:1">
      <c r="A171" s="21"/>
    </row>
    <row r="172" spans="1:1">
      <c r="A172" s="21"/>
    </row>
    <row r="173" spans="1:1">
      <c r="A173" s="21"/>
    </row>
    <row r="174" spans="1:1">
      <c r="A174" s="21"/>
    </row>
    <row r="175" spans="1:1">
      <c r="A175" s="21"/>
    </row>
    <row r="176" spans="1:1">
      <c r="A176" s="21"/>
    </row>
    <row r="177" spans="1:1">
      <c r="A177" s="21"/>
    </row>
    <row r="178" spans="1:1">
      <c r="A178" s="21"/>
    </row>
    <row r="179" spans="1:1">
      <c r="A179" s="21"/>
    </row>
    <row r="180" spans="1:1">
      <c r="A180" s="21"/>
    </row>
    <row r="181" spans="1:1">
      <c r="A181" s="21"/>
    </row>
    <row r="182" spans="1:1">
      <c r="A182" s="21"/>
    </row>
    <row r="183" spans="1:1">
      <c r="A183" s="21"/>
    </row>
    <row r="184" spans="1:1">
      <c r="A184" s="21"/>
    </row>
    <row r="185" spans="1:1">
      <c r="A185" s="21"/>
    </row>
    <row r="186" spans="1:1">
      <c r="A186" s="21"/>
    </row>
    <row r="187" spans="1:1">
      <c r="A187" s="21"/>
    </row>
    <row r="188" spans="1:1">
      <c r="A188" s="21"/>
    </row>
    <row r="189" spans="1:1">
      <c r="A189" s="21"/>
    </row>
    <row r="190" spans="1:1">
      <c r="A190" s="21"/>
    </row>
    <row r="191" spans="1:1">
      <c r="A191" s="21"/>
    </row>
    <row r="192" spans="1:1">
      <c r="A192" s="21"/>
    </row>
    <row r="193" spans="1:1">
      <c r="A193" s="21"/>
    </row>
    <row r="194" spans="1:1">
      <c r="A194" s="21"/>
    </row>
    <row r="195" spans="1:1">
      <c r="A195" s="21"/>
    </row>
    <row r="196" spans="1:1">
      <c r="A196" s="21"/>
    </row>
    <row r="197" spans="1:1">
      <c r="A197" s="21"/>
    </row>
    <row r="198" spans="1:1">
      <c r="A198" s="21"/>
    </row>
    <row r="199" spans="1:1">
      <c r="A199" s="21"/>
    </row>
    <row r="200" spans="1:1">
      <c r="A200" s="21"/>
    </row>
    <row r="201" spans="1:1">
      <c r="A201" s="21"/>
    </row>
    <row r="202" spans="1:1">
      <c r="A202" s="21"/>
    </row>
    <row r="203" spans="1:1">
      <c r="A203" s="21"/>
    </row>
    <row r="204" spans="1:1">
      <c r="A204" s="21"/>
    </row>
    <row r="205" spans="1:1">
      <c r="A205" s="21"/>
    </row>
    <row r="206" spans="1:1">
      <c r="A206" s="21"/>
    </row>
    <row r="207" spans="1:1">
      <c r="A207" s="21"/>
    </row>
    <row r="208" spans="1:1">
      <c r="A208" s="21"/>
    </row>
    <row r="209" spans="1:1">
      <c r="A209" s="21"/>
    </row>
    <row r="210" spans="1:1">
      <c r="A210" s="21"/>
    </row>
    <row r="211" spans="1:1">
      <c r="A211" s="21"/>
    </row>
    <row r="212" spans="1:1">
      <c r="A212" s="21"/>
    </row>
    <row r="213" spans="1:1">
      <c r="A213" s="21"/>
    </row>
    <row r="214" spans="1:1">
      <c r="A214" s="21"/>
    </row>
    <row r="215" spans="1:1">
      <c r="A215" s="21"/>
    </row>
    <row r="216" spans="1:1">
      <c r="A216" s="21"/>
    </row>
    <row r="217" spans="1:1">
      <c r="A217" s="21"/>
    </row>
    <row r="218" spans="1:1">
      <c r="A218" s="21"/>
    </row>
    <row r="219" spans="1:1">
      <c r="A219" s="21"/>
    </row>
    <row r="220" spans="1:1">
      <c r="A220" s="21"/>
    </row>
    <row r="221" spans="1:1">
      <c r="A221" s="21"/>
    </row>
    <row r="222" spans="1:1">
      <c r="A222" s="21"/>
    </row>
    <row r="223" spans="1:1">
      <c r="A223" s="21"/>
    </row>
    <row r="224" spans="1:1">
      <c r="A224" s="21"/>
    </row>
    <row r="225" spans="1:1">
      <c r="A225" s="21"/>
    </row>
    <row r="226" spans="1:1">
      <c r="A226" s="21"/>
    </row>
    <row r="227" spans="1:1">
      <c r="A227" s="21"/>
    </row>
    <row r="228" spans="1:1">
      <c r="A228" s="21"/>
    </row>
    <row r="229" spans="1:1">
      <c r="A229" s="21"/>
    </row>
    <row r="230" spans="1:1">
      <c r="A230" s="21"/>
    </row>
    <row r="231" spans="1:1">
      <c r="A231" s="21"/>
    </row>
    <row r="232" spans="1:1">
      <c r="A232" s="21"/>
    </row>
    <row r="233" spans="1:1">
      <c r="A233" s="21"/>
    </row>
    <row r="234" spans="1:1">
      <c r="A234" s="21"/>
    </row>
    <row r="235" spans="1:1">
      <c r="A235" s="21"/>
    </row>
    <row r="236" spans="1:1">
      <c r="A236" s="21"/>
    </row>
    <row r="237" spans="1:1">
      <c r="A237" s="21"/>
    </row>
    <row r="238" spans="1:1">
      <c r="A238" s="21"/>
    </row>
    <row r="239" spans="1:1">
      <c r="A239" s="21"/>
    </row>
    <row r="240" spans="1:1">
      <c r="A240" s="21"/>
    </row>
    <row r="241" spans="1:1">
      <c r="A241" s="21"/>
    </row>
    <row r="242" spans="1:1">
      <c r="A242" s="21"/>
    </row>
    <row r="243" spans="1:1">
      <c r="A243" s="21"/>
    </row>
    <row r="244" spans="1:1">
      <c r="A244" s="21"/>
    </row>
    <row r="245" spans="1:1">
      <c r="A245" s="21"/>
    </row>
    <row r="246" spans="1:1">
      <c r="A246" s="21"/>
    </row>
    <row r="247" spans="1:1">
      <c r="A247" s="21"/>
    </row>
    <row r="248" spans="1:1">
      <c r="A248" s="21"/>
    </row>
    <row r="249" spans="1:1">
      <c r="A249" s="21"/>
    </row>
    <row r="250" spans="1:1">
      <c r="A250" s="21"/>
    </row>
    <row r="251" spans="1:1">
      <c r="A251" s="21"/>
    </row>
    <row r="252" spans="1:1">
      <c r="A252" s="21"/>
    </row>
    <row r="253" spans="1:1">
      <c r="A253" s="21"/>
    </row>
    <row r="254" spans="1:1">
      <c r="A254" s="21"/>
    </row>
    <row r="255" spans="1:1">
      <c r="A255" s="21"/>
    </row>
    <row r="256" spans="1:1">
      <c r="A256" s="21"/>
    </row>
    <row r="257" spans="1:1">
      <c r="A257" s="21"/>
    </row>
    <row r="258" spans="1:1">
      <c r="A258" s="21"/>
    </row>
    <row r="259" spans="1:1">
      <c r="A259" s="21"/>
    </row>
    <row r="260" spans="1:1">
      <c r="A260" s="21"/>
    </row>
    <row r="261" spans="1:1">
      <c r="A261" s="21"/>
    </row>
    <row r="262" spans="1:1">
      <c r="A262" s="21"/>
    </row>
    <row r="263" spans="1:1">
      <c r="A263" s="21"/>
    </row>
    <row r="264" spans="1:1">
      <c r="A264" s="21"/>
    </row>
    <row r="265" spans="1:1">
      <c r="A265" s="21"/>
    </row>
    <row r="266" spans="1:1">
      <c r="A266" s="21"/>
    </row>
    <row r="267" spans="1:1">
      <c r="A267" s="21"/>
    </row>
    <row r="268" spans="1:1">
      <c r="A268" s="21"/>
    </row>
    <row r="269" spans="1:1">
      <c r="A269" s="21"/>
    </row>
    <row r="270" spans="1:1">
      <c r="A270" s="21"/>
    </row>
    <row r="271" spans="1:1">
      <c r="A271" s="21"/>
    </row>
    <row r="272" spans="1:1">
      <c r="A272" s="21"/>
    </row>
    <row r="273" spans="1:1">
      <c r="A273" s="21"/>
    </row>
    <row r="274" spans="1:1">
      <c r="A274" s="21"/>
    </row>
    <row r="275" spans="1:1">
      <c r="A275" s="21"/>
    </row>
    <row r="276" spans="1:1">
      <c r="A276" s="21"/>
    </row>
    <row r="277" spans="1:1">
      <c r="A277" s="21"/>
    </row>
    <row r="278" spans="1:1">
      <c r="A278" s="21"/>
    </row>
    <row r="279" spans="1:1">
      <c r="A279" s="21"/>
    </row>
    <row r="280" spans="1:1">
      <c r="A280" s="21"/>
    </row>
    <row r="281" spans="1:1">
      <c r="A281" s="21"/>
    </row>
    <row r="282" spans="1:1">
      <c r="A282" s="21"/>
    </row>
    <row r="283" spans="1:1">
      <c r="A283" s="21"/>
    </row>
    <row r="284" spans="1:1">
      <c r="A284" s="21"/>
    </row>
    <row r="285" spans="1:1">
      <c r="A285" s="21"/>
    </row>
    <row r="286" spans="1:1">
      <c r="A286" s="21"/>
    </row>
    <row r="287" spans="1:1">
      <c r="A287" s="21"/>
    </row>
    <row r="288" spans="1:1">
      <c r="A288" s="21"/>
    </row>
    <row r="289" spans="1:1">
      <c r="A289" s="21"/>
    </row>
    <row r="290" spans="1:1">
      <c r="A290" s="21"/>
    </row>
    <row r="291" spans="1:1">
      <c r="A291" s="21"/>
    </row>
    <row r="292" spans="1:1">
      <c r="A292" s="21"/>
    </row>
    <row r="293" spans="1:1">
      <c r="A293" s="21"/>
    </row>
    <row r="294" spans="1:1">
      <c r="A294" s="21"/>
    </row>
    <row r="295" spans="1:1">
      <c r="A295" s="21"/>
    </row>
    <row r="296" spans="1:1">
      <c r="A296" s="21"/>
    </row>
    <row r="297" spans="1:1">
      <c r="A297" s="21"/>
    </row>
    <row r="298" spans="1:1">
      <c r="A298" s="21"/>
    </row>
    <row r="299" spans="1:1">
      <c r="A299" s="21"/>
    </row>
    <row r="300" spans="1:1">
      <c r="A300" s="21"/>
    </row>
    <row r="301" spans="1:1">
      <c r="A301" s="21"/>
    </row>
    <row r="302" spans="1:1">
      <c r="A302" s="21"/>
    </row>
    <row r="303" spans="1:1">
      <c r="A303" s="21"/>
    </row>
    <row r="304" spans="1:1">
      <c r="A304" s="21"/>
    </row>
    <row r="305" spans="1:1">
      <c r="A305" s="21"/>
    </row>
    <row r="306" spans="1:1">
      <c r="A306" s="21"/>
    </row>
    <row r="307" spans="1:1">
      <c r="A307" s="21"/>
    </row>
    <row r="308" spans="1:1">
      <c r="A308" s="21"/>
    </row>
    <row r="309" spans="1:1">
      <c r="A309" s="21"/>
    </row>
    <row r="310" spans="1:1">
      <c r="A310" s="21"/>
    </row>
    <row r="311" spans="1:1">
      <c r="A311" s="21"/>
    </row>
    <row r="312" spans="1:1">
      <c r="A312" s="21"/>
    </row>
    <row r="313" spans="1:1">
      <c r="A313" s="21"/>
    </row>
    <row r="314" spans="1:1">
      <c r="A314" s="21"/>
    </row>
    <row r="315" spans="1:1">
      <c r="A315" s="21"/>
    </row>
    <row r="316" spans="1:1">
      <c r="A316" s="21"/>
    </row>
    <row r="317" spans="1:1">
      <c r="A317" s="21"/>
    </row>
    <row r="318" spans="1:1">
      <c r="A318" s="21"/>
    </row>
    <row r="319" spans="1:1">
      <c r="A319" s="21"/>
    </row>
    <row r="320" spans="1:1">
      <c r="A320" s="21"/>
    </row>
    <row r="321" spans="1:1">
      <c r="A321" s="21"/>
    </row>
    <row r="322" spans="1:1">
      <c r="A322" s="21"/>
    </row>
    <row r="323" spans="1:1">
      <c r="A323" s="21"/>
    </row>
    <row r="324" spans="1:1">
      <c r="A324" s="21"/>
    </row>
    <row r="325" spans="1:1">
      <c r="A325" s="21"/>
    </row>
    <row r="326" spans="1:1">
      <c r="A326" s="21"/>
    </row>
    <row r="327" spans="1:1">
      <c r="A327" s="21"/>
    </row>
    <row r="328" spans="1:1">
      <c r="A328" s="21"/>
    </row>
    <row r="329" spans="1:1">
      <c r="A329" s="21"/>
    </row>
    <row r="330" spans="1:1">
      <c r="A330" s="21"/>
    </row>
    <row r="331" spans="1:1">
      <c r="A331" s="21"/>
    </row>
    <row r="332" spans="1:1">
      <c r="A332" s="21"/>
    </row>
    <row r="333" spans="1:1">
      <c r="A333" s="21"/>
    </row>
    <row r="334" spans="1:1">
      <c r="A334" s="21"/>
    </row>
    <row r="335" spans="1:1">
      <c r="A335" s="21"/>
    </row>
    <row r="336" spans="1:1">
      <c r="A336" s="21"/>
    </row>
    <row r="337" spans="1:1">
      <c r="A337" s="21"/>
    </row>
    <row r="338" spans="1:1">
      <c r="A338" s="21"/>
    </row>
    <row r="339" spans="1:1">
      <c r="A339" s="21"/>
    </row>
    <row r="340" spans="1:1">
      <c r="A340" s="21"/>
    </row>
    <row r="341" spans="1:1">
      <c r="A341" s="21"/>
    </row>
    <row r="342" spans="1:1">
      <c r="A342" s="21"/>
    </row>
    <row r="343" spans="1:1">
      <c r="A343" s="21"/>
    </row>
    <row r="344" spans="1:1">
      <c r="A344" s="21"/>
    </row>
    <row r="345" spans="1:1">
      <c r="A345" s="21"/>
    </row>
    <row r="346" spans="1:1">
      <c r="A346" s="21"/>
    </row>
    <row r="347" spans="1:1">
      <c r="A347" s="21"/>
    </row>
    <row r="348" spans="1:1">
      <c r="A348" s="21"/>
    </row>
    <row r="349" spans="1:1">
      <c r="A349" s="21"/>
    </row>
    <row r="350" spans="1:1">
      <c r="A350" s="21"/>
    </row>
    <row r="351" spans="1:1">
      <c r="A351" s="21"/>
    </row>
    <row r="352" spans="1:1">
      <c r="A352" s="21"/>
    </row>
    <row r="353" spans="1:1">
      <c r="A353" s="21"/>
    </row>
    <row r="354" spans="1:1">
      <c r="A354" s="21"/>
    </row>
    <row r="355" spans="1:1">
      <c r="A355" s="21"/>
    </row>
    <row r="356" spans="1:1">
      <c r="A356" s="21"/>
    </row>
    <row r="357" spans="1:1">
      <c r="A357" s="21"/>
    </row>
    <row r="358" spans="1:1">
      <c r="A358" s="21"/>
    </row>
  </sheetData>
  <sheetProtection algorithmName="SHA-512" hashValue="m3r+IW5xCOo5MB/JXVkDZ6RCtphDMbnL5gGV54FCJ0GHHP8jwALdlRoungJM7a5jGf7AQrSB+5WMsKkLMRy9Pw==" saltValue="qL5BOvMY4RVoY07Rb0k9zg==" spinCount="100000" sheet="1" objects="1" scenarios="1"/>
  <phoneticPr fontId="1"/>
  <pageMargins left="0.7" right="0.7" top="0.75" bottom="0.75" header="0.3" footer="0.3"/>
  <pageSetup paperSize="9" orientation="portrait" copies="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5"/>
  <sheetViews>
    <sheetView view="pageBreakPreview" topLeftCell="A5" zoomScale="71" zoomScaleNormal="100" zoomScaleSheetLayoutView="71" workbookViewId="0">
      <selection activeCell="D12" sqref="D12"/>
    </sheetView>
  </sheetViews>
  <sheetFormatPr defaultRowHeight="18"/>
  <cols>
    <col min="1" max="1" width="3" customWidth="1"/>
    <col min="2" max="3" width="5" customWidth="1"/>
    <col min="4" max="13" width="6.25" customWidth="1"/>
    <col min="14" max="17" width="7.33203125" customWidth="1"/>
    <col min="19" max="19" width="3.58203125" customWidth="1"/>
  </cols>
  <sheetData>
    <row r="1" spans="1:18">
      <c r="B1" t="s">
        <v>0</v>
      </c>
    </row>
    <row r="2" spans="1:18" ht="30" customHeight="1">
      <c r="B2" s="108" t="str">
        <f>"令和8年度「小地域における生活支援体制整備事業」　【"&amp;DBCS(MONTH(B6))&amp;"月分】　業務報告（月報）"</f>
        <v>令和8年度「小地域における生活支援体制整備事業」　【５月分】　業務報告（月報）</v>
      </c>
      <c r="C2" s="108"/>
      <c r="D2" s="108"/>
      <c r="E2" s="108"/>
      <c r="F2" s="108"/>
      <c r="G2" s="108"/>
      <c r="H2" s="108"/>
      <c r="I2" s="108"/>
      <c r="J2" s="108"/>
      <c r="K2" s="108"/>
      <c r="L2" s="108"/>
      <c r="M2" s="108"/>
      <c r="N2" s="108"/>
      <c r="O2" s="108"/>
      <c r="P2" s="108"/>
      <c r="Q2" s="108"/>
      <c r="R2" s="108"/>
    </row>
    <row r="3" spans="1:18" ht="4" customHeight="1">
      <c r="B3" s="1"/>
      <c r="C3" s="1"/>
      <c r="D3" s="1"/>
      <c r="E3" s="1"/>
      <c r="F3" s="1"/>
      <c r="G3" s="1"/>
      <c r="H3" s="1"/>
      <c r="I3" s="1"/>
      <c r="J3" s="1"/>
      <c r="K3" s="1"/>
      <c r="L3" s="1"/>
      <c r="M3" s="1"/>
      <c r="N3" s="1"/>
      <c r="O3" s="1"/>
      <c r="P3" s="1"/>
      <c r="Q3" s="1"/>
      <c r="R3" s="1"/>
    </row>
    <row r="4" spans="1:18" ht="20.149999999999999" customHeight="1">
      <c r="L4" s="164" t="str">
        <f>'様式1-1月報(4月)'!$L$4:$R$4</f>
        <v>事業所名：</v>
      </c>
      <c r="M4" s="164"/>
      <c r="N4" s="164"/>
      <c r="O4" s="164"/>
      <c r="P4" s="164"/>
      <c r="Q4" s="164"/>
      <c r="R4" s="164"/>
    </row>
    <row r="5" spans="1:18" ht="20.149999999999999" customHeight="1">
      <c r="L5" s="110" t="s">
        <v>2</v>
      </c>
      <c r="M5" s="110"/>
      <c r="N5" s="110"/>
      <c r="O5" s="110"/>
      <c r="P5" s="110"/>
      <c r="Q5" s="110"/>
      <c r="R5" s="110"/>
    </row>
    <row r="6" spans="1:18" ht="18.75" customHeight="1">
      <c r="B6" s="111">
        <f>EDATE('様式1-1月報(4月)'!$B$6,1)</f>
        <v>46143</v>
      </c>
      <c r="C6" s="112"/>
      <c r="D6" s="113" t="s">
        <v>3</v>
      </c>
      <c r="E6" s="114"/>
      <c r="F6" s="114"/>
      <c r="G6" s="114"/>
      <c r="H6" s="115"/>
      <c r="I6" s="113" t="s">
        <v>4</v>
      </c>
      <c r="J6" s="114"/>
      <c r="K6" s="114"/>
      <c r="L6" s="114"/>
      <c r="M6" s="115"/>
      <c r="N6" s="116" t="s">
        <v>5</v>
      </c>
      <c r="O6" s="116" t="s">
        <v>22</v>
      </c>
      <c r="P6" s="116" t="s">
        <v>20</v>
      </c>
      <c r="Q6" s="116" t="s">
        <v>68</v>
      </c>
      <c r="R6" s="116" t="s">
        <v>6</v>
      </c>
    </row>
    <row r="7" spans="1:18" ht="13.5" customHeight="1">
      <c r="B7" s="121" t="s">
        <v>11</v>
      </c>
      <c r="C7" s="123" t="s">
        <v>12</v>
      </c>
      <c r="D7" s="102" t="s">
        <v>7</v>
      </c>
      <c r="E7" s="107" t="s">
        <v>8</v>
      </c>
      <c r="F7" s="107" t="s">
        <v>9</v>
      </c>
      <c r="G7" s="107"/>
      <c r="H7" s="119" t="s">
        <v>10</v>
      </c>
      <c r="I7" s="102" t="s">
        <v>7</v>
      </c>
      <c r="J7" s="107" t="s">
        <v>8</v>
      </c>
      <c r="K7" s="107" t="s">
        <v>9</v>
      </c>
      <c r="L7" s="107"/>
      <c r="M7" s="119" t="s">
        <v>10</v>
      </c>
      <c r="N7" s="117"/>
      <c r="O7" s="117"/>
      <c r="P7" s="117"/>
      <c r="Q7" s="117"/>
      <c r="R7" s="117"/>
    </row>
    <row r="8" spans="1:18" ht="27" customHeight="1">
      <c r="B8" s="122"/>
      <c r="C8" s="124"/>
      <c r="D8" s="103"/>
      <c r="E8" s="130"/>
      <c r="F8" s="28" t="s">
        <v>13</v>
      </c>
      <c r="G8" s="2" t="s">
        <v>14</v>
      </c>
      <c r="H8" s="120"/>
      <c r="I8" s="103"/>
      <c r="J8" s="130"/>
      <c r="K8" s="28" t="s">
        <v>13</v>
      </c>
      <c r="L8" s="2" t="s">
        <v>14</v>
      </c>
      <c r="M8" s="120"/>
      <c r="N8" s="118"/>
      <c r="O8" s="118"/>
      <c r="P8" s="118"/>
      <c r="Q8" s="118"/>
      <c r="R8" s="118"/>
    </row>
    <row r="9" spans="1:18" ht="16.5" customHeight="1">
      <c r="B9" s="26" t="s">
        <v>15</v>
      </c>
      <c r="C9" s="3"/>
      <c r="D9" s="4">
        <v>1</v>
      </c>
      <c r="E9" s="5">
        <v>1</v>
      </c>
      <c r="F9" s="5">
        <v>4</v>
      </c>
      <c r="G9" s="5">
        <v>0</v>
      </c>
      <c r="H9" s="3">
        <v>0</v>
      </c>
      <c r="I9" s="6">
        <v>0</v>
      </c>
      <c r="J9" s="5">
        <v>0</v>
      </c>
      <c r="K9" s="5">
        <v>0</v>
      </c>
      <c r="L9" s="5">
        <v>2</v>
      </c>
      <c r="M9" s="7">
        <v>0</v>
      </c>
      <c r="N9" s="8">
        <f>(D9+E9+F9+G9+H9)+(I9+J9+K9+L9+M9)</f>
        <v>8</v>
      </c>
      <c r="O9" s="8">
        <v>1</v>
      </c>
      <c r="P9" s="78">
        <v>1</v>
      </c>
      <c r="Q9" s="8">
        <v>1</v>
      </c>
      <c r="R9" s="9">
        <v>0</v>
      </c>
    </row>
    <row r="10" spans="1:18" ht="27" hidden="1" customHeight="1">
      <c r="B10" s="29" t="s">
        <v>33</v>
      </c>
      <c r="C10" s="30" t="s">
        <v>55</v>
      </c>
      <c r="D10" s="31" t="s">
        <v>56</v>
      </c>
      <c r="E10" s="34" t="s">
        <v>57</v>
      </c>
      <c r="F10" s="34" t="s">
        <v>58</v>
      </c>
      <c r="G10" s="35" t="s">
        <v>59</v>
      </c>
      <c r="H10" s="32" t="s">
        <v>60</v>
      </c>
      <c r="I10" s="31" t="s">
        <v>61</v>
      </c>
      <c r="J10" s="34" t="s">
        <v>62</v>
      </c>
      <c r="K10" s="34" t="s">
        <v>63</v>
      </c>
      <c r="L10" s="35" t="s">
        <v>64</v>
      </c>
      <c r="M10" s="32" t="s">
        <v>65</v>
      </c>
      <c r="N10" s="23" t="s">
        <v>5</v>
      </c>
      <c r="O10" s="23" t="s">
        <v>22</v>
      </c>
      <c r="P10" s="23" t="s">
        <v>20</v>
      </c>
      <c r="Q10" s="23" t="s">
        <v>21</v>
      </c>
      <c r="R10" s="36" t="s">
        <v>6</v>
      </c>
    </row>
    <row r="11" spans="1:18" ht="16.149999999999999" customHeight="1">
      <c r="A11" s="22" t="str">
        <f>IFERROR(VLOOKUP(B11,休日マスタ!$A$3:$A$22,1,FALSE),"")</f>
        <v/>
      </c>
      <c r="B11" s="27">
        <f>B6</f>
        <v>46143</v>
      </c>
      <c r="C11" s="19">
        <f t="shared" ref="C11:C38" si="0">WEEKDAY(B11,1)</f>
        <v>6</v>
      </c>
      <c r="D11" s="79"/>
      <c r="E11" s="80"/>
      <c r="F11" s="80"/>
      <c r="G11" s="80"/>
      <c r="H11" s="81"/>
      <c r="I11" s="82"/>
      <c r="J11" s="80"/>
      <c r="K11" s="80"/>
      <c r="L11" s="80"/>
      <c r="M11" s="83"/>
      <c r="N11" s="10">
        <f>(D11+E11+F11+G11+H11)+(I11+J11+K11+L11+M11)</f>
        <v>0</v>
      </c>
      <c r="O11" s="89"/>
      <c r="P11" s="89"/>
      <c r="Q11" s="89"/>
      <c r="R11" s="90"/>
    </row>
    <row r="12" spans="1:18" ht="16.149999999999999" customHeight="1">
      <c r="A12" s="22" t="str">
        <f>IFERROR(VLOOKUP(B12,休日マスタ!$A$3:$A$22,1,FALSE),"")</f>
        <v/>
      </c>
      <c r="B12" s="24">
        <f>B11+1</f>
        <v>46144</v>
      </c>
      <c r="C12" s="20">
        <f t="shared" si="0"/>
        <v>7</v>
      </c>
      <c r="D12" s="84"/>
      <c r="E12" s="85"/>
      <c r="F12" s="85"/>
      <c r="G12" s="85"/>
      <c r="H12" s="86"/>
      <c r="I12" s="87"/>
      <c r="J12" s="85"/>
      <c r="K12" s="85"/>
      <c r="L12" s="85"/>
      <c r="M12" s="88"/>
      <c r="N12" s="10">
        <f t="shared" ref="N12:N39" si="1">(D12+E12+F12+G12+H12)+(I12+J12+K12+L12+M12)</f>
        <v>0</v>
      </c>
      <c r="O12" s="89"/>
      <c r="P12" s="89"/>
      <c r="Q12" s="89"/>
      <c r="R12" s="91"/>
    </row>
    <row r="13" spans="1:18" ht="16.149999999999999" customHeight="1">
      <c r="A13" s="22">
        <f>IFERROR(VLOOKUP(B13,休日マスタ!$A$3:$A$22,1,FALSE),"")</f>
        <v>46145</v>
      </c>
      <c r="B13" s="24">
        <f t="shared" ref="B13:B38" si="2">B12+1</f>
        <v>46145</v>
      </c>
      <c r="C13" s="20">
        <f t="shared" si="0"/>
        <v>1</v>
      </c>
      <c r="D13" s="84"/>
      <c r="E13" s="85"/>
      <c r="F13" s="85"/>
      <c r="G13" s="85"/>
      <c r="H13" s="86"/>
      <c r="I13" s="87"/>
      <c r="J13" s="85"/>
      <c r="K13" s="85"/>
      <c r="L13" s="85"/>
      <c r="M13" s="88"/>
      <c r="N13" s="10">
        <f t="shared" si="1"/>
        <v>0</v>
      </c>
      <c r="O13" s="89"/>
      <c r="P13" s="89"/>
      <c r="Q13" s="89"/>
      <c r="R13" s="91"/>
    </row>
    <row r="14" spans="1:18" ht="16.149999999999999" customHeight="1">
      <c r="A14" s="22">
        <f>IFERROR(VLOOKUP(B14,休日マスタ!$A$3:$A$22,1,FALSE),"")</f>
        <v>46146</v>
      </c>
      <c r="B14" s="24">
        <f t="shared" si="2"/>
        <v>46146</v>
      </c>
      <c r="C14" s="20">
        <f t="shared" si="0"/>
        <v>2</v>
      </c>
      <c r="D14" s="84"/>
      <c r="E14" s="85"/>
      <c r="F14" s="85"/>
      <c r="G14" s="85"/>
      <c r="H14" s="86"/>
      <c r="I14" s="87"/>
      <c r="J14" s="85"/>
      <c r="K14" s="85"/>
      <c r="L14" s="85"/>
      <c r="M14" s="88"/>
      <c r="N14" s="10">
        <f t="shared" si="1"/>
        <v>0</v>
      </c>
      <c r="O14" s="89"/>
      <c r="P14" s="89"/>
      <c r="Q14" s="89"/>
      <c r="R14" s="91"/>
    </row>
    <row r="15" spans="1:18" ht="16.149999999999999" customHeight="1">
      <c r="A15" s="22">
        <f>IFERROR(VLOOKUP(B15,休日マスタ!$A$3:$A$22,1,FALSE),"")</f>
        <v>46147</v>
      </c>
      <c r="B15" s="24">
        <f t="shared" si="2"/>
        <v>46147</v>
      </c>
      <c r="C15" s="20">
        <f t="shared" si="0"/>
        <v>3</v>
      </c>
      <c r="D15" s="84"/>
      <c r="E15" s="85"/>
      <c r="F15" s="85"/>
      <c r="G15" s="85"/>
      <c r="H15" s="86"/>
      <c r="I15" s="87"/>
      <c r="J15" s="85"/>
      <c r="K15" s="85"/>
      <c r="L15" s="85"/>
      <c r="M15" s="88"/>
      <c r="N15" s="10">
        <f t="shared" si="1"/>
        <v>0</v>
      </c>
      <c r="O15" s="89"/>
      <c r="P15" s="89"/>
      <c r="Q15" s="89"/>
      <c r="R15" s="91"/>
    </row>
    <row r="16" spans="1:18" ht="16.149999999999999" customHeight="1">
      <c r="A16" s="22">
        <f>IFERROR(VLOOKUP(B16,休日マスタ!$A$3:$A$22,1,FALSE),"")</f>
        <v>46148</v>
      </c>
      <c r="B16" s="24">
        <f t="shared" si="2"/>
        <v>46148</v>
      </c>
      <c r="C16" s="20">
        <f t="shared" si="0"/>
        <v>4</v>
      </c>
      <c r="D16" s="84"/>
      <c r="E16" s="85"/>
      <c r="F16" s="85"/>
      <c r="G16" s="85"/>
      <c r="H16" s="86"/>
      <c r="I16" s="87"/>
      <c r="J16" s="85"/>
      <c r="K16" s="85"/>
      <c r="L16" s="85"/>
      <c r="M16" s="88"/>
      <c r="N16" s="10">
        <f t="shared" si="1"/>
        <v>0</v>
      </c>
      <c r="O16" s="89"/>
      <c r="P16" s="89"/>
      <c r="Q16" s="89"/>
      <c r="R16" s="91"/>
    </row>
    <row r="17" spans="1:18" ht="16.149999999999999" customHeight="1">
      <c r="A17" s="22" t="str">
        <f>IFERROR(VLOOKUP(B17,休日マスタ!$A$3:$A$22,1,FALSE),"")</f>
        <v/>
      </c>
      <c r="B17" s="24">
        <f t="shared" si="2"/>
        <v>46149</v>
      </c>
      <c r="C17" s="20">
        <f t="shared" si="0"/>
        <v>5</v>
      </c>
      <c r="D17" s="84"/>
      <c r="E17" s="85"/>
      <c r="F17" s="85"/>
      <c r="G17" s="85"/>
      <c r="H17" s="86"/>
      <c r="I17" s="87"/>
      <c r="J17" s="85"/>
      <c r="K17" s="85"/>
      <c r="L17" s="85"/>
      <c r="M17" s="88"/>
      <c r="N17" s="10">
        <f t="shared" si="1"/>
        <v>0</v>
      </c>
      <c r="O17" s="89"/>
      <c r="P17" s="89"/>
      <c r="Q17" s="89"/>
      <c r="R17" s="91"/>
    </row>
    <row r="18" spans="1:18" ht="16.149999999999999" customHeight="1">
      <c r="A18" s="22" t="str">
        <f>IFERROR(VLOOKUP(B18,休日マスタ!$A$3:$A$22,1,FALSE),"")</f>
        <v/>
      </c>
      <c r="B18" s="24">
        <f t="shared" si="2"/>
        <v>46150</v>
      </c>
      <c r="C18" s="20">
        <f t="shared" si="0"/>
        <v>6</v>
      </c>
      <c r="D18" s="84"/>
      <c r="E18" s="85"/>
      <c r="F18" s="85"/>
      <c r="G18" s="85"/>
      <c r="H18" s="86"/>
      <c r="I18" s="87"/>
      <c r="J18" s="85"/>
      <c r="K18" s="85"/>
      <c r="L18" s="85"/>
      <c r="M18" s="88"/>
      <c r="N18" s="10">
        <f t="shared" si="1"/>
        <v>0</v>
      </c>
      <c r="O18" s="89"/>
      <c r="P18" s="89"/>
      <c r="Q18" s="89"/>
      <c r="R18" s="91"/>
    </row>
    <row r="19" spans="1:18" ht="16.149999999999999" customHeight="1">
      <c r="A19" s="22" t="str">
        <f>IFERROR(VLOOKUP(B19,休日マスタ!$A$3:$A$22,1,FALSE),"")</f>
        <v/>
      </c>
      <c r="B19" s="24">
        <f t="shared" si="2"/>
        <v>46151</v>
      </c>
      <c r="C19" s="20">
        <f t="shared" si="0"/>
        <v>7</v>
      </c>
      <c r="D19" s="84"/>
      <c r="E19" s="85"/>
      <c r="F19" s="85"/>
      <c r="G19" s="85"/>
      <c r="H19" s="86"/>
      <c r="I19" s="87"/>
      <c r="J19" s="85"/>
      <c r="K19" s="85"/>
      <c r="L19" s="85"/>
      <c r="M19" s="88"/>
      <c r="N19" s="10">
        <f t="shared" si="1"/>
        <v>0</v>
      </c>
      <c r="O19" s="89"/>
      <c r="P19" s="89"/>
      <c r="Q19" s="89"/>
      <c r="R19" s="91"/>
    </row>
    <row r="20" spans="1:18" ht="16.149999999999999" customHeight="1">
      <c r="A20" s="22" t="str">
        <f>IFERROR(VLOOKUP(B20,休日マスタ!$A$3:$A$22,1,FALSE),"")</f>
        <v/>
      </c>
      <c r="B20" s="24">
        <f t="shared" si="2"/>
        <v>46152</v>
      </c>
      <c r="C20" s="20">
        <f t="shared" si="0"/>
        <v>1</v>
      </c>
      <c r="D20" s="84"/>
      <c r="E20" s="85"/>
      <c r="F20" s="85"/>
      <c r="G20" s="85"/>
      <c r="H20" s="86"/>
      <c r="I20" s="87"/>
      <c r="J20" s="85"/>
      <c r="K20" s="85"/>
      <c r="L20" s="85"/>
      <c r="M20" s="88"/>
      <c r="N20" s="10">
        <f t="shared" si="1"/>
        <v>0</v>
      </c>
      <c r="O20" s="89"/>
      <c r="P20" s="89"/>
      <c r="Q20" s="89"/>
      <c r="R20" s="91"/>
    </row>
    <row r="21" spans="1:18" ht="16.149999999999999" customHeight="1">
      <c r="A21" s="22" t="str">
        <f>IFERROR(VLOOKUP(B21,休日マスタ!$A$3:$A$22,1,FALSE),"")</f>
        <v/>
      </c>
      <c r="B21" s="24">
        <f t="shared" si="2"/>
        <v>46153</v>
      </c>
      <c r="C21" s="20">
        <f t="shared" si="0"/>
        <v>2</v>
      </c>
      <c r="D21" s="84"/>
      <c r="E21" s="85"/>
      <c r="F21" s="85"/>
      <c r="G21" s="85"/>
      <c r="H21" s="86"/>
      <c r="I21" s="87"/>
      <c r="J21" s="85"/>
      <c r="K21" s="85"/>
      <c r="L21" s="85"/>
      <c r="M21" s="88"/>
      <c r="N21" s="10">
        <f t="shared" si="1"/>
        <v>0</v>
      </c>
      <c r="O21" s="89"/>
      <c r="P21" s="89"/>
      <c r="Q21" s="89"/>
      <c r="R21" s="91"/>
    </row>
    <row r="22" spans="1:18" ht="16.149999999999999" customHeight="1">
      <c r="A22" s="22" t="str">
        <f>IFERROR(VLOOKUP(B22,休日マスタ!$A$3:$A$22,1,FALSE),"")</f>
        <v/>
      </c>
      <c r="B22" s="24">
        <f t="shared" si="2"/>
        <v>46154</v>
      </c>
      <c r="C22" s="20">
        <f t="shared" si="0"/>
        <v>3</v>
      </c>
      <c r="D22" s="84"/>
      <c r="E22" s="85"/>
      <c r="F22" s="85"/>
      <c r="G22" s="85"/>
      <c r="H22" s="86"/>
      <c r="I22" s="87"/>
      <c r="J22" s="85"/>
      <c r="K22" s="85"/>
      <c r="L22" s="85"/>
      <c r="M22" s="88"/>
      <c r="N22" s="10">
        <f t="shared" si="1"/>
        <v>0</v>
      </c>
      <c r="O22" s="89"/>
      <c r="P22" s="89"/>
      <c r="Q22" s="89"/>
      <c r="R22" s="91"/>
    </row>
    <row r="23" spans="1:18" ht="16.149999999999999" customHeight="1">
      <c r="A23" s="22" t="str">
        <f>IFERROR(VLOOKUP(B23,休日マスタ!$A$3:$A$22,1,FALSE),"")</f>
        <v/>
      </c>
      <c r="B23" s="24">
        <f t="shared" si="2"/>
        <v>46155</v>
      </c>
      <c r="C23" s="20">
        <f t="shared" si="0"/>
        <v>4</v>
      </c>
      <c r="D23" s="84"/>
      <c r="E23" s="85"/>
      <c r="F23" s="85"/>
      <c r="G23" s="85"/>
      <c r="H23" s="86"/>
      <c r="I23" s="87"/>
      <c r="J23" s="85"/>
      <c r="K23" s="85"/>
      <c r="L23" s="85"/>
      <c r="M23" s="88"/>
      <c r="N23" s="10">
        <f t="shared" si="1"/>
        <v>0</v>
      </c>
      <c r="O23" s="89"/>
      <c r="P23" s="89"/>
      <c r="Q23" s="89"/>
      <c r="R23" s="91"/>
    </row>
    <row r="24" spans="1:18" ht="16.149999999999999" customHeight="1">
      <c r="A24" s="22" t="str">
        <f>IFERROR(VLOOKUP(B24,休日マスタ!$A$3:$A$22,1,FALSE),"")</f>
        <v/>
      </c>
      <c r="B24" s="24">
        <f t="shared" si="2"/>
        <v>46156</v>
      </c>
      <c r="C24" s="20">
        <f t="shared" si="0"/>
        <v>5</v>
      </c>
      <c r="D24" s="84"/>
      <c r="E24" s="85"/>
      <c r="F24" s="85"/>
      <c r="G24" s="85"/>
      <c r="H24" s="86"/>
      <c r="I24" s="87"/>
      <c r="J24" s="85"/>
      <c r="K24" s="85"/>
      <c r="L24" s="85"/>
      <c r="M24" s="88"/>
      <c r="N24" s="10">
        <f t="shared" si="1"/>
        <v>0</v>
      </c>
      <c r="O24" s="89"/>
      <c r="P24" s="89"/>
      <c r="Q24" s="89"/>
      <c r="R24" s="91"/>
    </row>
    <row r="25" spans="1:18" ht="16.149999999999999" customHeight="1">
      <c r="A25" s="22" t="str">
        <f>IFERROR(VLOOKUP(B25,休日マスタ!$A$3:$A$22,1,FALSE),"")</f>
        <v/>
      </c>
      <c r="B25" s="24">
        <f t="shared" si="2"/>
        <v>46157</v>
      </c>
      <c r="C25" s="20">
        <f t="shared" si="0"/>
        <v>6</v>
      </c>
      <c r="D25" s="84"/>
      <c r="E25" s="85"/>
      <c r="F25" s="85"/>
      <c r="G25" s="85"/>
      <c r="H25" s="86"/>
      <c r="I25" s="87"/>
      <c r="J25" s="85"/>
      <c r="K25" s="85"/>
      <c r="L25" s="85"/>
      <c r="M25" s="88"/>
      <c r="N25" s="10">
        <f t="shared" si="1"/>
        <v>0</v>
      </c>
      <c r="O25" s="89"/>
      <c r="P25" s="89"/>
      <c r="Q25" s="89"/>
      <c r="R25" s="91"/>
    </row>
    <row r="26" spans="1:18" ht="16.149999999999999" customHeight="1">
      <c r="A26" s="22" t="str">
        <f>IFERROR(VLOOKUP(B26,休日マスタ!$A$3:$A$22,1,FALSE),"")</f>
        <v/>
      </c>
      <c r="B26" s="24">
        <f t="shared" si="2"/>
        <v>46158</v>
      </c>
      <c r="C26" s="20">
        <f t="shared" si="0"/>
        <v>7</v>
      </c>
      <c r="D26" s="84"/>
      <c r="E26" s="85"/>
      <c r="F26" s="85"/>
      <c r="G26" s="85"/>
      <c r="H26" s="86"/>
      <c r="I26" s="87"/>
      <c r="J26" s="85"/>
      <c r="K26" s="85"/>
      <c r="L26" s="85"/>
      <c r="M26" s="88"/>
      <c r="N26" s="10">
        <f t="shared" si="1"/>
        <v>0</v>
      </c>
      <c r="O26" s="89"/>
      <c r="P26" s="89"/>
      <c r="Q26" s="89"/>
      <c r="R26" s="91"/>
    </row>
    <row r="27" spans="1:18" ht="16.149999999999999" customHeight="1">
      <c r="A27" s="22" t="str">
        <f>IFERROR(VLOOKUP(B27,休日マスタ!$A$3:$A$22,1,FALSE),"")</f>
        <v/>
      </c>
      <c r="B27" s="24">
        <f t="shared" si="2"/>
        <v>46159</v>
      </c>
      <c r="C27" s="20">
        <f t="shared" si="0"/>
        <v>1</v>
      </c>
      <c r="D27" s="84"/>
      <c r="E27" s="85"/>
      <c r="F27" s="85"/>
      <c r="G27" s="85"/>
      <c r="H27" s="86"/>
      <c r="I27" s="87"/>
      <c r="J27" s="85"/>
      <c r="K27" s="85"/>
      <c r="L27" s="85"/>
      <c r="M27" s="88"/>
      <c r="N27" s="10">
        <f t="shared" si="1"/>
        <v>0</v>
      </c>
      <c r="O27" s="89"/>
      <c r="P27" s="89"/>
      <c r="Q27" s="89"/>
      <c r="R27" s="91"/>
    </row>
    <row r="28" spans="1:18" ht="16.149999999999999" customHeight="1">
      <c r="A28" s="22" t="str">
        <f>IFERROR(VLOOKUP(B28,休日マスタ!$A$3:$A$22,1,FALSE),"")</f>
        <v/>
      </c>
      <c r="B28" s="24">
        <f t="shared" si="2"/>
        <v>46160</v>
      </c>
      <c r="C28" s="20">
        <f t="shared" si="0"/>
        <v>2</v>
      </c>
      <c r="D28" s="84"/>
      <c r="E28" s="85"/>
      <c r="F28" s="85"/>
      <c r="G28" s="85"/>
      <c r="H28" s="86"/>
      <c r="I28" s="87"/>
      <c r="J28" s="85"/>
      <c r="K28" s="85"/>
      <c r="L28" s="85"/>
      <c r="M28" s="88"/>
      <c r="N28" s="10">
        <f t="shared" si="1"/>
        <v>0</v>
      </c>
      <c r="O28" s="89"/>
      <c r="P28" s="89"/>
      <c r="Q28" s="89"/>
      <c r="R28" s="91"/>
    </row>
    <row r="29" spans="1:18" ht="16.149999999999999" customHeight="1">
      <c r="A29" s="22" t="str">
        <f>IFERROR(VLOOKUP(B29,休日マスタ!$A$3:$A$22,1,FALSE),"")</f>
        <v/>
      </c>
      <c r="B29" s="24">
        <f t="shared" si="2"/>
        <v>46161</v>
      </c>
      <c r="C29" s="20">
        <f t="shared" si="0"/>
        <v>3</v>
      </c>
      <c r="D29" s="84"/>
      <c r="E29" s="85"/>
      <c r="F29" s="85"/>
      <c r="G29" s="85"/>
      <c r="H29" s="86"/>
      <c r="I29" s="87"/>
      <c r="J29" s="85"/>
      <c r="K29" s="85"/>
      <c r="L29" s="85"/>
      <c r="M29" s="88"/>
      <c r="N29" s="10">
        <f t="shared" si="1"/>
        <v>0</v>
      </c>
      <c r="O29" s="89"/>
      <c r="P29" s="89"/>
      <c r="Q29" s="89"/>
      <c r="R29" s="91"/>
    </row>
    <row r="30" spans="1:18" ht="16.149999999999999" customHeight="1">
      <c r="A30" s="22" t="str">
        <f>IFERROR(VLOOKUP(B30,休日マスタ!$A$3:$A$22,1,FALSE),"")</f>
        <v/>
      </c>
      <c r="B30" s="24">
        <f t="shared" si="2"/>
        <v>46162</v>
      </c>
      <c r="C30" s="20">
        <f t="shared" si="0"/>
        <v>4</v>
      </c>
      <c r="D30" s="84"/>
      <c r="E30" s="85"/>
      <c r="F30" s="85"/>
      <c r="G30" s="85"/>
      <c r="H30" s="86"/>
      <c r="I30" s="87"/>
      <c r="J30" s="85"/>
      <c r="K30" s="85"/>
      <c r="L30" s="85"/>
      <c r="M30" s="88"/>
      <c r="N30" s="10">
        <f t="shared" si="1"/>
        <v>0</v>
      </c>
      <c r="O30" s="89"/>
      <c r="P30" s="89"/>
      <c r="Q30" s="89"/>
      <c r="R30" s="91"/>
    </row>
    <row r="31" spans="1:18" ht="16.149999999999999" customHeight="1">
      <c r="A31" s="22" t="str">
        <f>IFERROR(VLOOKUP(B31,休日マスタ!$A$3:$A$22,1,FALSE),"")</f>
        <v/>
      </c>
      <c r="B31" s="24">
        <f t="shared" si="2"/>
        <v>46163</v>
      </c>
      <c r="C31" s="20">
        <f t="shared" si="0"/>
        <v>5</v>
      </c>
      <c r="D31" s="84"/>
      <c r="E31" s="85"/>
      <c r="F31" s="85"/>
      <c r="G31" s="85"/>
      <c r="H31" s="86"/>
      <c r="I31" s="87"/>
      <c r="J31" s="85"/>
      <c r="K31" s="85"/>
      <c r="L31" s="85"/>
      <c r="M31" s="88"/>
      <c r="N31" s="10">
        <f t="shared" si="1"/>
        <v>0</v>
      </c>
      <c r="O31" s="89"/>
      <c r="P31" s="89"/>
      <c r="Q31" s="89"/>
      <c r="R31" s="91"/>
    </row>
    <row r="32" spans="1:18" ht="16.149999999999999" customHeight="1">
      <c r="A32" s="22" t="str">
        <f>IFERROR(VLOOKUP(B32,休日マスタ!$A$3:$A$22,1,FALSE),"")</f>
        <v/>
      </c>
      <c r="B32" s="24">
        <f t="shared" si="2"/>
        <v>46164</v>
      </c>
      <c r="C32" s="20">
        <f t="shared" si="0"/>
        <v>6</v>
      </c>
      <c r="D32" s="84"/>
      <c r="E32" s="85"/>
      <c r="F32" s="85"/>
      <c r="G32" s="85"/>
      <c r="H32" s="86"/>
      <c r="I32" s="87"/>
      <c r="J32" s="85"/>
      <c r="K32" s="85"/>
      <c r="L32" s="85"/>
      <c r="M32" s="88"/>
      <c r="N32" s="10">
        <f t="shared" si="1"/>
        <v>0</v>
      </c>
      <c r="O32" s="89"/>
      <c r="P32" s="89"/>
      <c r="Q32" s="89"/>
      <c r="R32" s="91"/>
    </row>
    <row r="33" spans="1:18" ht="16.149999999999999" customHeight="1">
      <c r="A33" s="22" t="str">
        <f>IFERROR(VLOOKUP(B33,休日マスタ!$A$3:$A$22,1,FALSE),"")</f>
        <v/>
      </c>
      <c r="B33" s="24">
        <f t="shared" si="2"/>
        <v>46165</v>
      </c>
      <c r="C33" s="20">
        <f t="shared" si="0"/>
        <v>7</v>
      </c>
      <c r="D33" s="84"/>
      <c r="E33" s="85"/>
      <c r="F33" s="85"/>
      <c r="G33" s="85"/>
      <c r="H33" s="86"/>
      <c r="I33" s="87"/>
      <c r="J33" s="85"/>
      <c r="K33" s="85"/>
      <c r="L33" s="85"/>
      <c r="M33" s="88"/>
      <c r="N33" s="10">
        <f t="shared" si="1"/>
        <v>0</v>
      </c>
      <c r="O33" s="89"/>
      <c r="P33" s="89"/>
      <c r="Q33" s="89"/>
      <c r="R33" s="91"/>
    </row>
    <row r="34" spans="1:18" ht="16.149999999999999" customHeight="1">
      <c r="A34" s="22" t="str">
        <f>IFERROR(VLOOKUP(B34,休日マスタ!$A$3:$A$22,1,FALSE),"")</f>
        <v/>
      </c>
      <c r="B34" s="24">
        <f t="shared" si="2"/>
        <v>46166</v>
      </c>
      <c r="C34" s="20">
        <f t="shared" si="0"/>
        <v>1</v>
      </c>
      <c r="D34" s="84"/>
      <c r="E34" s="85"/>
      <c r="F34" s="85"/>
      <c r="G34" s="85"/>
      <c r="H34" s="86"/>
      <c r="I34" s="87"/>
      <c r="J34" s="85"/>
      <c r="K34" s="85"/>
      <c r="L34" s="85"/>
      <c r="M34" s="88"/>
      <c r="N34" s="10">
        <f t="shared" si="1"/>
        <v>0</v>
      </c>
      <c r="O34" s="89"/>
      <c r="P34" s="89"/>
      <c r="Q34" s="89"/>
      <c r="R34" s="91"/>
    </row>
    <row r="35" spans="1:18" ht="16.149999999999999" customHeight="1">
      <c r="A35" s="22" t="str">
        <f>IFERROR(VLOOKUP(B35,休日マスタ!$A$3:$A$22,1,FALSE),"")</f>
        <v/>
      </c>
      <c r="B35" s="24">
        <f t="shared" si="2"/>
        <v>46167</v>
      </c>
      <c r="C35" s="20">
        <f t="shared" si="0"/>
        <v>2</v>
      </c>
      <c r="D35" s="84"/>
      <c r="E35" s="85"/>
      <c r="F35" s="85"/>
      <c r="G35" s="85"/>
      <c r="H35" s="86"/>
      <c r="I35" s="87"/>
      <c r="J35" s="85"/>
      <c r="K35" s="85"/>
      <c r="L35" s="85"/>
      <c r="M35" s="88"/>
      <c r="N35" s="10">
        <f t="shared" si="1"/>
        <v>0</v>
      </c>
      <c r="O35" s="89"/>
      <c r="P35" s="89"/>
      <c r="Q35" s="89"/>
      <c r="R35" s="91"/>
    </row>
    <row r="36" spans="1:18" ht="16.149999999999999" customHeight="1">
      <c r="A36" s="22" t="str">
        <f>IFERROR(VLOOKUP(B36,休日マスタ!$A$3:$A$22,1,FALSE),"")</f>
        <v/>
      </c>
      <c r="B36" s="24">
        <f t="shared" si="2"/>
        <v>46168</v>
      </c>
      <c r="C36" s="20">
        <f t="shared" si="0"/>
        <v>3</v>
      </c>
      <c r="D36" s="84"/>
      <c r="E36" s="85"/>
      <c r="F36" s="85"/>
      <c r="G36" s="85"/>
      <c r="H36" s="86"/>
      <c r="I36" s="87"/>
      <c r="J36" s="85"/>
      <c r="K36" s="85"/>
      <c r="L36" s="85"/>
      <c r="M36" s="88"/>
      <c r="N36" s="10">
        <f t="shared" si="1"/>
        <v>0</v>
      </c>
      <c r="O36" s="89"/>
      <c r="P36" s="89"/>
      <c r="Q36" s="89"/>
      <c r="R36" s="91"/>
    </row>
    <row r="37" spans="1:18" ht="16.149999999999999" customHeight="1">
      <c r="A37" s="22" t="str">
        <f>IFERROR(VLOOKUP(B37,休日マスタ!$A$3:$A$22,1,FALSE),"")</f>
        <v/>
      </c>
      <c r="B37" s="24">
        <f t="shared" si="2"/>
        <v>46169</v>
      </c>
      <c r="C37" s="20">
        <f t="shared" si="0"/>
        <v>4</v>
      </c>
      <c r="D37" s="84"/>
      <c r="E37" s="85"/>
      <c r="F37" s="85"/>
      <c r="G37" s="85"/>
      <c r="H37" s="86"/>
      <c r="I37" s="87"/>
      <c r="J37" s="85"/>
      <c r="K37" s="85"/>
      <c r="L37" s="85"/>
      <c r="M37" s="88"/>
      <c r="N37" s="10">
        <f t="shared" si="1"/>
        <v>0</v>
      </c>
      <c r="O37" s="89"/>
      <c r="P37" s="89"/>
      <c r="Q37" s="89"/>
      <c r="R37" s="91"/>
    </row>
    <row r="38" spans="1:18" ht="16.149999999999999" customHeight="1">
      <c r="A38" s="22" t="str">
        <f>IFERROR(VLOOKUP(B38,休日マスタ!$A$3:$A$22,1,FALSE),"")</f>
        <v/>
      </c>
      <c r="B38" s="24">
        <f t="shared" si="2"/>
        <v>46170</v>
      </c>
      <c r="C38" s="20">
        <f t="shared" si="0"/>
        <v>5</v>
      </c>
      <c r="D38" s="84"/>
      <c r="E38" s="85"/>
      <c r="F38" s="85"/>
      <c r="G38" s="85"/>
      <c r="H38" s="86"/>
      <c r="I38" s="87"/>
      <c r="J38" s="85"/>
      <c r="K38" s="85"/>
      <c r="L38" s="85"/>
      <c r="M38" s="88"/>
      <c r="N38" s="10">
        <f t="shared" si="1"/>
        <v>0</v>
      </c>
      <c r="O38" s="89"/>
      <c r="P38" s="89"/>
      <c r="Q38" s="89"/>
      <c r="R38" s="91"/>
    </row>
    <row r="39" spans="1:18" ht="16.149999999999999" customHeight="1">
      <c r="A39" s="22" t="str">
        <f>IFERROR(VLOOKUP(B39,休日マスタ!$A$3:$A$22,1,FALSE),"")</f>
        <v/>
      </c>
      <c r="B39" s="24">
        <f>IFERROR(IF(DAY(B38+1)=1,"",B38+1),"")</f>
        <v>46171</v>
      </c>
      <c r="C39" s="20">
        <f>IF(B39="","",WEEKDAY(B39,1))</f>
        <v>6</v>
      </c>
      <c r="D39" s="84"/>
      <c r="E39" s="85"/>
      <c r="F39" s="85"/>
      <c r="G39" s="85"/>
      <c r="H39" s="86"/>
      <c r="I39" s="87"/>
      <c r="J39" s="85"/>
      <c r="K39" s="85"/>
      <c r="L39" s="85"/>
      <c r="M39" s="88"/>
      <c r="N39" s="10">
        <f t="shared" si="1"/>
        <v>0</v>
      </c>
      <c r="O39" s="89"/>
      <c r="P39" s="89"/>
      <c r="Q39" s="89"/>
      <c r="R39" s="91"/>
    </row>
    <row r="40" spans="1:18" ht="16.149999999999999" customHeight="1">
      <c r="A40" s="22" t="str">
        <f>IFERROR(VLOOKUP(B40,休日マスタ!$A$3:$A$22,1,FALSE),"")</f>
        <v/>
      </c>
      <c r="B40" s="24">
        <f>IFERROR(IF(DAY(B39+1)=1,"",B39+1),"")</f>
        <v>46172</v>
      </c>
      <c r="C40" s="20">
        <f>IF(B40="","",WEEKDAY(B40,1))</f>
        <v>7</v>
      </c>
      <c r="D40" s="84"/>
      <c r="E40" s="85"/>
      <c r="F40" s="85"/>
      <c r="G40" s="85"/>
      <c r="H40" s="86"/>
      <c r="I40" s="87"/>
      <c r="J40" s="85"/>
      <c r="K40" s="85"/>
      <c r="L40" s="85"/>
      <c r="M40" s="88"/>
      <c r="N40" s="10">
        <f>(D40+E40+F40+G40+H40)+(I40+J40+K40+L40+M40)</f>
        <v>0</v>
      </c>
      <c r="O40" s="89"/>
      <c r="P40" s="89"/>
      <c r="Q40" s="89"/>
      <c r="R40" s="91"/>
    </row>
    <row r="41" spans="1:18" ht="16.149999999999999" customHeight="1" thickBot="1">
      <c r="A41" s="22" t="str">
        <f>IFERROR(VLOOKUP(B41,休日マスタ!$A$3:$A$22,1,FALSE),"")</f>
        <v/>
      </c>
      <c r="B41" s="25">
        <f>IFERROR(IF(DAY(B40+1)=1,"",B40+1),"")</f>
        <v>46173</v>
      </c>
      <c r="C41" s="33">
        <f>IF(B41="","",WEEKDAY(B41,1))</f>
        <v>1</v>
      </c>
      <c r="D41" s="95"/>
      <c r="E41" s="96"/>
      <c r="F41" s="96"/>
      <c r="G41" s="96"/>
      <c r="H41" s="97"/>
      <c r="I41" s="98"/>
      <c r="J41" s="96"/>
      <c r="K41" s="96"/>
      <c r="L41" s="96"/>
      <c r="M41" s="99"/>
      <c r="N41" s="11">
        <f>(D41+E41+F41+G41+H41)+(I41+J41+K41+L41+M41)</f>
        <v>0</v>
      </c>
      <c r="O41" s="100"/>
      <c r="P41" s="100"/>
      <c r="Q41" s="100"/>
      <c r="R41" s="101"/>
    </row>
    <row r="42" spans="1:18" ht="16.149999999999999" customHeight="1" thickTop="1">
      <c r="B42" s="140" t="s">
        <v>16</v>
      </c>
      <c r="C42" s="141"/>
      <c r="D42" s="67">
        <f>SUM(D11:D41)</f>
        <v>0</v>
      </c>
      <c r="E42" s="68">
        <f t="shared" ref="E42:Q42" si="3">SUM(E11:E41)</f>
        <v>0</v>
      </c>
      <c r="F42" s="68">
        <f t="shared" si="3"/>
        <v>0</v>
      </c>
      <c r="G42" s="68">
        <f t="shared" si="3"/>
        <v>0</v>
      </c>
      <c r="H42" s="68">
        <f t="shared" si="3"/>
        <v>0</v>
      </c>
      <c r="I42" s="68">
        <f t="shared" si="3"/>
        <v>0</v>
      </c>
      <c r="J42" s="68">
        <f t="shared" si="3"/>
        <v>0</v>
      </c>
      <c r="K42" s="68">
        <f t="shared" si="3"/>
        <v>0</v>
      </c>
      <c r="L42" s="68">
        <f t="shared" si="3"/>
        <v>0</v>
      </c>
      <c r="M42" s="69">
        <f t="shared" si="3"/>
        <v>0</v>
      </c>
      <c r="N42" s="12">
        <f t="shared" si="3"/>
        <v>0</v>
      </c>
      <c r="O42" s="12">
        <f t="shared" si="3"/>
        <v>0</v>
      </c>
      <c r="P42" s="12">
        <f t="shared" si="3"/>
        <v>0</v>
      </c>
      <c r="Q42" s="12">
        <f t="shared" si="3"/>
        <v>0</v>
      </c>
      <c r="R42" s="12">
        <f>SUM(R11:R41)</f>
        <v>0</v>
      </c>
    </row>
    <row r="43" spans="1:18">
      <c r="B43" t="s">
        <v>17</v>
      </c>
    </row>
    <row r="44" spans="1:18" ht="22.5" customHeight="1">
      <c r="B44" s="45" t="s">
        <v>95</v>
      </c>
    </row>
    <row r="45" spans="1:18" ht="9" customHeight="1"/>
    <row r="46" spans="1:18" ht="20">
      <c r="B46" s="142" t="s">
        <v>18</v>
      </c>
      <c r="C46" s="142"/>
      <c r="D46" s="142"/>
      <c r="E46" s="142"/>
      <c r="F46" s="142"/>
      <c r="G46" s="142"/>
      <c r="H46" s="142"/>
      <c r="I46" s="142"/>
      <c r="J46" s="142"/>
      <c r="K46" s="142"/>
      <c r="L46" s="142"/>
      <c r="M46" s="142"/>
      <c r="N46" s="142"/>
      <c r="O46" s="142"/>
      <c r="P46" s="142"/>
      <c r="Q46" s="142"/>
      <c r="R46" s="142"/>
    </row>
    <row r="47" spans="1:18" ht="69" customHeight="1">
      <c r="B47" s="143" t="s">
        <v>25</v>
      </c>
      <c r="C47" s="144"/>
      <c r="D47" s="171" t="str">
        <f>'様式1-1月報(4月)'!$D$46:$R$46</f>
        <v>　目標設定シートの１（１）で記載したものを記入</v>
      </c>
      <c r="E47" s="172"/>
      <c r="F47" s="172"/>
      <c r="G47" s="172"/>
      <c r="H47" s="172"/>
      <c r="I47" s="172"/>
      <c r="J47" s="172"/>
      <c r="K47" s="172"/>
      <c r="L47" s="172"/>
      <c r="M47" s="172"/>
      <c r="N47" s="172"/>
      <c r="O47" s="172"/>
      <c r="P47" s="172"/>
      <c r="Q47" s="172"/>
      <c r="R47" s="173"/>
    </row>
    <row r="48" spans="1:18" ht="63" customHeight="1">
      <c r="B48" s="143" t="s">
        <v>54</v>
      </c>
      <c r="C48" s="148"/>
      <c r="D48" s="174" t="str">
        <f>'様式1-1月報(4月)'!$D$47:$R$47</f>
        <v>①　目標設定シートの１（２）で記載したものを記入
②
③</v>
      </c>
      <c r="E48" s="175"/>
      <c r="F48" s="175"/>
      <c r="G48" s="175"/>
      <c r="H48" s="175"/>
      <c r="I48" s="175"/>
      <c r="J48" s="175"/>
      <c r="K48" s="175"/>
      <c r="L48" s="175"/>
      <c r="M48" s="175"/>
      <c r="N48" s="175"/>
      <c r="O48" s="175"/>
      <c r="P48" s="175"/>
      <c r="Q48" s="175"/>
      <c r="R48" s="176"/>
    </row>
    <row r="49" spans="2:18" ht="42" customHeight="1">
      <c r="B49" s="180" t="s">
        <v>74</v>
      </c>
      <c r="C49" s="181"/>
      <c r="D49" s="177" t="str">
        <f>'様式1-1月報(4月)'!$D$51:$R$51</f>
        <v>・当月の考察等踏まえた行動計画</v>
      </c>
      <c r="E49" s="178"/>
      <c r="F49" s="178"/>
      <c r="G49" s="178"/>
      <c r="H49" s="178"/>
      <c r="I49" s="178"/>
      <c r="J49" s="178"/>
      <c r="K49" s="178"/>
      <c r="L49" s="178"/>
      <c r="M49" s="178"/>
      <c r="N49" s="178"/>
      <c r="O49" s="178"/>
      <c r="P49" s="178"/>
      <c r="Q49" s="178"/>
      <c r="R49" s="179"/>
    </row>
    <row r="50" spans="2:18" ht="27.65" customHeight="1">
      <c r="B50" s="165" t="s">
        <v>19</v>
      </c>
      <c r="C50" s="166"/>
      <c r="D50" s="137" t="s">
        <v>27</v>
      </c>
      <c r="E50" s="138"/>
      <c r="F50" s="138"/>
      <c r="G50" s="138"/>
      <c r="H50" s="138"/>
      <c r="I50" s="138"/>
      <c r="J50" s="138"/>
      <c r="K50" s="138"/>
      <c r="L50" s="138"/>
      <c r="M50" s="138"/>
      <c r="N50" s="138"/>
      <c r="O50" s="138"/>
      <c r="P50" s="138"/>
      <c r="Q50" s="138"/>
      <c r="R50" s="139"/>
    </row>
    <row r="51" spans="2:18" ht="28.9" customHeight="1">
      <c r="B51" s="167"/>
      <c r="C51" s="168"/>
      <c r="D51" s="137" t="s">
        <v>66</v>
      </c>
      <c r="E51" s="138"/>
      <c r="F51" s="138"/>
      <c r="G51" s="138"/>
      <c r="H51" s="138"/>
      <c r="I51" s="138"/>
      <c r="J51" s="138"/>
      <c r="K51" s="138"/>
      <c r="L51" s="138"/>
      <c r="M51" s="138"/>
      <c r="N51" s="138"/>
      <c r="O51" s="138"/>
      <c r="P51" s="138"/>
      <c r="Q51" s="138"/>
      <c r="R51" s="139"/>
    </row>
    <row r="52" spans="2:18" ht="33" customHeight="1">
      <c r="B52" s="169"/>
      <c r="C52" s="170"/>
      <c r="D52" s="137" t="s">
        <v>28</v>
      </c>
      <c r="E52" s="138"/>
      <c r="F52" s="138"/>
      <c r="G52" s="138"/>
      <c r="H52" s="138"/>
      <c r="I52" s="138"/>
      <c r="J52" s="138"/>
      <c r="K52" s="138"/>
      <c r="L52" s="138"/>
      <c r="M52" s="138"/>
      <c r="N52" s="138"/>
      <c r="O52" s="138"/>
      <c r="P52" s="138"/>
      <c r="Q52" s="138"/>
      <c r="R52" s="139"/>
    </row>
    <row r="53" spans="2:18" ht="63" customHeight="1">
      <c r="B53" s="128" t="s">
        <v>67</v>
      </c>
      <c r="C53" s="129"/>
      <c r="D53" s="182" t="s">
        <v>69</v>
      </c>
      <c r="E53" s="183"/>
      <c r="F53" s="183"/>
      <c r="G53" s="183"/>
      <c r="H53" s="183"/>
      <c r="I53" s="183"/>
      <c r="J53" s="183"/>
      <c r="K53" s="183"/>
      <c r="L53" s="183"/>
      <c r="M53" s="183"/>
      <c r="N53" s="183"/>
      <c r="O53" s="183"/>
      <c r="P53" s="183"/>
      <c r="Q53" s="183"/>
      <c r="R53" s="184"/>
    </row>
    <row r="54" spans="2:18" ht="36" customHeight="1">
      <c r="B54" s="154" t="s">
        <v>26</v>
      </c>
      <c r="C54" s="155"/>
      <c r="D54" s="156" t="s">
        <v>23</v>
      </c>
      <c r="E54" s="157"/>
      <c r="F54" s="158"/>
      <c r="G54" s="159"/>
      <c r="H54" s="160" t="s">
        <v>24</v>
      </c>
      <c r="I54" s="161"/>
      <c r="J54" s="162"/>
      <c r="K54" s="163"/>
      <c r="L54" s="160" t="s">
        <v>88</v>
      </c>
      <c r="M54" s="161"/>
      <c r="N54" s="149">
        <f>F54+J54</f>
        <v>0</v>
      </c>
      <c r="O54" s="150"/>
      <c r="P54" s="151" t="s">
        <v>29</v>
      </c>
      <c r="Q54" s="152"/>
      <c r="R54" s="94"/>
    </row>
    <row r="55" spans="2:18">
      <c r="B55" s="153" t="s">
        <v>73</v>
      </c>
      <c r="C55" s="153"/>
      <c r="D55" s="153"/>
      <c r="E55" s="153"/>
      <c r="F55" s="153"/>
      <c r="G55" s="153"/>
      <c r="H55" s="153"/>
      <c r="I55" s="153"/>
      <c r="J55" s="153"/>
      <c r="K55" s="153"/>
      <c r="L55" s="153"/>
      <c r="M55" s="153"/>
      <c r="N55" s="153"/>
      <c r="O55" s="153"/>
      <c r="P55" s="153"/>
      <c r="Q55" s="153"/>
      <c r="R55" s="153"/>
    </row>
  </sheetData>
  <sheetProtection algorithmName="SHA-512" hashValue="3h1Bx70OWlYsULl/7uDzk7CVLEI9DuGD8PeGgmHB3AV/okIvaHhUUzoUfGYFUK6lv0msRWx39cMdKVtFs2iuKQ==" saltValue="c8ji1D/sDBNzITZYrxVyEw==" spinCount="100000" sheet="1" objects="1" scenarios="1"/>
  <protectedRanges>
    <protectedRange sqref="L5:R5 D11:M41 O11:R41 T1:X1048576 D50:R53 F54:G54 J54:K54 R54" name="範囲1"/>
  </protectedRanges>
  <mergeCells count="44">
    <mergeCell ref="B53:C53"/>
    <mergeCell ref="N54:O54"/>
    <mergeCell ref="P54:Q54"/>
    <mergeCell ref="B55:R55"/>
    <mergeCell ref="B54:C54"/>
    <mergeCell ref="D54:E54"/>
    <mergeCell ref="F54:G54"/>
    <mergeCell ref="H54:I54"/>
    <mergeCell ref="J54:K54"/>
    <mergeCell ref="L54:M54"/>
    <mergeCell ref="D53:R53"/>
    <mergeCell ref="B50:C52"/>
    <mergeCell ref="D50:R50"/>
    <mergeCell ref="D51:R51"/>
    <mergeCell ref="D52:R52"/>
    <mergeCell ref="B42:C42"/>
    <mergeCell ref="B46:R46"/>
    <mergeCell ref="B47:C47"/>
    <mergeCell ref="D47:R47"/>
    <mergeCell ref="B48:C48"/>
    <mergeCell ref="D48:R48"/>
    <mergeCell ref="D49:R49"/>
    <mergeCell ref="B49:C49"/>
    <mergeCell ref="F7:G7"/>
    <mergeCell ref="H7:H8"/>
    <mergeCell ref="I7:I8"/>
    <mergeCell ref="J7:J8"/>
    <mergeCell ref="K7:L7"/>
    <mergeCell ref="B2:R2"/>
    <mergeCell ref="L4:R4"/>
    <mergeCell ref="L5:R5"/>
    <mergeCell ref="B6:C6"/>
    <mergeCell ref="D6:H6"/>
    <mergeCell ref="I6:M6"/>
    <mergeCell ref="N6:N8"/>
    <mergeCell ref="O6:O8"/>
    <mergeCell ref="P6:P8"/>
    <mergeCell ref="Q6:Q8"/>
    <mergeCell ref="M7:M8"/>
    <mergeCell ref="R6:R8"/>
    <mergeCell ref="B7:B8"/>
    <mergeCell ref="C7:C8"/>
    <mergeCell ref="D7:D8"/>
    <mergeCell ref="E7:E8"/>
  </mergeCells>
  <phoneticPr fontId="1"/>
  <conditionalFormatting sqref="B11:C41">
    <cfRule type="expression" dxfId="32" priority="40">
      <formula>$A11&lt;&gt;""</formula>
    </cfRule>
    <cfRule type="expression" dxfId="31" priority="41">
      <formula>$C11=1</formula>
    </cfRule>
    <cfRule type="expression" dxfId="30" priority="42">
      <formula>$C11=7</formula>
    </cfRule>
  </conditionalFormatting>
  <dataValidations count="1">
    <dataValidation type="decimal" allowBlank="1" showInputMessage="1" showErrorMessage="1" errorTitle="お手数をおかけします。" error="集計を行うため、０以上の整数の入力をお願いします。" promptTitle="０以上の整数を入力してください。" sqref="D11:M41 O11:R41" xr:uid="{00000000-0002-0000-0100-000000000000}">
      <formula1>0</formula1>
      <formula2>10000000</formula2>
    </dataValidation>
  </dataValidations>
  <printOptions horizontalCentered="1" verticalCentered="1"/>
  <pageMargins left="0" right="0" top="0" bottom="0" header="0" footer="0"/>
  <pageSetup paperSize="9" scale="6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54"/>
  <sheetViews>
    <sheetView view="pageBreakPreview" zoomScale="71" zoomScaleNormal="100" zoomScaleSheetLayoutView="71" workbookViewId="0">
      <selection activeCell="V21" sqref="V21"/>
    </sheetView>
  </sheetViews>
  <sheetFormatPr defaultRowHeight="18"/>
  <cols>
    <col min="1" max="1" width="3" customWidth="1"/>
    <col min="2" max="3" width="5" customWidth="1"/>
    <col min="4" max="13" width="6.25" customWidth="1"/>
    <col min="14" max="17" width="7.33203125" customWidth="1"/>
    <col min="19" max="19" width="3.58203125" customWidth="1"/>
  </cols>
  <sheetData>
    <row r="1" spans="1:18">
      <c r="B1" t="s">
        <v>0</v>
      </c>
    </row>
    <row r="2" spans="1:18" ht="30" customHeight="1">
      <c r="B2" s="108" t="str">
        <f>"令和8年度「小地域における生活支援体制整備事業」　【"&amp;DBCS(MONTH(B6))&amp;"月分】　業務報告（月報）"</f>
        <v>令和8年度「小地域における生活支援体制整備事業」　【６月分】　業務報告（月報）</v>
      </c>
      <c r="C2" s="108"/>
      <c r="D2" s="108"/>
      <c r="E2" s="108"/>
      <c r="F2" s="108"/>
      <c r="G2" s="108"/>
      <c r="H2" s="108"/>
      <c r="I2" s="108"/>
      <c r="J2" s="108"/>
      <c r="K2" s="108"/>
      <c r="L2" s="108"/>
      <c r="M2" s="108"/>
      <c r="N2" s="108"/>
      <c r="O2" s="108"/>
      <c r="P2" s="108"/>
      <c r="Q2" s="108"/>
      <c r="R2" s="108"/>
    </row>
    <row r="3" spans="1:18" ht="4" customHeight="1">
      <c r="B3" s="1"/>
      <c r="C3" s="1"/>
      <c r="D3" s="1"/>
      <c r="E3" s="1"/>
      <c r="F3" s="1"/>
      <c r="G3" s="1"/>
      <c r="H3" s="1"/>
      <c r="I3" s="1"/>
      <c r="J3" s="1"/>
      <c r="K3" s="1"/>
      <c r="L3" s="1"/>
      <c r="M3" s="1"/>
      <c r="N3" s="1"/>
      <c r="O3" s="1"/>
      <c r="P3" s="1"/>
      <c r="Q3" s="1"/>
      <c r="R3" s="1"/>
    </row>
    <row r="4" spans="1:18" ht="20.149999999999999" customHeight="1">
      <c r="L4" s="164" t="str">
        <f>'様式1-1月報(4月)'!$L$4:$R$4</f>
        <v>事業所名：</v>
      </c>
      <c r="M4" s="164"/>
      <c r="N4" s="164"/>
      <c r="O4" s="164"/>
      <c r="P4" s="164"/>
      <c r="Q4" s="164"/>
      <c r="R4" s="164"/>
    </row>
    <row r="5" spans="1:18" ht="20.149999999999999" customHeight="1">
      <c r="L5" s="110" t="s">
        <v>2</v>
      </c>
      <c r="M5" s="110"/>
      <c r="N5" s="110"/>
      <c r="O5" s="110"/>
      <c r="P5" s="110"/>
      <c r="Q5" s="110"/>
      <c r="R5" s="110"/>
    </row>
    <row r="6" spans="1:18" ht="18.75" customHeight="1">
      <c r="B6" s="111">
        <f>EDATE('様式1-1月報(4月)'!$B$6,2)</f>
        <v>46174</v>
      </c>
      <c r="C6" s="112"/>
      <c r="D6" s="113" t="s">
        <v>3</v>
      </c>
      <c r="E6" s="114"/>
      <c r="F6" s="114"/>
      <c r="G6" s="114"/>
      <c r="H6" s="115"/>
      <c r="I6" s="113" t="s">
        <v>4</v>
      </c>
      <c r="J6" s="114"/>
      <c r="K6" s="114"/>
      <c r="L6" s="114"/>
      <c r="M6" s="115"/>
      <c r="N6" s="116" t="s">
        <v>5</v>
      </c>
      <c r="O6" s="116" t="s">
        <v>22</v>
      </c>
      <c r="P6" s="116" t="s">
        <v>20</v>
      </c>
      <c r="Q6" s="116" t="s">
        <v>68</v>
      </c>
      <c r="R6" s="116" t="s">
        <v>6</v>
      </c>
    </row>
    <row r="7" spans="1:18" ht="13.5" customHeight="1">
      <c r="B7" s="121" t="s">
        <v>11</v>
      </c>
      <c r="C7" s="123" t="s">
        <v>12</v>
      </c>
      <c r="D7" s="102" t="s">
        <v>7</v>
      </c>
      <c r="E7" s="107" t="s">
        <v>8</v>
      </c>
      <c r="F7" s="107" t="s">
        <v>9</v>
      </c>
      <c r="G7" s="107"/>
      <c r="H7" s="119" t="s">
        <v>10</v>
      </c>
      <c r="I7" s="102" t="s">
        <v>7</v>
      </c>
      <c r="J7" s="107" t="s">
        <v>8</v>
      </c>
      <c r="K7" s="107" t="s">
        <v>9</v>
      </c>
      <c r="L7" s="107"/>
      <c r="M7" s="119" t="s">
        <v>10</v>
      </c>
      <c r="N7" s="117"/>
      <c r="O7" s="117"/>
      <c r="P7" s="117"/>
      <c r="Q7" s="117"/>
      <c r="R7" s="117"/>
    </row>
    <row r="8" spans="1:18" ht="27" customHeight="1">
      <c r="B8" s="122"/>
      <c r="C8" s="124"/>
      <c r="D8" s="103"/>
      <c r="E8" s="130"/>
      <c r="F8" s="28" t="s">
        <v>13</v>
      </c>
      <c r="G8" s="2" t="s">
        <v>14</v>
      </c>
      <c r="H8" s="120"/>
      <c r="I8" s="103"/>
      <c r="J8" s="130"/>
      <c r="K8" s="28" t="s">
        <v>13</v>
      </c>
      <c r="L8" s="2" t="s">
        <v>14</v>
      </c>
      <c r="M8" s="120"/>
      <c r="N8" s="118"/>
      <c r="O8" s="118"/>
      <c r="P8" s="118"/>
      <c r="Q8" s="118"/>
      <c r="R8" s="118"/>
    </row>
    <row r="9" spans="1:18" ht="16.5" customHeight="1">
      <c r="B9" s="26" t="s">
        <v>15</v>
      </c>
      <c r="C9" s="3"/>
      <c r="D9" s="4">
        <v>1</v>
      </c>
      <c r="E9" s="5">
        <v>1</v>
      </c>
      <c r="F9" s="5">
        <v>4</v>
      </c>
      <c r="G9" s="5">
        <v>0</v>
      </c>
      <c r="H9" s="3">
        <v>0</v>
      </c>
      <c r="I9" s="6">
        <v>0</v>
      </c>
      <c r="J9" s="5">
        <v>0</v>
      </c>
      <c r="K9" s="5">
        <v>0</v>
      </c>
      <c r="L9" s="5">
        <v>2</v>
      </c>
      <c r="M9" s="7">
        <v>0</v>
      </c>
      <c r="N9" s="8">
        <f>(D9+E9+F9+G9+H9)+(I9+J9+K9+L9+M9)</f>
        <v>8</v>
      </c>
      <c r="O9" s="8">
        <v>1</v>
      </c>
      <c r="P9" s="78">
        <v>1</v>
      </c>
      <c r="Q9" s="8">
        <v>1</v>
      </c>
      <c r="R9" s="9">
        <v>0</v>
      </c>
    </row>
    <row r="10" spans="1:18" ht="27" hidden="1" customHeight="1">
      <c r="B10" s="29" t="s">
        <v>33</v>
      </c>
      <c r="C10" s="30" t="s">
        <v>55</v>
      </c>
      <c r="D10" s="31" t="s">
        <v>56</v>
      </c>
      <c r="E10" s="34" t="s">
        <v>57</v>
      </c>
      <c r="F10" s="34" t="s">
        <v>58</v>
      </c>
      <c r="G10" s="35" t="s">
        <v>59</v>
      </c>
      <c r="H10" s="32" t="s">
        <v>60</v>
      </c>
      <c r="I10" s="31" t="s">
        <v>61</v>
      </c>
      <c r="J10" s="34" t="s">
        <v>62</v>
      </c>
      <c r="K10" s="34" t="s">
        <v>63</v>
      </c>
      <c r="L10" s="35" t="s">
        <v>64</v>
      </c>
      <c r="M10" s="32" t="s">
        <v>65</v>
      </c>
      <c r="N10" s="23" t="s">
        <v>5</v>
      </c>
      <c r="O10" s="23" t="s">
        <v>22</v>
      </c>
      <c r="P10" s="23" t="s">
        <v>20</v>
      </c>
      <c r="Q10" s="23" t="s">
        <v>21</v>
      </c>
      <c r="R10" s="36" t="s">
        <v>6</v>
      </c>
    </row>
    <row r="11" spans="1:18" ht="16.149999999999999" customHeight="1">
      <c r="A11" s="22" t="str">
        <f>IFERROR(VLOOKUP(B11,休日マスタ!$A$3:$A$22,1,FALSE),"")</f>
        <v/>
      </c>
      <c r="B11" s="27">
        <f>B6</f>
        <v>46174</v>
      </c>
      <c r="C11" s="19">
        <f t="shared" ref="C11:C38" si="0">WEEKDAY(B11,1)</f>
        <v>2</v>
      </c>
      <c r="D11" s="79"/>
      <c r="E11" s="80"/>
      <c r="F11" s="80"/>
      <c r="G11" s="80"/>
      <c r="H11" s="81"/>
      <c r="I11" s="82"/>
      <c r="J11" s="80"/>
      <c r="K11" s="80"/>
      <c r="L11" s="80"/>
      <c r="M11" s="83"/>
      <c r="N11" s="10">
        <f>(D11+E11+F11+G11+H11)+(I11+J11+K11+L11+M11)</f>
        <v>0</v>
      </c>
      <c r="O11" s="89"/>
      <c r="P11" s="89"/>
      <c r="Q11" s="89"/>
      <c r="R11" s="90"/>
    </row>
    <row r="12" spans="1:18" ht="16.149999999999999" customHeight="1">
      <c r="A12" s="22" t="str">
        <f>IFERROR(VLOOKUP(B12,休日マスタ!$A$3:$A$22,1,FALSE),"")</f>
        <v/>
      </c>
      <c r="B12" s="24">
        <f>B11+1</f>
        <v>46175</v>
      </c>
      <c r="C12" s="20">
        <f t="shared" si="0"/>
        <v>3</v>
      </c>
      <c r="D12" s="84"/>
      <c r="E12" s="85"/>
      <c r="F12" s="85"/>
      <c r="G12" s="85"/>
      <c r="H12" s="86"/>
      <c r="I12" s="87"/>
      <c r="J12" s="85"/>
      <c r="K12" s="85"/>
      <c r="L12" s="85"/>
      <c r="M12" s="88"/>
      <c r="N12" s="10">
        <f t="shared" ref="N12:N39" si="1">(D12+E12+F12+G12+H12)+(I12+J12+K12+L12+M12)</f>
        <v>0</v>
      </c>
      <c r="O12" s="89"/>
      <c r="P12" s="89"/>
      <c r="Q12" s="89"/>
      <c r="R12" s="91"/>
    </row>
    <row r="13" spans="1:18" ht="16.149999999999999" customHeight="1">
      <c r="A13" s="22" t="str">
        <f>IFERROR(VLOOKUP(B13,休日マスタ!$A$3:$A$22,1,FALSE),"")</f>
        <v/>
      </c>
      <c r="B13" s="24">
        <f t="shared" ref="B13:B38" si="2">B12+1</f>
        <v>46176</v>
      </c>
      <c r="C13" s="20">
        <f t="shared" si="0"/>
        <v>4</v>
      </c>
      <c r="D13" s="84"/>
      <c r="E13" s="85"/>
      <c r="F13" s="85"/>
      <c r="G13" s="85"/>
      <c r="H13" s="86"/>
      <c r="I13" s="87"/>
      <c r="J13" s="85"/>
      <c r="K13" s="85"/>
      <c r="L13" s="85"/>
      <c r="M13" s="88"/>
      <c r="N13" s="10">
        <f t="shared" si="1"/>
        <v>0</v>
      </c>
      <c r="O13" s="89"/>
      <c r="P13" s="89"/>
      <c r="Q13" s="89"/>
      <c r="R13" s="91"/>
    </row>
    <row r="14" spans="1:18" ht="16.149999999999999" customHeight="1">
      <c r="A14" s="22" t="str">
        <f>IFERROR(VLOOKUP(B14,休日マスタ!$A$3:$A$22,1,FALSE),"")</f>
        <v/>
      </c>
      <c r="B14" s="24">
        <f t="shared" si="2"/>
        <v>46177</v>
      </c>
      <c r="C14" s="20">
        <f t="shared" si="0"/>
        <v>5</v>
      </c>
      <c r="D14" s="84"/>
      <c r="E14" s="85"/>
      <c r="F14" s="85"/>
      <c r="G14" s="85"/>
      <c r="H14" s="86"/>
      <c r="I14" s="87"/>
      <c r="J14" s="85"/>
      <c r="K14" s="85"/>
      <c r="L14" s="85"/>
      <c r="M14" s="88"/>
      <c r="N14" s="10">
        <f t="shared" si="1"/>
        <v>0</v>
      </c>
      <c r="O14" s="89"/>
      <c r="P14" s="89"/>
      <c r="Q14" s="89"/>
      <c r="R14" s="91"/>
    </row>
    <row r="15" spans="1:18" ht="16.149999999999999" customHeight="1">
      <c r="A15" s="22" t="str">
        <f>IFERROR(VLOOKUP(B15,休日マスタ!$A$3:$A$22,1,FALSE),"")</f>
        <v/>
      </c>
      <c r="B15" s="24">
        <f t="shared" si="2"/>
        <v>46178</v>
      </c>
      <c r="C15" s="20">
        <f t="shared" si="0"/>
        <v>6</v>
      </c>
      <c r="D15" s="84"/>
      <c r="E15" s="85"/>
      <c r="F15" s="85"/>
      <c r="G15" s="85"/>
      <c r="H15" s="86"/>
      <c r="I15" s="87"/>
      <c r="J15" s="85"/>
      <c r="K15" s="85"/>
      <c r="L15" s="85"/>
      <c r="M15" s="88"/>
      <c r="N15" s="10">
        <f t="shared" si="1"/>
        <v>0</v>
      </c>
      <c r="O15" s="89"/>
      <c r="P15" s="89"/>
      <c r="Q15" s="89"/>
      <c r="R15" s="91"/>
    </row>
    <row r="16" spans="1:18" ht="16.149999999999999" customHeight="1">
      <c r="A16" s="22" t="str">
        <f>IFERROR(VLOOKUP(B16,休日マスタ!$A$3:$A$22,1,FALSE),"")</f>
        <v/>
      </c>
      <c r="B16" s="24">
        <f t="shared" si="2"/>
        <v>46179</v>
      </c>
      <c r="C16" s="20">
        <f t="shared" si="0"/>
        <v>7</v>
      </c>
      <c r="D16" s="84"/>
      <c r="E16" s="85"/>
      <c r="F16" s="85"/>
      <c r="G16" s="85"/>
      <c r="H16" s="86"/>
      <c r="I16" s="87"/>
      <c r="J16" s="85"/>
      <c r="K16" s="85"/>
      <c r="L16" s="85"/>
      <c r="M16" s="88"/>
      <c r="N16" s="10">
        <f t="shared" si="1"/>
        <v>0</v>
      </c>
      <c r="O16" s="89"/>
      <c r="P16" s="89"/>
      <c r="Q16" s="89"/>
      <c r="R16" s="91"/>
    </row>
    <row r="17" spans="1:18" ht="16.149999999999999" customHeight="1">
      <c r="A17" s="22" t="str">
        <f>IFERROR(VLOOKUP(B17,休日マスタ!$A$3:$A$22,1,FALSE),"")</f>
        <v/>
      </c>
      <c r="B17" s="24">
        <f t="shared" si="2"/>
        <v>46180</v>
      </c>
      <c r="C17" s="20">
        <f t="shared" si="0"/>
        <v>1</v>
      </c>
      <c r="D17" s="84"/>
      <c r="E17" s="85"/>
      <c r="F17" s="85"/>
      <c r="G17" s="85"/>
      <c r="H17" s="86"/>
      <c r="I17" s="87"/>
      <c r="J17" s="85"/>
      <c r="K17" s="85"/>
      <c r="L17" s="85"/>
      <c r="M17" s="88"/>
      <c r="N17" s="10">
        <f t="shared" si="1"/>
        <v>0</v>
      </c>
      <c r="O17" s="89"/>
      <c r="P17" s="89"/>
      <c r="Q17" s="89"/>
      <c r="R17" s="91"/>
    </row>
    <row r="18" spans="1:18" ht="16.149999999999999" customHeight="1">
      <c r="A18" s="22" t="str">
        <f>IFERROR(VLOOKUP(B18,休日マスタ!$A$3:$A$22,1,FALSE),"")</f>
        <v/>
      </c>
      <c r="B18" s="24">
        <f t="shared" si="2"/>
        <v>46181</v>
      </c>
      <c r="C18" s="20">
        <f t="shared" si="0"/>
        <v>2</v>
      </c>
      <c r="D18" s="84"/>
      <c r="E18" s="85"/>
      <c r="F18" s="85"/>
      <c r="G18" s="85"/>
      <c r="H18" s="86"/>
      <c r="I18" s="87"/>
      <c r="J18" s="85"/>
      <c r="K18" s="85"/>
      <c r="L18" s="85"/>
      <c r="M18" s="88"/>
      <c r="N18" s="10">
        <f t="shared" si="1"/>
        <v>0</v>
      </c>
      <c r="O18" s="89"/>
      <c r="P18" s="89"/>
      <c r="Q18" s="89"/>
      <c r="R18" s="91"/>
    </row>
    <row r="19" spans="1:18" ht="16.149999999999999" customHeight="1">
      <c r="A19" s="22" t="str">
        <f>IFERROR(VLOOKUP(B19,休日マスタ!$A$3:$A$22,1,FALSE),"")</f>
        <v/>
      </c>
      <c r="B19" s="24">
        <f t="shared" si="2"/>
        <v>46182</v>
      </c>
      <c r="C19" s="20">
        <f t="shared" si="0"/>
        <v>3</v>
      </c>
      <c r="D19" s="84"/>
      <c r="E19" s="85"/>
      <c r="F19" s="85"/>
      <c r="G19" s="85"/>
      <c r="H19" s="86"/>
      <c r="I19" s="87"/>
      <c r="J19" s="85"/>
      <c r="K19" s="85"/>
      <c r="L19" s="85"/>
      <c r="M19" s="88"/>
      <c r="N19" s="10">
        <f t="shared" si="1"/>
        <v>0</v>
      </c>
      <c r="O19" s="89"/>
      <c r="P19" s="89"/>
      <c r="Q19" s="89"/>
      <c r="R19" s="91"/>
    </row>
    <row r="20" spans="1:18" ht="16.149999999999999" customHeight="1">
      <c r="A20" s="22" t="str">
        <f>IFERROR(VLOOKUP(B20,休日マスタ!$A$3:$A$22,1,FALSE),"")</f>
        <v/>
      </c>
      <c r="B20" s="24">
        <f t="shared" si="2"/>
        <v>46183</v>
      </c>
      <c r="C20" s="20">
        <f t="shared" si="0"/>
        <v>4</v>
      </c>
      <c r="D20" s="84"/>
      <c r="E20" s="85"/>
      <c r="F20" s="85"/>
      <c r="G20" s="85"/>
      <c r="H20" s="86"/>
      <c r="I20" s="87"/>
      <c r="J20" s="85"/>
      <c r="K20" s="85"/>
      <c r="L20" s="85"/>
      <c r="M20" s="88"/>
      <c r="N20" s="10">
        <f t="shared" si="1"/>
        <v>0</v>
      </c>
      <c r="O20" s="89"/>
      <c r="P20" s="89"/>
      <c r="Q20" s="89"/>
      <c r="R20" s="91"/>
    </row>
    <row r="21" spans="1:18" ht="16.149999999999999" customHeight="1">
      <c r="A21" s="22" t="str">
        <f>IFERROR(VLOOKUP(B21,休日マスタ!$A$3:$A$22,1,FALSE),"")</f>
        <v/>
      </c>
      <c r="B21" s="24">
        <f t="shared" si="2"/>
        <v>46184</v>
      </c>
      <c r="C21" s="20">
        <f t="shared" si="0"/>
        <v>5</v>
      </c>
      <c r="D21" s="84"/>
      <c r="E21" s="85"/>
      <c r="F21" s="85"/>
      <c r="G21" s="85"/>
      <c r="H21" s="86"/>
      <c r="I21" s="87"/>
      <c r="J21" s="85"/>
      <c r="K21" s="85"/>
      <c r="L21" s="85"/>
      <c r="M21" s="88"/>
      <c r="N21" s="10">
        <f t="shared" si="1"/>
        <v>0</v>
      </c>
      <c r="O21" s="89"/>
      <c r="P21" s="89"/>
      <c r="Q21" s="89"/>
      <c r="R21" s="91"/>
    </row>
    <row r="22" spans="1:18" ht="16.149999999999999" customHeight="1">
      <c r="A22" s="22" t="str">
        <f>IFERROR(VLOOKUP(B22,休日マスタ!$A$3:$A$22,1,FALSE),"")</f>
        <v/>
      </c>
      <c r="B22" s="24">
        <f t="shared" si="2"/>
        <v>46185</v>
      </c>
      <c r="C22" s="20">
        <f t="shared" si="0"/>
        <v>6</v>
      </c>
      <c r="D22" s="84"/>
      <c r="E22" s="85"/>
      <c r="F22" s="85"/>
      <c r="G22" s="85"/>
      <c r="H22" s="86"/>
      <c r="I22" s="87"/>
      <c r="J22" s="85"/>
      <c r="K22" s="85"/>
      <c r="L22" s="85"/>
      <c r="M22" s="88"/>
      <c r="N22" s="10">
        <f t="shared" si="1"/>
        <v>0</v>
      </c>
      <c r="O22" s="89"/>
      <c r="P22" s="89"/>
      <c r="Q22" s="89"/>
      <c r="R22" s="91"/>
    </row>
    <row r="23" spans="1:18" ht="16.149999999999999" customHeight="1">
      <c r="A23" s="22" t="str">
        <f>IFERROR(VLOOKUP(B23,休日マスタ!$A$3:$A$22,1,FALSE),"")</f>
        <v/>
      </c>
      <c r="B23" s="24">
        <f t="shared" si="2"/>
        <v>46186</v>
      </c>
      <c r="C23" s="20">
        <f t="shared" si="0"/>
        <v>7</v>
      </c>
      <c r="D23" s="84"/>
      <c r="E23" s="85"/>
      <c r="F23" s="85"/>
      <c r="G23" s="85"/>
      <c r="H23" s="86"/>
      <c r="I23" s="87"/>
      <c r="J23" s="85"/>
      <c r="K23" s="85"/>
      <c r="L23" s="85"/>
      <c r="M23" s="88"/>
      <c r="N23" s="10">
        <f t="shared" si="1"/>
        <v>0</v>
      </c>
      <c r="O23" s="89"/>
      <c r="P23" s="89"/>
      <c r="Q23" s="89"/>
      <c r="R23" s="91"/>
    </row>
    <row r="24" spans="1:18" ht="16.149999999999999" customHeight="1">
      <c r="A24" s="22" t="str">
        <f>IFERROR(VLOOKUP(B24,休日マスタ!$A$3:$A$22,1,FALSE),"")</f>
        <v/>
      </c>
      <c r="B24" s="24">
        <f t="shared" si="2"/>
        <v>46187</v>
      </c>
      <c r="C24" s="20">
        <f t="shared" si="0"/>
        <v>1</v>
      </c>
      <c r="D24" s="84"/>
      <c r="E24" s="85"/>
      <c r="F24" s="85"/>
      <c r="G24" s="85"/>
      <c r="H24" s="86"/>
      <c r="I24" s="87"/>
      <c r="J24" s="85"/>
      <c r="K24" s="85"/>
      <c r="L24" s="85"/>
      <c r="M24" s="88"/>
      <c r="N24" s="10">
        <f t="shared" si="1"/>
        <v>0</v>
      </c>
      <c r="O24" s="89"/>
      <c r="P24" s="89"/>
      <c r="Q24" s="89"/>
      <c r="R24" s="91"/>
    </row>
    <row r="25" spans="1:18" ht="16.149999999999999" customHeight="1">
      <c r="A25" s="22" t="str">
        <f>IFERROR(VLOOKUP(B25,休日マスタ!$A$3:$A$22,1,FALSE),"")</f>
        <v/>
      </c>
      <c r="B25" s="24">
        <f t="shared" si="2"/>
        <v>46188</v>
      </c>
      <c r="C25" s="20">
        <f t="shared" si="0"/>
        <v>2</v>
      </c>
      <c r="D25" s="84"/>
      <c r="E25" s="85"/>
      <c r="F25" s="85"/>
      <c r="G25" s="85"/>
      <c r="H25" s="86"/>
      <c r="I25" s="87"/>
      <c r="J25" s="85"/>
      <c r="K25" s="85"/>
      <c r="L25" s="85"/>
      <c r="M25" s="88"/>
      <c r="N25" s="10">
        <f t="shared" si="1"/>
        <v>0</v>
      </c>
      <c r="O25" s="89"/>
      <c r="P25" s="89"/>
      <c r="Q25" s="89"/>
      <c r="R25" s="91"/>
    </row>
    <row r="26" spans="1:18" ht="16.149999999999999" customHeight="1">
      <c r="A26" s="22" t="str">
        <f>IFERROR(VLOOKUP(B26,休日マスタ!$A$3:$A$22,1,FALSE),"")</f>
        <v/>
      </c>
      <c r="B26" s="24">
        <f t="shared" si="2"/>
        <v>46189</v>
      </c>
      <c r="C26" s="20">
        <f t="shared" si="0"/>
        <v>3</v>
      </c>
      <c r="D26" s="84"/>
      <c r="E26" s="85"/>
      <c r="F26" s="85"/>
      <c r="G26" s="85"/>
      <c r="H26" s="86"/>
      <c r="I26" s="87"/>
      <c r="J26" s="85"/>
      <c r="K26" s="85"/>
      <c r="L26" s="85"/>
      <c r="M26" s="88"/>
      <c r="N26" s="10">
        <f t="shared" si="1"/>
        <v>0</v>
      </c>
      <c r="O26" s="89"/>
      <c r="P26" s="89"/>
      <c r="Q26" s="89"/>
      <c r="R26" s="91"/>
    </row>
    <row r="27" spans="1:18" ht="16.149999999999999" customHeight="1">
      <c r="A27" s="22" t="str">
        <f>IFERROR(VLOOKUP(B27,休日マスタ!$A$3:$A$22,1,FALSE),"")</f>
        <v/>
      </c>
      <c r="B27" s="24">
        <f t="shared" si="2"/>
        <v>46190</v>
      </c>
      <c r="C27" s="20">
        <f t="shared" si="0"/>
        <v>4</v>
      </c>
      <c r="D27" s="84"/>
      <c r="E27" s="85"/>
      <c r="F27" s="85"/>
      <c r="G27" s="85"/>
      <c r="H27" s="86"/>
      <c r="I27" s="87"/>
      <c r="J27" s="85"/>
      <c r="K27" s="85"/>
      <c r="L27" s="85"/>
      <c r="M27" s="88"/>
      <c r="N27" s="10">
        <f t="shared" si="1"/>
        <v>0</v>
      </c>
      <c r="O27" s="89"/>
      <c r="P27" s="89"/>
      <c r="Q27" s="89"/>
      <c r="R27" s="91"/>
    </row>
    <row r="28" spans="1:18" ht="16.149999999999999" customHeight="1">
      <c r="A28" s="22" t="str">
        <f>IFERROR(VLOOKUP(B28,休日マスタ!$A$3:$A$22,1,FALSE),"")</f>
        <v/>
      </c>
      <c r="B28" s="24">
        <f t="shared" si="2"/>
        <v>46191</v>
      </c>
      <c r="C28" s="20">
        <f t="shared" si="0"/>
        <v>5</v>
      </c>
      <c r="D28" s="84"/>
      <c r="E28" s="85"/>
      <c r="F28" s="85"/>
      <c r="G28" s="85"/>
      <c r="H28" s="86"/>
      <c r="I28" s="87"/>
      <c r="J28" s="85"/>
      <c r="K28" s="85"/>
      <c r="L28" s="85"/>
      <c r="M28" s="88"/>
      <c r="N28" s="10">
        <f t="shared" si="1"/>
        <v>0</v>
      </c>
      <c r="O28" s="89"/>
      <c r="P28" s="89"/>
      <c r="Q28" s="89"/>
      <c r="R28" s="91"/>
    </row>
    <row r="29" spans="1:18" ht="16.149999999999999" customHeight="1">
      <c r="A29" s="22" t="str">
        <f>IFERROR(VLOOKUP(B29,休日マスタ!$A$3:$A$22,1,FALSE),"")</f>
        <v/>
      </c>
      <c r="B29" s="24">
        <f t="shared" si="2"/>
        <v>46192</v>
      </c>
      <c r="C29" s="20">
        <f t="shared" si="0"/>
        <v>6</v>
      </c>
      <c r="D29" s="84"/>
      <c r="E29" s="85"/>
      <c r="F29" s="85"/>
      <c r="G29" s="85"/>
      <c r="H29" s="86"/>
      <c r="I29" s="87"/>
      <c r="J29" s="85"/>
      <c r="K29" s="85"/>
      <c r="L29" s="85"/>
      <c r="M29" s="88"/>
      <c r="N29" s="10">
        <f t="shared" si="1"/>
        <v>0</v>
      </c>
      <c r="O29" s="89"/>
      <c r="P29" s="89"/>
      <c r="Q29" s="89"/>
      <c r="R29" s="91"/>
    </row>
    <row r="30" spans="1:18" ht="16.149999999999999" customHeight="1">
      <c r="A30" s="22" t="str">
        <f>IFERROR(VLOOKUP(B30,休日マスタ!$A$3:$A$22,1,FALSE),"")</f>
        <v/>
      </c>
      <c r="B30" s="24">
        <f t="shared" si="2"/>
        <v>46193</v>
      </c>
      <c r="C30" s="20">
        <f t="shared" si="0"/>
        <v>7</v>
      </c>
      <c r="D30" s="84"/>
      <c r="E30" s="85"/>
      <c r="F30" s="85"/>
      <c r="G30" s="85"/>
      <c r="H30" s="86"/>
      <c r="I30" s="87"/>
      <c r="J30" s="85"/>
      <c r="K30" s="85"/>
      <c r="L30" s="85"/>
      <c r="M30" s="88"/>
      <c r="N30" s="10">
        <f t="shared" si="1"/>
        <v>0</v>
      </c>
      <c r="O30" s="89"/>
      <c r="P30" s="89"/>
      <c r="Q30" s="89"/>
      <c r="R30" s="91"/>
    </row>
    <row r="31" spans="1:18" ht="16.149999999999999" customHeight="1">
      <c r="A31" s="22" t="str">
        <f>IFERROR(VLOOKUP(B31,休日マスタ!$A$3:$A$22,1,FALSE),"")</f>
        <v/>
      </c>
      <c r="B31" s="24">
        <f t="shared" si="2"/>
        <v>46194</v>
      </c>
      <c r="C31" s="20">
        <f t="shared" si="0"/>
        <v>1</v>
      </c>
      <c r="D31" s="84"/>
      <c r="E31" s="85"/>
      <c r="F31" s="85"/>
      <c r="G31" s="85"/>
      <c r="H31" s="86"/>
      <c r="I31" s="87"/>
      <c r="J31" s="85"/>
      <c r="K31" s="85"/>
      <c r="L31" s="85"/>
      <c r="M31" s="88"/>
      <c r="N31" s="10">
        <f t="shared" si="1"/>
        <v>0</v>
      </c>
      <c r="O31" s="89"/>
      <c r="P31" s="89"/>
      <c r="Q31" s="89"/>
      <c r="R31" s="91"/>
    </row>
    <row r="32" spans="1:18" ht="16.149999999999999" customHeight="1">
      <c r="A32" s="22" t="str">
        <f>IFERROR(VLOOKUP(B32,休日マスタ!$A$3:$A$22,1,FALSE),"")</f>
        <v/>
      </c>
      <c r="B32" s="24">
        <f t="shared" si="2"/>
        <v>46195</v>
      </c>
      <c r="C32" s="20">
        <f t="shared" si="0"/>
        <v>2</v>
      </c>
      <c r="D32" s="84"/>
      <c r="E32" s="85"/>
      <c r="F32" s="85"/>
      <c r="G32" s="85"/>
      <c r="H32" s="86"/>
      <c r="I32" s="87"/>
      <c r="J32" s="85"/>
      <c r="K32" s="85"/>
      <c r="L32" s="85"/>
      <c r="M32" s="88"/>
      <c r="N32" s="10">
        <f t="shared" si="1"/>
        <v>0</v>
      </c>
      <c r="O32" s="89"/>
      <c r="P32" s="89"/>
      <c r="Q32" s="89"/>
      <c r="R32" s="91"/>
    </row>
    <row r="33" spans="1:18" ht="16.149999999999999" customHeight="1">
      <c r="A33" s="22" t="str">
        <f>IFERROR(VLOOKUP(B33,休日マスタ!$A$3:$A$22,1,FALSE),"")</f>
        <v/>
      </c>
      <c r="B33" s="24">
        <f t="shared" si="2"/>
        <v>46196</v>
      </c>
      <c r="C33" s="20">
        <f t="shared" si="0"/>
        <v>3</v>
      </c>
      <c r="D33" s="84"/>
      <c r="E33" s="85"/>
      <c r="F33" s="85"/>
      <c r="G33" s="85"/>
      <c r="H33" s="86"/>
      <c r="I33" s="87"/>
      <c r="J33" s="85"/>
      <c r="K33" s="85"/>
      <c r="L33" s="85"/>
      <c r="M33" s="88"/>
      <c r="N33" s="10">
        <f t="shared" si="1"/>
        <v>0</v>
      </c>
      <c r="O33" s="89"/>
      <c r="P33" s="89"/>
      <c r="Q33" s="89"/>
      <c r="R33" s="91"/>
    </row>
    <row r="34" spans="1:18" ht="16.149999999999999" customHeight="1">
      <c r="A34" s="22" t="str">
        <f>IFERROR(VLOOKUP(B34,休日マスタ!$A$3:$A$22,1,FALSE),"")</f>
        <v/>
      </c>
      <c r="B34" s="24">
        <f t="shared" si="2"/>
        <v>46197</v>
      </c>
      <c r="C34" s="20">
        <f t="shared" si="0"/>
        <v>4</v>
      </c>
      <c r="D34" s="84"/>
      <c r="E34" s="85"/>
      <c r="F34" s="85"/>
      <c r="G34" s="85"/>
      <c r="H34" s="86"/>
      <c r="I34" s="87"/>
      <c r="J34" s="85"/>
      <c r="K34" s="85"/>
      <c r="L34" s="85"/>
      <c r="M34" s="88"/>
      <c r="N34" s="10">
        <f t="shared" si="1"/>
        <v>0</v>
      </c>
      <c r="O34" s="89"/>
      <c r="P34" s="89"/>
      <c r="Q34" s="89"/>
      <c r="R34" s="91"/>
    </row>
    <row r="35" spans="1:18" ht="16.149999999999999" customHeight="1">
      <c r="A35" s="22" t="str">
        <f>IFERROR(VLOOKUP(B35,休日マスタ!$A$3:$A$22,1,FALSE),"")</f>
        <v/>
      </c>
      <c r="B35" s="24">
        <f t="shared" si="2"/>
        <v>46198</v>
      </c>
      <c r="C35" s="20">
        <f t="shared" si="0"/>
        <v>5</v>
      </c>
      <c r="D35" s="84"/>
      <c r="E35" s="85"/>
      <c r="F35" s="85"/>
      <c r="G35" s="85"/>
      <c r="H35" s="86"/>
      <c r="I35" s="87"/>
      <c r="J35" s="85"/>
      <c r="K35" s="85"/>
      <c r="L35" s="85"/>
      <c r="M35" s="88"/>
      <c r="N35" s="10">
        <f t="shared" si="1"/>
        <v>0</v>
      </c>
      <c r="O35" s="89"/>
      <c r="P35" s="89"/>
      <c r="Q35" s="89"/>
      <c r="R35" s="91"/>
    </row>
    <row r="36" spans="1:18" ht="16.149999999999999" customHeight="1">
      <c r="A36" s="22" t="str">
        <f>IFERROR(VLOOKUP(B36,休日マスタ!$A$3:$A$22,1,FALSE),"")</f>
        <v/>
      </c>
      <c r="B36" s="24">
        <f t="shared" si="2"/>
        <v>46199</v>
      </c>
      <c r="C36" s="20">
        <f t="shared" si="0"/>
        <v>6</v>
      </c>
      <c r="D36" s="84"/>
      <c r="E36" s="85"/>
      <c r="F36" s="85"/>
      <c r="G36" s="85"/>
      <c r="H36" s="86"/>
      <c r="I36" s="87"/>
      <c r="J36" s="85"/>
      <c r="K36" s="85"/>
      <c r="L36" s="85"/>
      <c r="M36" s="88"/>
      <c r="N36" s="10">
        <f t="shared" si="1"/>
        <v>0</v>
      </c>
      <c r="O36" s="89"/>
      <c r="P36" s="89"/>
      <c r="Q36" s="89"/>
      <c r="R36" s="91"/>
    </row>
    <row r="37" spans="1:18" ht="16.149999999999999" customHeight="1">
      <c r="A37" s="22" t="str">
        <f>IFERROR(VLOOKUP(B37,休日マスタ!$A$3:$A$22,1,FALSE),"")</f>
        <v/>
      </c>
      <c r="B37" s="24">
        <f t="shared" si="2"/>
        <v>46200</v>
      </c>
      <c r="C37" s="20">
        <f t="shared" si="0"/>
        <v>7</v>
      </c>
      <c r="D37" s="84"/>
      <c r="E37" s="85"/>
      <c r="F37" s="85"/>
      <c r="G37" s="85"/>
      <c r="H37" s="86"/>
      <c r="I37" s="87"/>
      <c r="J37" s="85"/>
      <c r="K37" s="85"/>
      <c r="L37" s="85"/>
      <c r="M37" s="88"/>
      <c r="N37" s="10">
        <f t="shared" si="1"/>
        <v>0</v>
      </c>
      <c r="O37" s="89"/>
      <c r="P37" s="89"/>
      <c r="Q37" s="89"/>
      <c r="R37" s="91"/>
    </row>
    <row r="38" spans="1:18" ht="16.149999999999999" customHeight="1">
      <c r="A38" s="22" t="str">
        <f>IFERROR(VLOOKUP(B38,休日マスタ!$A$3:$A$22,1,FALSE),"")</f>
        <v/>
      </c>
      <c r="B38" s="24">
        <f t="shared" si="2"/>
        <v>46201</v>
      </c>
      <c r="C38" s="20">
        <f t="shared" si="0"/>
        <v>1</v>
      </c>
      <c r="D38" s="84"/>
      <c r="E38" s="85"/>
      <c r="F38" s="85"/>
      <c r="G38" s="85"/>
      <c r="H38" s="86"/>
      <c r="I38" s="87"/>
      <c r="J38" s="85"/>
      <c r="K38" s="85"/>
      <c r="L38" s="85"/>
      <c r="M38" s="88"/>
      <c r="N38" s="10">
        <f t="shared" si="1"/>
        <v>0</v>
      </c>
      <c r="O38" s="89"/>
      <c r="P38" s="89"/>
      <c r="Q38" s="89"/>
      <c r="R38" s="91"/>
    </row>
    <row r="39" spans="1:18" ht="16.149999999999999" customHeight="1">
      <c r="A39" s="22" t="str">
        <f>IFERROR(VLOOKUP(B39,休日マスタ!$A$3:$A$22,1,FALSE),"")</f>
        <v/>
      </c>
      <c r="B39" s="24">
        <f>IFERROR(IF(DAY(B38+1)=1,"",B38+1),"")</f>
        <v>46202</v>
      </c>
      <c r="C39" s="20">
        <f>IF(B39="","",WEEKDAY(B39,1))</f>
        <v>2</v>
      </c>
      <c r="D39" s="84"/>
      <c r="E39" s="85"/>
      <c r="F39" s="85"/>
      <c r="G39" s="85"/>
      <c r="H39" s="86"/>
      <c r="I39" s="87"/>
      <c r="J39" s="85"/>
      <c r="K39" s="85"/>
      <c r="L39" s="85"/>
      <c r="M39" s="88"/>
      <c r="N39" s="10">
        <f t="shared" si="1"/>
        <v>0</v>
      </c>
      <c r="O39" s="89"/>
      <c r="P39" s="89"/>
      <c r="Q39" s="89"/>
      <c r="R39" s="91"/>
    </row>
    <row r="40" spans="1:18" ht="16.149999999999999" customHeight="1" thickBot="1">
      <c r="A40" s="22" t="str">
        <f>IFERROR(VLOOKUP(B40,休日マスタ!$A$3:$A$22,1,FALSE),"")</f>
        <v/>
      </c>
      <c r="B40" s="24">
        <f>IFERROR(IF(DAY(B39+1)=1,"",B39+1),"")</f>
        <v>46203</v>
      </c>
      <c r="C40" s="20">
        <f>IF(B40="","",WEEKDAY(B40,1))</f>
        <v>3</v>
      </c>
      <c r="D40" s="84"/>
      <c r="E40" s="85"/>
      <c r="F40" s="85"/>
      <c r="G40" s="85"/>
      <c r="H40" s="86"/>
      <c r="I40" s="87"/>
      <c r="J40" s="85"/>
      <c r="K40" s="85"/>
      <c r="L40" s="85"/>
      <c r="M40" s="88"/>
      <c r="N40" s="74">
        <f>(D40+E40+F40+G40+H40)+(I40+J40+K40+L40+M40)</f>
        <v>0</v>
      </c>
      <c r="O40" s="92"/>
      <c r="P40" s="92"/>
      <c r="Q40" s="92"/>
      <c r="R40" s="93"/>
    </row>
    <row r="41" spans="1:18" ht="16.149999999999999" customHeight="1" thickTop="1">
      <c r="B41" s="140" t="s">
        <v>16</v>
      </c>
      <c r="C41" s="141"/>
      <c r="D41" s="67">
        <f t="shared" ref="D41:R41" si="3">SUM(D11:D40)</f>
        <v>0</v>
      </c>
      <c r="E41" s="68">
        <f t="shared" si="3"/>
        <v>0</v>
      </c>
      <c r="F41" s="68">
        <f t="shared" si="3"/>
        <v>0</v>
      </c>
      <c r="G41" s="68">
        <f t="shared" si="3"/>
        <v>0</v>
      </c>
      <c r="H41" s="68">
        <f t="shared" si="3"/>
        <v>0</v>
      </c>
      <c r="I41" s="68">
        <f t="shared" si="3"/>
        <v>0</v>
      </c>
      <c r="J41" s="68">
        <f t="shared" si="3"/>
        <v>0</v>
      </c>
      <c r="K41" s="68">
        <f t="shared" si="3"/>
        <v>0</v>
      </c>
      <c r="L41" s="68">
        <f t="shared" si="3"/>
        <v>0</v>
      </c>
      <c r="M41" s="69">
        <f t="shared" si="3"/>
        <v>0</v>
      </c>
      <c r="N41" s="75">
        <f t="shared" si="3"/>
        <v>0</v>
      </c>
      <c r="O41" s="75">
        <f t="shared" si="3"/>
        <v>0</v>
      </c>
      <c r="P41" s="75">
        <f t="shared" si="3"/>
        <v>0</v>
      </c>
      <c r="Q41" s="75">
        <f t="shared" si="3"/>
        <v>0</v>
      </c>
      <c r="R41" s="75">
        <f t="shared" si="3"/>
        <v>0</v>
      </c>
    </row>
    <row r="42" spans="1:18">
      <c r="B42" t="s">
        <v>17</v>
      </c>
    </row>
    <row r="43" spans="1:18" ht="22.5" customHeight="1">
      <c r="B43" s="45" t="s">
        <v>95</v>
      </c>
    </row>
    <row r="44" spans="1:18" ht="9" customHeight="1"/>
    <row r="45" spans="1:18" ht="20">
      <c r="B45" s="142" t="s">
        <v>18</v>
      </c>
      <c r="C45" s="142"/>
      <c r="D45" s="142"/>
      <c r="E45" s="142"/>
      <c r="F45" s="142"/>
      <c r="G45" s="142"/>
      <c r="H45" s="142"/>
      <c r="I45" s="142"/>
      <c r="J45" s="142"/>
      <c r="K45" s="142"/>
      <c r="L45" s="142"/>
      <c r="M45" s="142"/>
      <c r="N45" s="142"/>
      <c r="O45" s="142"/>
      <c r="P45" s="142"/>
      <c r="Q45" s="142"/>
      <c r="R45" s="142"/>
    </row>
    <row r="46" spans="1:18" ht="69" customHeight="1">
      <c r="B46" s="143" t="s">
        <v>25</v>
      </c>
      <c r="C46" s="144"/>
      <c r="D46" s="185" t="str">
        <f>'様式1-1月報(5月)'!$D$47:$R$47</f>
        <v>　目標設定シートの１（１）で記載したものを記入</v>
      </c>
      <c r="E46" s="186"/>
      <c r="F46" s="186"/>
      <c r="G46" s="186"/>
      <c r="H46" s="186"/>
      <c r="I46" s="186"/>
      <c r="J46" s="186"/>
      <c r="K46" s="186"/>
      <c r="L46" s="186"/>
      <c r="M46" s="186"/>
      <c r="N46" s="186"/>
      <c r="O46" s="186"/>
      <c r="P46" s="186"/>
      <c r="Q46" s="186"/>
      <c r="R46" s="187"/>
    </row>
    <row r="47" spans="1:18" ht="63" customHeight="1">
      <c r="B47" s="143" t="s">
        <v>54</v>
      </c>
      <c r="C47" s="148"/>
      <c r="D47" s="191" t="str">
        <f>'様式1-1月報(5月)'!$D$48:$R$48</f>
        <v>①　目標設定シートの１（２）で記載したものを記入
②
③</v>
      </c>
      <c r="E47" s="192"/>
      <c r="F47" s="192"/>
      <c r="G47" s="192"/>
      <c r="H47" s="192"/>
      <c r="I47" s="192"/>
      <c r="J47" s="192"/>
      <c r="K47" s="192"/>
      <c r="L47" s="192"/>
      <c r="M47" s="192"/>
      <c r="N47" s="192"/>
      <c r="O47" s="192"/>
      <c r="P47" s="192"/>
      <c r="Q47" s="192"/>
      <c r="R47" s="193"/>
    </row>
    <row r="48" spans="1:18" ht="42" customHeight="1">
      <c r="B48" s="165" t="s">
        <v>74</v>
      </c>
      <c r="C48" s="166"/>
      <c r="D48" s="188" t="str">
        <f>'様式1-1月報(5月)'!$D$53:$R$53</f>
        <v>・当月の考察等踏まえた行動計画</v>
      </c>
      <c r="E48" s="189"/>
      <c r="F48" s="189"/>
      <c r="G48" s="189"/>
      <c r="H48" s="189"/>
      <c r="I48" s="189"/>
      <c r="J48" s="189"/>
      <c r="K48" s="189"/>
      <c r="L48" s="189"/>
      <c r="M48" s="189"/>
      <c r="N48" s="189"/>
      <c r="O48" s="189"/>
      <c r="P48" s="189"/>
      <c r="Q48" s="189"/>
      <c r="R48" s="190"/>
    </row>
    <row r="49" spans="2:18" ht="27.65" customHeight="1">
      <c r="B49" s="131" t="s">
        <v>19</v>
      </c>
      <c r="C49" s="132"/>
      <c r="D49" s="137" t="s">
        <v>27</v>
      </c>
      <c r="E49" s="138"/>
      <c r="F49" s="138"/>
      <c r="G49" s="138"/>
      <c r="H49" s="138"/>
      <c r="I49" s="138"/>
      <c r="J49" s="138"/>
      <c r="K49" s="138"/>
      <c r="L49" s="138"/>
      <c r="M49" s="138"/>
      <c r="N49" s="138"/>
      <c r="O49" s="138"/>
      <c r="P49" s="138"/>
      <c r="Q49" s="138"/>
      <c r="R49" s="139"/>
    </row>
    <row r="50" spans="2:18" ht="28.9" customHeight="1">
      <c r="B50" s="133"/>
      <c r="C50" s="134"/>
      <c r="D50" s="137" t="s">
        <v>66</v>
      </c>
      <c r="E50" s="138"/>
      <c r="F50" s="138"/>
      <c r="G50" s="138"/>
      <c r="H50" s="138"/>
      <c r="I50" s="138"/>
      <c r="J50" s="138"/>
      <c r="K50" s="138"/>
      <c r="L50" s="138"/>
      <c r="M50" s="138"/>
      <c r="N50" s="138"/>
      <c r="O50" s="138"/>
      <c r="P50" s="138"/>
      <c r="Q50" s="138"/>
      <c r="R50" s="139"/>
    </row>
    <row r="51" spans="2:18" ht="33" customHeight="1">
      <c r="B51" s="135"/>
      <c r="C51" s="136"/>
      <c r="D51" s="137" t="s">
        <v>28</v>
      </c>
      <c r="E51" s="138"/>
      <c r="F51" s="138"/>
      <c r="G51" s="138"/>
      <c r="H51" s="138"/>
      <c r="I51" s="138"/>
      <c r="J51" s="138"/>
      <c r="K51" s="138"/>
      <c r="L51" s="138"/>
      <c r="M51" s="138"/>
      <c r="N51" s="138"/>
      <c r="O51" s="138"/>
      <c r="P51" s="138"/>
      <c r="Q51" s="138"/>
      <c r="R51" s="139"/>
    </row>
    <row r="52" spans="2:18" ht="63" customHeight="1">
      <c r="B52" s="128" t="s">
        <v>67</v>
      </c>
      <c r="C52" s="129"/>
      <c r="D52" s="182" t="s">
        <v>69</v>
      </c>
      <c r="E52" s="183"/>
      <c r="F52" s="183"/>
      <c r="G52" s="183"/>
      <c r="H52" s="183"/>
      <c r="I52" s="183"/>
      <c r="J52" s="183"/>
      <c r="K52" s="183"/>
      <c r="L52" s="183"/>
      <c r="M52" s="183"/>
      <c r="N52" s="183"/>
      <c r="O52" s="183"/>
      <c r="P52" s="183"/>
      <c r="Q52" s="183"/>
      <c r="R52" s="184"/>
    </row>
    <row r="53" spans="2:18" ht="36" customHeight="1">
      <c r="B53" s="154" t="s">
        <v>26</v>
      </c>
      <c r="C53" s="155"/>
      <c r="D53" s="156" t="s">
        <v>23</v>
      </c>
      <c r="E53" s="157"/>
      <c r="F53" s="158"/>
      <c r="G53" s="159"/>
      <c r="H53" s="160" t="s">
        <v>24</v>
      </c>
      <c r="I53" s="161"/>
      <c r="J53" s="162"/>
      <c r="K53" s="163"/>
      <c r="L53" s="160" t="s">
        <v>88</v>
      </c>
      <c r="M53" s="161"/>
      <c r="N53" s="149">
        <f>F53+J53</f>
        <v>0</v>
      </c>
      <c r="O53" s="150"/>
      <c r="P53" s="151" t="s">
        <v>29</v>
      </c>
      <c r="Q53" s="152"/>
      <c r="R53" s="94"/>
    </row>
    <row r="54" spans="2:18">
      <c r="B54" s="153" t="s">
        <v>73</v>
      </c>
      <c r="C54" s="153"/>
      <c r="D54" s="153"/>
      <c r="E54" s="153"/>
      <c r="F54" s="153"/>
      <c r="G54" s="153"/>
      <c r="H54" s="153"/>
      <c r="I54" s="153"/>
      <c r="J54" s="153"/>
      <c r="K54" s="153"/>
      <c r="L54" s="153"/>
      <c r="M54" s="153"/>
      <c r="N54" s="153"/>
      <c r="O54" s="153"/>
      <c r="P54" s="153"/>
      <c r="Q54" s="153"/>
      <c r="R54" s="153"/>
    </row>
  </sheetData>
  <sheetProtection algorithmName="SHA-512" hashValue="n0t9wZZqjXUcbQefbGmcg/rma4nKaDtgItP7EbULPKjziS913jX82CN55AchUW4VjquFLkL96ONo402LJZtXMQ==" saltValue="HdYbgFjiW1+/OaCar9F9ew==" spinCount="100000" sheet="1" objects="1" scenarios="1"/>
  <protectedRanges>
    <protectedRange sqref="L5:R5 D11:M40 O11:R40 T1:X1048576 D49:R52 F53:G53 J53:K53 R53" name="範囲1"/>
  </protectedRanges>
  <mergeCells count="44">
    <mergeCell ref="B54:R54"/>
    <mergeCell ref="B52:C52"/>
    <mergeCell ref="D52:R52"/>
    <mergeCell ref="B53:C53"/>
    <mergeCell ref="D53:E53"/>
    <mergeCell ref="F53:G53"/>
    <mergeCell ref="H53:I53"/>
    <mergeCell ref="J53:K53"/>
    <mergeCell ref="L53:M53"/>
    <mergeCell ref="N53:O53"/>
    <mergeCell ref="P53:Q53"/>
    <mergeCell ref="B49:C51"/>
    <mergeCell ref="D49:R49"/>
    <mergeCell ref="D50:R50"/>
    <mergeCell ref="D51:R51"/>
    <mergeCell ref="B47:C47"/>
    <mergeCell ref="D47:R47"/>
    <mergeCell ref="D46:R46"/>
    <mergeCell ref="B48:C48"/>
    <mergeCell ref="D48:R48"/>
    <mergeCell ref="D7:D8"/>
    <mergeCell ref="E7:E8"/>
    <mergeCell ref="F7:G7"/>
    <mergeCell ref="H7:H8"/>
    <mergeCell ref="I7:I8"/>
    <mergeCell ref="B41:C41"/>
    <mergeCell ref="B45:R45"/>
    <mergeCell ref="B46:C46"/>
    <mergeCell ref="B2:R2"/>
    <mergeCell ref="L4:R4"/>
    <mergeCell ref="L5:R5"/>
    <mergeCell ref="B6:C6"/>
    <mergeCell ref="D6:H6"/>
    <mergeCell ref="I6:M6"/>
    <mergeCell ref="N6:N8"/>
    <mergeCell ref="O6:O8"/>
    <mergeCell ref="P6:P8"/>
    <mergeCell ref="Q6:Q8"/>
    <mergeCell ref="R6:R8"/>
    <mergeCell ref="B7:B8"/>
    <mergeCell ref="C7:C8"/>
    <mergeCell ref="J7:J8"/>
    <mergeCell ref="K7:L7"/>
    <mergeCell ref="M7:M8"/>
  </mergeCells>
  <phoneticPr fontId="1"/>
  <conditionalFormatting sqref="B11:C40">
    <cfRule type="expression" dxfId="29" priority="1">
      <formula>$A11&lt;&gt;""</formula>
    </cfRule>
    <cfRule type="expression" dxfId="28" priority="2">
      <formula>$C11=1</formula>
    </cfRule>
    <cfRule type="expression" dxfId="27" priority="3">
      <formula>$C11=7</formula>
    </cfRule>
  </conditionalFormatting>
  <dataValidations count="1">
    <dataValidation type="decimal" allowBlank="1" showInputMessage="1" showErrorMessage="1" errorTitle="お手数をおかけします。" error="集計を行うため、０以上の整数の入力をお願いします。" promptTitle="０以上の整数を入力してください。" sqref="D11:M40 O11:R40" xr:uid="{00000000-0002-0000-0200-000000000000}">
      <formula1>0</formula1>
      <formula2>10000000</formula2>
    </dataValidation>
  </dataValidations>
  <printOptions horizontalCentered="1" verticalCentered="1"/>
  <pageMargins left="0" right="0" top="0" bottom="0" header="0" footer="0"/>
  <pageSetup paperSize="9" scale="71"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55"/>
  <sheetViews>
    <sheetView view="pageBreakPreview" zoomScale="71" zoomScaleNormal="100" zoomScaleSheetLayoutView="71" workbookViewId="0">
      <selection activeCell="D12" sqref="D12"/>
    </sheetView>
  </sheetViews>
  <sheetFormatPr defaultRowHeight="18"/>
  <cols>
    <col min="1" max="1" width="3" customWidth="1"/>
    <col min="2" max="3" width="5" customWidth="1"/>
    <col min="4" max="13" width="6.25" customWidth="1"/>
    <col min="14" max="17" width="7.33203125" customWidth="1"/>
    <col min="19" max="19" width="3.58203125" customWidth="1"/>
  </cols>
  <sheetData>
    <row r="1" spans="1:18">
      <c r="B1" t="s">
        <v>0</v>
      </c>
    </row>
    <row r="2" spans="1:18" ht="30" customHeight="1">
      <c r="B2" s="108" t="str">
        <f>"令和8年度「小地域における生活支援体制整備事業」　【"&amp;DBCS(MONTH(B6))&amp;"月分】　業務報告（月報）"</f>
        <v>令和8年度「小地域における生活支援体制整備事業」　【７月分】　業務報告（月報）</v>
      </c>
      <c r="C2" s="108"/>
      <c r="D2" s="108"/>
      <c r="E2" s="108"/>
      <c r="F2" s="108"/>
      <c r="G2" s="108"/>
      <c r="H2" s="108"/>
      <c r="I2" s="108"/>
      <c r="J2" s="108"/>
      <c r="K2" s="108"/>
      <c r="L2" s="108"/>
      <c r="M2" s="108"/>
      <c r="N2" s="108"/>
      <c r="O2" s="108"/>
      <c r="P2" s="108"/>
      <c r="Q2" s="108"/>
      <c r="R2" s="108"/>
    </row>
    <row r="3" spans="1:18" ht="4" customHeight="1">
      <c r="B3" s="1"/>
      <c r="C3" s="1"/>
      <c r="D3" s="1"/>
      <c r="E3" s="1"/>
      <c r="F3" s="1"/>
      <c r="G3" s="1"/>
      <c r="H3" s="1"/>
      <c r="I3" s="1"/>
      <c r="J3" s="1"/>
      <c r="K3" s="1"/>
      <c r="L3" s="1"/>
      <c r="M3" s="1"/>
      <c r="N3" s="1"/>
      <c r="O3" s="1"/>
      <c r="P3" s="1"/>
      <c r="Q3" s="1"/>
      <c r="R3" s="1"/>
    </row>
    <row r="4" spans="1:18" ht="20.149999999999999" customHeight="1">
      <c r="L4" s="164" t="str">
        <f>'様式1-1月報(4月)'!$L$4:$R$4</f>
        <v>事業所名：</v>
      </c>
      <c r="M4" s="164"/>
      <c r="N4" s="164"/>
      <c r="O4" s="164"/>
      <c r="P4" s="164"/>
      <c r="Q4" s="164"/>
      <c r="R4" s="164"/>
    </row>
    <row r="5" spans="1:18" ht="20.149999999999999" customHeight="1">
      <c r="L5" s="110" t="s">
        <v>2</v>
      </c>
      <c r="M5" s="110"/>
      <c r="N5" s="110"/>
      <c r="O5" s="110"/>
      <c r="P5" s="110"/>
      <c r="Q5" s="110"/>
      <c r="R5" s="110"/>
    </row>
    <row r="6" spans="1:18" ht="18.75" customHeight="1">
      <c r="B6" s="111">
        <f>EDATE('様式1-1月報(4月)'!$B$6,3)</f>
        <v>46204</v>
      </c>
      <c r="C6" s="112"/>
      <c r="D6" s="113" t="s">
        <v>3</v>
      </c>
      <c r="E6" s="114"/>
      <c r="F6" s="114"/>
      <c r="G6" s="114"/>
      <c r="H6" s="115"/>
      <c r="I6" s="113" t="s">
        <v>4</v>
      </c>
      <c r="J6" s="114"/>
      <c r="K6" s="114"/>
      <c r="L6" s="114"/>
      <c r="M6" s="115"/>
      <c r="N6" s="116" t="s">
        <v>5</v>
      </c>
      <c r="O6" s="116" t="s">
        <v>22</v>
      </c>
      <c r="P6" s="116" t="s">
        <v>20</v>
      </c>
      <c r="Q6" s="116" t="s">
        <v>68</v>
      </c>
      <c r="R6" s="116" t="s">
        <v>6</v>
      </c>
    </row>
    <row r="7" spans="1:18" ht="13.5" customHeight="1">
      <c r="B7" s="121" t="s">
        <v>11</v>
      </c>
      <c r="C7" s="123" t="s">
        <v>12</v>
      </c>
      <c r="D7" s="102" t="s">
        <v>7</v>
      </c>
      <c r="E7" s="107" t="s">
        <v>8</v>
      </c>
      <c r="F7" s="107" t="s">
        <v>9</v>
      </c>
      <c r="G7" s="107"/>
      <c r="H7" s="119" t="s">
        <v>10</v>
      </c>
      <c r="I7" s="102" t="s">
        <v>7</v>
      </c>
      <c r="J7" s="107" t="s">
        <v>8</v>
      </c>
      <c r="K7" s="107" t="s">
        <v>9</v>
      </c>
      <c r="L7" s="107"/>
      <c r="M7" s="119" t="s">
        <v>10</v>
      </c>
      <c r="N7" s="117"/>
      <c r="O7" s="117"/>
      <c r="P7" s="117"/>
      <c r="Q7" s="117"/>
      <c r="R7" s="117"/>
    </row>
    <row r="8" spans="1:18" ht="27" customHeight="1">
      <c r="B8" s="122"/>
      <c r="C8" s="124"/>
      <c r="D8" s="103"/>
      <c r="E8" s="130"/>
      <c r="F8" s="28" t="s">
        <v>13</v>
      </c>
      <c r="G8" s="2" t="s">
        <v>14</v>
      </c>
      <c r="H8" s="120"/>
      <c r="I8" s="103"/>
      <c r="J8" s="130"/>
      <c r="K8" s="28" t="s">
        <v>13</v>
      </c>
      <c r="L8" s="2" t="s">
        <v>14</v>
      </c>
      <c r="M8" s="120"/>
      <c r="N8" s="118"/>
      <c r="O8" s="118"/>
      <c r="P8" s="118"/>
      <c r="Q8" s="118"/>
      <c r="R8" s="118"/>
    </row>
    <row r="9" spans="1:18" ht="16.5" customHeight="1">
      <c r="B9" s="26" t="s">
        <v>15</v>
      </c>
      <c r="C9" s="3"/>
      <c r="D9" s="4">
        <v>1</v>
      </c>
      <c r="E9" s="5">
        <v>1</v>
      </c>
      <c r="F9" s="5">
        <v>4</v>
      </c>
      <c r="G9" s="5">
        <v>0</v>
      </c>
      <c r="H9" s="3">
        <v>0</v>
      </c>
      <c r="I9" s="6">
        <v>0</v>
      </c>
      <c r="J9" s="5">
        <v>0</v>
      </c>
      <c r="K9" s="5">
        <v>0</v>
      </c>
      <c r="L9" s="5">
        <v>2</v>
      </c>
      <c r="M9" s="7">
        <v>0</v>
      </c>
      <c r="N9" s="8">
        <f>(D9+E9+F9+G9+H9)+(I9+J9+K9+L9+M9)</f>
        <v>8</v>
      </c>
      <c r="O9" s="8">
        <v>1</v>
      </c>
      <c r="P9" s="78">
        <v>1</v>
      </c>
      <c r="Q9" s="8">
        <v>1</v>
      </c>
      <c r="R9" s="9">
        <v>0</v>
      </c>
    </row>
    <row r="10" spans="1:18" ht="27" hidden="1" customHeight="1">
      <c r="B10" s="29" t="s">
        <v>33</v>
      </c>
      <c r="C10" s="30" t="s">
        <v>55</v>
      </c>
      <c r="D10" s="31" t="s">
        <v>56</v>
      </c>
      <c r="E10" s="34" t="s">
        <v>57</v>
      </c>
      <c r="F10" s="34" t="s">
        <v>58</v>
      </c>
      <c r="G10" s="35" t="s">
        <v>59</v>
      </c>
      <c r="H10" s="32" t="s">
        <v>60</v>
      </c>
      <c r="I10" s="31" t="s">
        <v>61</v>
      </c>
      <c r="J10" s="34" t="s">
        <v>62</v>
      </c>
      <c r="K10" s="34" t="s">
        <v>63</v>
      </c>
      <c r="L10" s="35" t="s">
        <v>64</v>
      </c>
      <c r="M10" s="32" t="s">
        <v>65</v>
      </c>
      <c r="N10" s="23" t="s">
        <v>5</v>
      </c>
      <c r="O10" s="23" t="s">
        <v>22</v>
      </c>
      <c r="P10" s="23" t="s">
        <v>20</v>
      </c>
      <c r="Q10" s="23" t="s">
        <v>21</v>
      </c>
      <c r="R10" s="36" t="s">
        <v>6</v>
      </c>
    </row>
    <row r="11" spans="1:18" ht="16.149999999999999" customHeight="1">
      <c r="A11" s="22" t="str">
        <f>IFERROR(VLOOKUP(B11,休日マスタ!$A$3:$A$22,1,FALSE),"")</f>
        <v/>
      </c>
      <c r="B11" s="27">
        <f>B6</f>
        <v>46204</v>
      </c>
      <c r="C11" s="19">
        <f t="shared" ref="C11:C38" si="0">WEEKDAY(B11,1)</f>
        <v>4</v>
      </c>
      <c r="D11" s="79"/>
      <c r="E11" s="80"/>
      <c r="F11" s="80"/>
      <c r="G11" s="80"/>
      <c r="H11" s="81"/>
      <c r="I11" s="82"/>
      <c r="J11" s="80"/>
      <c r="K11" s="80"/>
      <c r="L11" s="80"/>
      <c r="M11" s="83"/>
      <c r="N11" s="10">
        <f>(D11+E11+F11+G11+H11)+(I11+J11+K11+L11+M11)</f>
        <v>0</v>
      </c>
      <c r="O11" s="89"/>
      <c r="P11" s="89"/>
      <c r="Q11" s="89"/>
      <c r="R11" s="90"/>
    </row>
    <row r="12" spans="1:18" ht="16.149999999999999" customHeight="1">
      <c r="A12" s="22" t="str">
        <f>IFERROR(VLOOKUP(B12,休日マスタ!$A$3:$A$22,1,FALSE),"")</f>
        <v/>
      </c>
      <c r="B12" s="24">
        <f>B11+1</f>
        <v>46205</v>
      </c>
      <c r="C12" s="20">
        <f t="shared" si="0"/>
        <v>5</v>
      </c>
      <c r="D12" s="84"/>
      <c r="E12" s="85"/>
      <c r="F12" s="85"/>
      <c r="G12" s="85"/>
      <c r="H12" s="86"/>
      <c r="I12" s="87"/>
      <c r="J12" s="85"/>
      <c r="K12" s="85"/>
      <c r="L12" s="85"/>
      <c r="M12" s="88"/>
      <c r="N12" s="10">
        <f t="shared" ref="N12:N39" si="1">(D12+E12+F12+G12+H12)+(I12+J12+K12+L12+M12)</f>
        <v>0</v>
      </c>
      <c r="O12" s="89"/>
      <c r="P12" s="89"/>
      <c r="Q12" s="89"/>
      <c r="R12" s="91"/>
    </row>
    <row r="13" spans="1:18" ht="16.149999999999999" customHeight="1">
      <c r="A13" s="22" t="str">
        <f>IFERROR(VLOOKUP(B13,休日マスタ!$A$3:$A$22,1,FALSE),"")</f>
        <v/>
      </c>
      <c r="B13" s="24">
        <f t="shared" ref="B13:B38" si="2">B12+1</f>
        <v>46206</v>
      </c>
      <c r="C13" s="20">
        <f t="shared" si="0"/>
        <v>6</v>
      </c>
      <c r="D13" s="84"/>
      <c r="E13" s="85"/>
      <c r="F13" s="85"/>
      <c r="G13" s="85"/>
      <c r="H13" s="86"/>
      <c r="I13" s="87"/>
      <c r="J13" s="85"/>
      <c r="K13" s="85"/>
      <c r="L13" s="85"/>
      <c r="M13" s="88"/>
      <c r="N13" s="10">
        <f t="shared" si="1"/>
        <v>0</v>
      </c>
      <c r="O13" s="89"/>
      <c r="P13" s="89"/>
      <c r="Q13" s="89"/>
      <c r="R13" s="91"/>
    </row>
    <row r="14" spans="1:18" ht="16.149999999999999" customHeight="1">
      <c r="A14" s="22" t="str">
        <f>IFERROR(VLOOKUP(B14,休日マスタ!$A$3:$A$22,1,FALSE),"")</f>
        <v/>
      </c>
      <c r="B14" s="24">
        <f t="shared" si="2"/>
        <v>46207</v>
      </c>
      <c r="C14" s="20">
        <f t="shared" si="0"/>
        <v>7</v>
      </c>
      <c r="D14" s="84"/>
      <c r="E14" s="85"/>
      <c r="F14" s="85"/>
      <c r="G14" s="85"/>
      <c r="H14" s="86"/>
      <c r="I14" s="87"/>
      <c r="J14" s="85"/>
      <c r="K14" s="85"/>
      <c r="L14" s="85"/>
      <c r="M14" s="88"/>
      <c r="N14" s="10">
        <f t="shared" si="1"/>
        <v>0</v>
      </c>
      <c r="O14" s="89"/>
      <c r="P14" s="89"/>
      <c r="Q14" s="89"/>
      <c r="R14" s="91"/>
    </row>
    <row r="15" spans="1:18" ht="16.149999999999999" customHeight="1">
      <c r="A15" s="22" t="str">
        <f>IFERROR(VLOOKUP(B15,休日マスタ!$A$3:$A$22,1,FALSE),"")</f>
        <v/>
      </c>
      <c r="B15" s="24">
        <f t="shared" si="2"/>
        <v>46208</v>
      </c>
      <c r="C15" s="20">
        <f t="shared" si="0"/>
        <v>1</v>
      </c>
      <c r="D15" s="84"/>
      <c r="E15" s="85"/>
      <c r="F15" s="85"/>
      <c r="G15" s="85"/>
      <c r="H15" s="86"/>
      <c r="I15" s="87"/>
      <c r="J15" s="85"/>
      <c r="K15" s="85"/>
      <c r="L15" s="85"/>
      <c r="M15" s="88"/>
      <c r="N15" s="10">
        <f t="shared" si="1"/>
        <v>0</v>
      </c>
      <c r="O15" s="89"/>
      <c r="P15" s="89"/>
      <c r="Q15" s="89"/>
      <c r="R15" s="91"/>
    </row>
    <row r="16" spans="1:18" ht="16.149999999999999" customHeight="1">
      <c r="A16" s="22" t="str">
        <f>IFERROR(VLOOKUP(B16,休日マスタ!$A$3:$A$22,1,FALSE),"")</f>
        <v/>
      </c>
      <c r="B16" s="24">
        <f t="shared" si="2"/>
        <v>46209</v>
      </c>
      <c r="C16" s="20">
        <f t="shared" si="0"/>
        <v>2</v>
      </c>
      <c r="D16" s="84"/>
      <c r="E16" s="85"/>
      <c r="F16" s="85"/>
      <c r="G16" s="85"/>
      <c r="H16" s="86"/>
      <c r="I16" s="87"/>
      <c r="J16" s="85"/>
      <c r="K16" s="85"/>
      <c r="L16" s="85"/>
      <c r="M16" s="88"/>
      <c r="N16" s="10">
        <f t="shared" si="1"/>
        <v>0</v>
      </c>
      <c r="O16" s="89"/>
      <c r="P16" s="89"/>
      <c r="Q16" s="89"/>
      <c r="R16" s="91"/>
    </row>
    <row r="17" spans="1:18" ht="16.149999999999999" customHeight="1">
      <c r="A17" s="22" t="str">
        <f>IFERROR(VLOOKUP(B17,休日マスタ!$A$3:$A$22,1,FALSE),"")</f>
        <v/>
      </c>
      <c r="B17" s="24">
        <f t="shared" si="2"/>
        <v>46210</v>
      </c>
      <c r="C17" s="20">
        <f t="shared" si="0"/>
        <v>3</v>
      </c>
      <c r="D17" s="84"/>
      <c r="E17" s="85"/>
      <c r="F17" s="85"/>
      <c r="G17" s="85"/>
      <c r="H17" s="86"/>
      <c r="I17" s="87"/>
      <c r="J17" s="85"/>
      <c r="K17" s="85"/>
      <c r="L17" s="85"/>
      <c r="M17" s="88"/>
      <c r="N17" s="10">
        <f t="shared" si="1"/>
        <v>0</v>
      </c>
      <c r="O17" s="89"/>
      <c r="P17" s="89"/>
      <c r="Q17" s="89"/>
      <c r="R17" s="91"/>
    </row>
    <row r="18" spans="1:18" ht="16.149999999999999" customHeight="1">
      <c r="A18" s="22" t="str">
        <f>IFERROR(VLOOKUP(B18,休日マスタ!$A$3:$A$22,1,FALSE),"")</f>
        <v/>
      </c>
      <c r="B18" s="24">
        <f t="shared" si="2"/>
        <v>46211</v>
      </c>
      <c r="C18" s="20">
        <f t="shared" si="0"/>
        <v>4</v>
      </c>
      <c r="D18" s="84"/>
      <c r="E18" s="85"/>
      <c r="F18" s="85"/>
      <c r="G18" s="85"/>
      <c r="H18" s="86"/>
      <c r="I18" s="87"/>
      <c r="J18" s="85"/>
      <c r="K18" s="85"/>
      <c r="L18" s="85"/>
      <c r="M18" s="88"/>
      <c r="N18" s="10">
        <f t="shared" si="1"/>
        <v>0</v>
      </c>
      <c r="O18" s="89"/>
      <c r="P18" s="89"/>
      <c r="Q18" s="89"/>
      <c r="R18" s="91"/>
    </row>
    <row r="19" spans="1:18" ht="16.149999999999999" customHeight="1">
      <c r="A19" s="22" t="str">
        <f>IFERROR(VLOOKUP(B19,休日マスタ!$A$3:$A$22,1,FALSE),"")</f>
        <v/>
      </c>
      <c r="B19" s="24">
        <f t="shared" si="2"/>
        <v>46212</v>
      </c>
      <c r="C19" s="20">
        <f t="shared" si="0"/>
        <v>5</v>
      </c>
      <c r="D19" s="84"/>
      <c r="E19" s="85"/>
      <c r="F19" s="85"/>
      <c r="G19" s="85"/>
      <c r="H19" s="86"/>
      <c r="I19" s="87"/>
      <c r="J19" s="85"/>
      <c r="K19" s="85"/>
      <c r="L19" s="85"/>
      <c r="M19" s="88"/>
      <c r="N19" s="10">
        <f t="shared" si="1"/>
        <v>0</v>
      </c>
      <c r="O19" s="89"/>
      <c r="P19" s="89"/>
      <c r="Q19" s="89"/>
      <c r="R19" s="91"/>
    </row>
    <row r="20" spans="1:18" ht="16.149999999999999" customHeight="1">
      <c r="A20" s="22" t="str">
        <f>IFERROR(VLOOKUP(B20,休日マスタ!$A$3:$A$22,1,FALSE),"")</f>
        <v/>
      </c>
      <c r="B20" s="24">
        <f t="shared" si="2"/>
        <v>46213</v>
      </c>
      <c r="C20" s="20">
        <f t="shared" si="0"/>
        <v>6</v>
      </c>
      <c r="D20" s="84"/>
      <c r="E20" s="85"/>
      <c r="F20" s="85"/>
      <c r="G20" s="85"/>
      <c r="H20" s="86"/>
      <c r="I20" s="87"/>
      <c r="J20" s="85"/>
      <c r="K20" s="85"/>
      <c r="L20" s="85"/>
      <c r="M20" s="88"/>
      <c r="N20" s="10">
        <f t="shared" si="1"/>
        <v>0</v>
      </c>
      <c r="O20" s="89"/>
      <c r="P20" s="89"/>
      <c r="Q20" s="89"/>
      <c r="R20" s="91"/>
    </row>
    <row r="21" spans="1:18" ht="16.149999999999999" customHeight="1">
      <c r="A21" s="22" t="str">
        <f>IFERROR(VLOOKUP(B21,休日マスタ!$A$3:$A$22,1,FALSE),"")</f>
        <v/>
      </c>
      <c r="B21" s="24">
        <f t="shared" si="2"/>
        <v>46214</v>
      </c>
      <c r="C21" s="20">
        <f t="shared" si="0"/>
        <v>7</v>
      </c>
      <c r="D21" s="84"/>
      <c r="E21" s="85"/>
      <c r="F21" s="85"/>
      <c r="G21" s="85"/>
      <c r="H21" s="86"/>
      <c r="I21" s="87"/>
      <c r="J21" s="85"/>
      <c r="K21" s="85"/>
      <c r="L21" s="85"/>
      <c r="M21" s="88"/>
      <c r="N21" s="10">
        <f t="shared" si="1"/>
        <v>0</v>
      </c>
      <c r="O21" s="89"/>
      <c r="P21" s="89"/>
      <c r="Q21" s="89"/>
      <c r="R21" s="91"/>
    </row>
    <row r="22" spans="1:18" ht="16.149999999999999" customHeight="1">
      <c r="A22" s="22" t="str">
        <f>IFERROR(VLOOKUP(B22,休日マスタ!$A$3:$A$22,1,FALSE),"")</f>
        <v/>
      </c>
      <c r="B22" s="24">
        <f t="shared" si="2"/>
        <v>46215</v>
      </c>
      <c r="C22" s="20">
        <f t="shared" si="0"/>
        <v>1</v>
      </c>
      <c r="D22" s="84"/>
      <c r="E22" s="85"/>
      <c r="F22" s="85"/>
      <c r="G22" s="85"/>
      <c r="H22" s="86"/>
      <c r="I22" s="87"/>
      <c r="J22" s="85"/>
      <c r="K22" s="85"/>
      <c r="L22" s="85"/>
      <c r="M22" s="88"/>
      <c r="N22" s="10">
        <f t="shared" si="1"/>
        <v>0</v>
      </c>
      <c r="O22" s="89"/>
      <c r="P22" s="89"/>
      <c r="Q22" s="89"/>
      <c r="R22" s="91"/>
    </row>
    <row r="23" spans="1:18" ht="16.149999999999999" customHeight="1">
      <c r="A23" s="22" t="str">
        <f>IFERROR(VLOOKUP(B23,休日マスタ!$A$3:$A$22,1,FALSE),"")</f>
        <v/>
      </c>
      <c r="B23" s="24">
        <f t="shared" si="2"/>
        <v>46216</v>
      </c>
      <c r="C23" s="20">
        <f t="shared" si="0"/>
        <v>2</v>
      </c>
      <c r="D23" s="84"/>
      <c r="E23" s="85"/>
      <c r="F23" s="85"/>
      <c r="G23" s="85"/>
      <c r="H23" s="86"/>
      <c r="I23" s="87"/>
      <c r="J23" s="85"/>
      <c r="K23" s="85"/>
      <c r="L23" s="85"/>
      <c r="M23" s="88"/>
      <c r="N23" s="10">
        <f t="shared" si="1"/>
        <v>0</v>
      </c>
      <c r="O23" s="89"/>
      <c r="P23" s="89"/>
      <c r="Q23" s="89"/>
      <c r="R23" s="91"/>
    </row>
    <row r="24" spans="1:18" ht="16.149999999999999" customHeight="1">
      <c r="A24" s="22" t="str">
        <f>IFERROR(VLOOKUP(B24,休日マスタ!$A$3:$A$22,1,FALSE),"")</f>
        <v/>
      </c>
      <c r="B24" s="24">
        <f t="shared" si="2"/>
        <v>46217</v>
      </c>
      <c r="C24" s="20">
        <f t="shared" si="0"/>
        <v>3</v>
      </c>
      <c r="D24" s="84"/>
      <c r="E24" s="85"/>
      <c r="F24" s="85"/>
      <c r="G24" s="85"/>
      <c r="H24" s="86"/>
      <c r="I24" s="87"/>
      <c r="J24" s="85"/>
      <c r="K24" s="85"/>
      <c r="L24" s="85"/>
      <c r="M24" s="88"/>
      <c r="N24" s="10">
        <f t="shared" si="1"/>
        <v>0</v>
      </c>
      <c r="O24" s="89"/>
      <c r="P24" s="89"/>
      <c r="Q24" s="89"/>
      <c r="R24" s="91"/>
    </row>
    <row r="25" spans="1:18" ht="16.149999999999999" customHeight="1">
      <c r="A25" s="22" t="str">
        <f>IFERROR(VLOOKUP(B25,休日マスタ!$A$3:$A$22,1,FALSE),"")</f>
        <v/>
      </c>
      <c r="B25" s="24">
        <f t="shared" si="2"/>
        <v>46218</v>
      </c>
      <c r="C25" s="20">
        <f t="shared" si="0"/>
        <v>4</v>
      </c>
      <c r="D25" s="84"/>
      <c r="E25" s="85"/>
      <c r="F25" s="85"/>
      <c r="G25" s="85"/>
      <c r="H25" s="86"/>
      <c r="I25" s="87"/>
      <c r="J25" s="85"/>
      <c r="K25" s="85"/>
      <c r="L25" s="85"/>
      <c r="M25" s="88"/>
      <c r="N25" s="10">
        <f t="shared" si="1"/>
        <v>0</v>
      </c>
      <c r="O25" s="89"/>
      <c r="P25" s="89"/>
      <c r="Q25" s="89"/>
      <c r="R25" s="91"/>
    </row>
    <row r="26" spans="1:18" ht="16.149999999999999" customHeight="1">
      <c r="A26" s="22" t="str">
        <f>IFERROR(VLOOKUP(B26,休日マスタ!$A$3:$A$22,1,FALSE),"")</f>
        <v/>
      </c>
      <c r="B26" s="24">
        <f t="shared" si="2"/>
        <v>46219</v>
      </c>
      <c r="C26" s="20">
        <f t="shared" si="0"/>
        <v>5</v>
      </c>
      <c r="D26" s="84"/>
      <c r="E26" s="85"/>
      <c r="F26" s="85"/>
      <c r="G26" s="85"/>
      <c r="H26" s="86"/>
      <c r="I26" s="87"/>
      <c r="J26" s="85"/>
      <c r="K26" s="85"/>
      <c r="L26" s="85"/>
      <c r="M26" s="88"/>
      <c r="N26" s="10">
        <f t="shared" si="1"/>
        <v>0</v>
      </c>
      <c r="O26" s="89"/>
      <c r="P26" s="89"/>
      <c r="Q26" s="89"/>
      <c r="R26" s="91"/>
    </row>
    <row r="27" spans="1:18" ht="16.149999999999999" customHeight="1">
      <c r="A27" s="22" t="str">
        <f>IFERROR(VLOOKUP(B27,休日マスタ!$A$3:$A$22,1,FALSE),"")</f>
        <v/>
      </c>
      <c r="B27" s="24">
        <f t="shared" si="2"/>
        <v>46220</v>
      </c>
      <c r="C27" s="20">
        <f t="shared" si="0"/>
        <v>6</v>
      </c>
      <c r="D27" s="84"/>
      <c r="E27" s="85"/>
      <c r="F27" s="85"/>
      <c r="G27" s="85"/>
      <c r="H27" s="86"/>
      <c r="I27" s="87"/>
      <c r="J27" s="85"/>
      <c r="K27" s="85"/>
      <c r="L27" s="85"/>
      <c r="M27" s="88"/>
      <c r="N27" s="10">
        <f t="shared" si="1"/>
        <v>0</v>
      </c>
      <c r="O27" s="89"/>
      <c r="P27" s="89"/>
      <c r="Q27" s="89"/>
      <c r="R27" s="91"/>
    </row>
    <row r="28" spans="1:18" ht="16.149999999999999" customHeight="1">
      <c r="A28" s="22" t="str">
        <f>IFERROR(VLOOKUP(B28,休日マスタ!$A$3:$A$22,1,FALSE),"")</f>
        <v/>
      </c>
      <c r="B28" s="24">
        <f t="shared" si="2"/>
        <v>46221</v>
      </c>
      <c r="C28" s="20">
        <f t="shared" si="0"/>
        <v>7</v>
      </c>
      <c r="D28" s="84"/>
      <c r="E28" s="85"/>
      <c r="F28" s="85"/>
      <c r="G28" s="85"/>
      <c r="H28" s="86"/>
      <c r="I28" s="87"/>
      <c r="J28" s="85"/>
      <c r="K28" s="85"/>
      <c r="L28" s="85"/>
      <c r="M28" s="88"/>
      <c r="N28" s="10">
        <f t="shared" si="1"/>
        <v>0</v>
      </c>
      <c r="O28" s="89"/>
      <c r="P28" s="89"/>
      <c r="Q28" s="89"/>
      <c r="R28" s="91"/>
    </row>
    <row r="29" spans="1:18" ht="16.149999999999999" customHeight="1">
      <c r="A29" s="22" t="str">
        <f>IFERROR(VLOOKUP(B29,休日マスタ!$A$3:$A$22,1,FALSE),"")</f>
        <v/>
      </c>
      <c r="B29" s="24">
        <f t="shared" si="2"/>
        <v>46222</v>
      </c>
      <c r="C29" s="20">
        <f t="shared" si="0"/>
        <v>1</v>
      </c>
      <c r="D29" s="84"/>
      <c r="E29" s="85"/>
      <c r="F29" s="85"/>
      <c r="G29" s="85"/>
      <c r="H29" s="86"/>
      <c r="I29" s="87"/>
      <c r="J29" s="85"/>
      <c r="K29" s="85"/>
      <c r="L29" s="85"/>
      <c r="M29" s="88"/>
      <c r="N29" s="10">
        <f t="shared" si="1"/>
        <v>0</v>
      </c>
      <c r="O29" s="89"/>
      <c r="P29" s="89"/>
      <c r="Q29" s="89"/>
      <c r="R29" s="91"/>
    </row>
    <row r="30" spans="1:18" ht="16.149999999999999" customHeight="1">
      <c r="A30" s="22">
        <f>IFERROR(VLOOKUP(B30,休日マスタ!$A$3:$A$22,1,FALSE),"")</f>
        <v>46223</v>
      </c>
      <c r="B30" s="24">
        <f t="shared" si="2"/>
        <v>46223</v>
      </c>
      <c r="C30" s="20">
        <f t="shared" si="0"/>
        <v>2</v>
      </c>
      <c r="D30" s="84"/>
      <c r="E30" s="85"/>
      <c r="F30" s="85"/>
      <c r="G30" s="85"/>
      <c r="H30" s="86"/>
      <c r="I30" s="87"/>
      <c r="J30" s="85"/>
      <c r="K30" s="85"/>
      <c r="L30" s="85"/>
      <c r="M30" s="88"/>
      <c r="N30" s="10">
        <f t="shared" si="1"/>
        <v>0</v>
      </c>
      <c r="O30" s="89"/>
      <c r="P30" s="89"/>
      <c r="Q30" s="89"/>
      <c r="R30" s="91"/>
    </row>
    <row r="31" spans="1:18" ht="16.149999999999999" customHeight="1">
      <c r="A31" s="22" t="str">
        <f>IFERROR(VLOOKUP(B31,休日マスタ!$A$3:$A$22,1,FALSE),"")</f>
        <v/>
      </c>
      <c r="B31" s="24">
        <f t="shared" si="2"/>
        <v>46224</v>
      </c>
      <c r="C31" s="20">
        <f t="shared" si="0"/>
        <v>3</v>
      </c>
      <c r="D31" s="84"/>
      <c r="E31" s="85"/>
      <c r="F31" s="85"/>
      <c r="G31" s="85"/>
      <c r="H31" s="86"/>
      <c r="I31" s="87"/>
      <c r="J31" s="85"/>
      <c r="K31" s="85"/>
      <c r="L31" s="85"/>
      <c r="M31" s="88"/>
      <c r="N31" s="10">
        <f t="shared" si="1"/>
        <v>0</v>
      </c>
      <c r="O31" s="89"/>
      <c r="P31" s="89"/>
      <c r="Q31" s="89"/>
      <c r="R31" s="91"/>
    </row>
    <row r="32" spans="1:18" ht="16.149999999999999" customHeight="1">
      <c r="A32" s="22" t="str">
        <f>IFERROR(VLOOKUP(B32,休日マスタ!$A$3:$A$22,1,FALSE),"")</f>
        <v/>
      </c>
      <c r="B32" s="24">
        <f t="shared" si="2"/>
        <v>46225</v>
      </c>
      <c r="C32" s="20">
        <f t="shared" si="0"/>
        <v>4</v>
      </c>
      <c r="D32" s="84"/>
      <c r="E32" s="85"/>
      <c r="F32" s="85"/>
      <c r="G32" s="85"/>
      <c r="H32" s="86"/>
      <c r="I32" s="87"/>
      <c r="J32" s="85"/>
      <c r="K32" s="85"/>
      <c r="L32" s="85"/>
      <c r="M32" s="88"/>
      <c r="N32" s="10">
        <f t="shared" si="1"/>
        <v>0</v>
      </c>
      <c r="O32" s="89"/>
      <c r="P32" s="89"/>
      <c r="Q32" s="89"/>
      <c r="R32" s="91"/>
    </row>
    <row r="33" spans="1:18" ht="16.149999999999999" customHeight="1">
      <c r="A33" s="22" t="str">
        <f>IFERROR(VLOOKUP(B33,休日マスタ!$A$3:$A$22,1,FALSE),"")</f>
        <v/>
      </c>
      <c r="B33" s="24">
        <f t="shared" si="2"/>
        <v>46226</v>
      </c>
      <c r="C33" s="20">
        <f t="shared" si="0"/>
        <v>5</v>
      </c>
      <c r="D33" s="84"/>
      <c r="E33" s="85"/>
      <c r="F33" s="85"/>
      <c r="G33" s="85"/>
      <c r="H33" s="86"/>
      <c r="I33" s="87"/>
      <c r="J33" s="85"/>
      <c r="K33" s="85"/>
      <c r="L33" s="85"/>
      <c r="M33" s="88"/>
      <c r="N33" s="10">
        <f t="shared" si="1"/>
        <v>0</v>
      </c>
      <c r="O33" s="89"/>
      <c r="P33" s="89"/>
      <c r="Q33" s="89"/>
      <c r="R33" s="91"/>
    </row>
    <row r="34" spans="1:18" ht="16.149999999999999" customHeight="1">
      <c r="A34" s="22" t="str">
        <f>IFERROR(VLOOKUP(B34,休日マスタ!$A$3:$A$22,1,FALSE),"")</f>
        <v/>
      </c>
      <c r="B34" s="24">
        <f t="shared" si="2"/>
        <v>46227</v>
      </c>
      <c r="C34" s="20">
        <f t="shared" si="0"/>
        <v>6</v>
      </c>
      <c r="D34" s="84"/>
      <c r="E34" s="85"/>
      <c r="F34" s="85"/>
      <c r="G34" s="85"/>
      <c r="H34" s="86"/>
      <c r="I34" s="87"/>
      <c r="J34" s="85"/>
      <c r="K34" s="85"/>
      <c r="L34" s="85"/>
      <c r="M34" s="88"/>
      <c r="N34" s="10">
        <f t="shared" si="1"/>
        <v>0</v>
      </c>
      <c r="O34" s="89"/>
      <c r="P34" s="89"/>
      <c r="Q34" s="89"/>
      <c r="R34" s="91"/>
    </row>
    <row r="35" spans="1:18" ht="16.149999999999999" customHeight="1">
      <c r="A35" s="22" t="str">
        <f>IFERROR(VLOOKUP(B35,休日マスタ!$A$3:$A$22,1,FALSE),"")</f>
        <v/>
      </c>
      <c r="B35" s="24">
        <f t="shared" si="2"/>
        <v>46228</v>
      </c>
      <c r="C35" s="20">
        <f t="shared" si="0"/>
        <v>7</v>
      </c>
      <c r="D35" s="84"/>
      <c r="E35" s="85"/>
      <c r="F35" s="85"/>
      <c r="G35" s="85"/>
      <c r="H35" s="86"/>
      <c r="I35" s="87"/>
      <c r="J35" s="85"/>
      <c r="K35" s="85"/>
      <c r="L35" s="85"/>
      <c r="M35" s="88"/>
      <c r="N35" s="10">
        <f t="shared" si="1"/>
        <v>0</v>
      </c>
      <c r="O35" s="89"/>
      <c r="P35" s="89"/>
      <c r="Q35" s="89"/>
      <c r="R35" s="91"/>
    </row>
    <row r="36" spans="1:18" ht="16.149999999999999" customHeight="1">
      <c r="A36" s="22" t="str">
        <f>IFERROR(VLOOKUP(B36,休日マスタ!$A$3:$A$22,1,FALSE),"")</f>
        <v/>
      </c>
      <c r="B36" s="24">
        <f t="shared" si="2"/>
        <v>46229</v>
      </c>
      <c r="C36" s="20">
        <f t="shared" si="0"/>
        <v>1</v>
      </c>
      <c r="D36" s="84"/>
      <c r="E36" s="85"/>
      <c r="F36" s="85"/>
      <c r="G36" s="85"/>
      <c r="H36" s="86"/>
      <c r="I36" s="87"/>
      <c r="J36" s="85"/>
      <c r="K36" s="85"/>
      <c r="L36" s="85"/>
      <c r="M36" s="88"/>
      <c r="N36" s="10">
        <f t="shared" si="1"/>
        <v>0</v>
      </c>
      <c r="O36" s="89"/>
      <c r="P36" s="89"/>
      <c r="Q36" s="89"/>
      <c r="R36" s="91"/>
    </row>
    <row r="37" spans="1:18" ht="16.149999999999999" customHeight="1">
      <c r="A37" s="22" t="str">
        <f>IFERROR(VLOOKUP(B37,休日マスタ!$A$3:$A$22,1,FALSE),"")</f>
        <v/>
      </c>
      <c r="B37" s="24">
        <f t="shared" si="2"/>
        <v>46230</v>
      </c>
      <c r="C37" s="20">
        <f t="shared" si="0"/>
        <v>2</v>
      </c>
      <c r="D37" s="84"/>
      <c r="E37" s="85"/>
      <c r="F37" s="85"/>
      <c r="G37" s="85"/>
      <c r="H37" s="86"/>
      <c r="I37" s="87"/>
      <c r="J37" s="85"/>
      <c r="K37" s="85"/>
      <c r="L37" s="85"/>
      <c r="M37" s="88"/>
      <c r="N37" s="10">
        <f t="shared" si="1"/>
        <v>0</v>
      </c>
      <c r="O37" s="89"/>
      <c r="P37" s="89"/>
      <c r="Q37" s="89"/>
      <c r="R37" s="91"/>
    </row>
    <row r="38" spans="1:18" ht="16.149999999999999" customHeight="1">
      <c r="A38" s="22" t="str">
        <f>IFERROR(VLOOKUP(B38,休日マスタ!$A$3:$A$22,1,FALSE),"")</f>
        <v/>
      </c>
      <c r="B38" s="24">
        <f t="shared" si="2"/>
        <v>46231</v>
      </c>
      <c r="C38" s="20">
        <f t="shared" si="0"/>
        <v>3</v>
      </c>
      <c r="D38" s="84"/>
      <c r="E38" s="85"/>
      <c r="F38" s="85"/>
      <c r="G38" s="85"/>
      <c r="H38" s="86"/>
      <c r="I38" s="87"/>
      <c r="J38" s="85"/>
      <c r="K38" s="85"/>
      <c r="L38" s="85"/>
      <c r="M38" s="88"/>
      <c r="N38" s="10">
        <f t="shared" si="1"/>
        <v>0</v>
      </c>
      <c r="O38" s="89"/>
      <c r="P38" s="89"/>
      <c r="Q38" s="89"/>
      <c r="R38" s="91"/>
    </row>
    <row r="39" spans="1:18" ht="16.149999999999999" customHeight="1">
      <c r="A39" s="22" t="str">
        <f>IFERROR(VLOOKUP(B39,休日マスタ!$A$3:$A$22,1,FALSE),"")</f>
        <v/>
      </c>
      <c r="B39" s="24">
        <f>IFERROR(IF(DAY(B38+1)=1,"",B38+1),"")</f>
        <v>46232</v>
      </c>
      <c r="C39" s="20">
        <f>IF(B39="","",WEEKDAY(B39,1))</f>
        <v>4</v>
      </c>
      <c r="D39" s="84"/>
      <c r="E39" s="85"/>
      <c r="F39" s="85"/>
      <c r="G39" s="85"/>
      <c r="H39" s="86"/>
      <c r="I39" s="87"/>
      <c r="J39" s="85"/>
      <c r="K39" s="85"/>
      <c r="L39" s="85"/>
      <c r="M39" s="88"/>
      <c r="N39" s="10">
        <f t="shared" si="1"/>
        <v>0</v>
      </c>
      <c r="O39" s="89"/>
      <c r="P39" s="89"/>
      <c r="Q39" s="89"/>
      <c r="R39" s="91"/>
    </row>
    <row r="40" spans="1:18" ht="16.149999999999999" customHeight="1">
      <c r="A40" s="22" t="str">
        <f>IFERROR(VLOOKUP(B40,休日マスタ!$A$3:$A$22,1,FALSE),"")</f>
        <v/>
      </c>
      <c r="B40" s="24">
        <f>IFERROR(IF(DAY(B39+1)=1,"",B39+1),"")</f>
        <v>46233</v>
      </c>
      <c r="C40" s="20">
        <f>IF(B40="","",WEEKDAY(B40,1))</f>
        <v>5</v>
      </c>
      <c r="D40" s="84"/>
      <c r="E40" s="85"/>
      <c r="F40" s="85"/>
      <c r="G40" s="85"/>
      <c r="H40" s="86"/>
      <c r="I40" s="87"/>
      <c r="J40" s="85"/>
      <c r="K40" s="85"/>
      <c r="L40" s="85"/>
      <c r="M40" s="88"/>
      <c r="N40" s="10">
        <f>(D40+E40+F40+G40+H40)+(I40+J40+K40+L40+M40)</f>
        <v>0</v>
      </c>
      <c r="O40" s="89"/>
      <c r="P40" s="89"/>
      <c r="Q40" s="89"/>
      <c r="R40" s="91"/>
    </row>
    <row r="41" spans="1:18" ht="16.149999999999999" customHeight="1" thickBot="1">
      <c r="A41" s="22" t="str">
        <f>IFERROR(VLOOKUP(B41,休日マスタ!$A$3:$A$22,1,FALSE),"")</f>
        <v/>
      </c>
      <c r="B41" s="25">
        <f>IFERROR(IF(DAY(B40+1)=1,"",B40+1),"")</f>
        <v>46234</v>
      </c>
      <c r="C41" s="33">
        <f>IF(B41="","",WEEKDAY(B41,1))</f>
        <v>6</v>
      </c>
      <c r="D41" s="95"/>
      <c r="E41" s="96"/>
      <c r="F41" s="96"/>
      <c r="G41" s="96"/>
      <c r="H41" s="97"/>
      <c r="I41" s="98"/>
      <c r="J41" s="96"/>
      <c r="K41" s="96"/>
      <c r="L41" s="96"/>
      <c r="M41" s="99"/>
      <c r="N41" s="11">
        <f>(D41+E41+F41+G41+H41)+(I41+J41+K41+L41+M41)</f>
        <v>0</v>
      </c>
      <c r="O41" s="100"/>
      <c r="P41" s="100"/>
      <c r="Q41" s="100"/>
      <c r="R41" s="101"/>
    </row>
    <row r="42" spans="1:18" ht="16.149999999999999" customHeight="1" thickTop="1">
      <c r="B42" s="140" t="s">
        <v>16</v>
      </c>
      <c r="C42" s="141"/>
      <c r="D42" s="37">
        <f>SUM(D11:D41)</f>
        <v>0</v>
      </c>
      <c r="E42" s="38">
        <f t="shared" ref="E42:Q42" si="3">SUM(E11:E41)</f>
        <v>0</v>
      </c>
      <c r="F42" s="38">
        <f t="shared" si="3"/>
        <v>0</v>
      </c>
      <c r="G42" s="38">
        <f t="shared" si="3"/>
        <v>0</v>
      </c>
      <c r="H42" s="38">
        <f t="shared" si="3"/>
        <v>0</v>
      </c>
      <c r="I42" s="38">
        <f t="shared" si="3"/>
        <v>0</v>
      </c>
      <c r="J42" s="38">
        <f t="shared" si="3"/>
        <v>0</v>
      </c>
      <c r="K42" s="38">
        <f t="shared" si="3"/>
        <v>0</v>
      </c>
      <c r="L42" s="38">
        <f t="shared" si="3"/>
        <v>0</v>
      </c>
      <c r="M42" s="39">
        <f t="shared" si="3"/>
        <v>0</v>
      </c>
      <c r="N42" s="13">
        <f t="shared" si="3"/>
        <v>0</v>
      </c>
      <c r="O42" s="12">
        <f t="shared" si="3"/>
        <v>0</v>
      </c>
      <c r="P42" s="12">
        <f t="shared" si="3"/>
        <v>0</v>
      </c>
      <c r="Q42" s="12">
        <f t="shared" si="3"/>
        <v>0</v>
      </c>
      <c r="R42" s="12">
        <f>SUM(R11:R41)</f>
        <v>0</v>
      </c>
    </row>
    <row r="43" spans="1:18">
      <c r="B43" t="s">
        <v>17</v>
      </c>
    </row>
    <row r="44" spans="1:18" ht="22.5" customHeight="1">
      <c r="B44" s="45" t="s">
        <v>95</v>
      </c>
    </row>
    <row r="45" spans="1:18" ht="9" customHeight="1"/>
    <row r="46" spans="1:18" ht="20">
      <c r="B46" s="142" t="s">
        <v>18</v>
      </c>
      <c r="C46" s="142"/>
      <c r="D46" s="142"/>
      <c r="E46" s="142"/>
      <c r="F46" s="142"/>
      <c r="G46" s="142"/>
      <c r="H46" s="142"/>
      <c r="I46" s="142"/>
      <c r="J46" s="142"/>
      <c r="K46" s="142"/>
      <c r="L46" s="142"/>
      <c r="M46" s="142"/>
      <c r="N46" s="142"/>
      <c r="O46" s="142"/>
      <c r="P46" s="142"/>
      <c r="Q46" s="142"/>
      <c r="R46" s="142"/>
    </row>
    <row r="47" spans="1:18" ht="69" customHeight="1">
      <c r="B47" s="143" t="s">
        <v>25</v>
      </c>
      <c r="C47" s="144"/>
      <c r="D47" s="185" t="str">
        <f>'様式1-1月報(6月)'!$D$46:$R$46</f>
        <v>　目標設定シートの１（１）で記載したものを記入</v>
      </c>
      <c r="E47" s="186"/>
      <c r="F47" s="186"/>
      <c r="G47" s="186"/>
      <c r="H47" s="186"/>
      <c r="I47" s="186"/>
      <c r="J47" s="186"/>
      <c r="K47" s="186"/>
      <c r="L47" s="186"/>
      <c r="M47" s="186"/>
      <c r="N47" s="186"/>
      <c r="O47" s="186"/>
      <c r="P47" s="186"/>
      <c r="Q47" s="186"/>
      <c r="R47" s="187"/>
    </row>
    <row r="48" spans="1:18" ht="63" customHeight="1">
      <c r="B48" s="143" t="s">
        <v>54</v>
      </c>
      <c r="C48" s="148"/>
      <c r="D48" s="191" t="str">
        <f>'様式1-1月報(6月)'!$D$47:$R$47</f>
        <v>①　目標設定シートの１（２）で記載したものを記入
②
③</v>
      </c>
      <c r="E48" s="192"/>
      <c r="F48" s="192"/>
      <c r="G48" s="192"/>
      <c r="H48" s="192"/>
      <c r="I48" s="192"/>
      <c r="J48" s="192"/>
      <c r="K48" s="192"/>
      <c r="L48" s="192"/>
      <c r="M48" s="192"/>
      <c r="N48" s="192"/>
      <c r="O48" s="192"/>
      <c r="P48" s="192"/>
      <c r="Q48" s="192"/>
      <c r="R48" s="193"/>
    </row>
    <row r="49" spans="2:18" ht="42" customHeight="1">
      <c r="B49" s="165" t="s">
        <v>74</v>
      </c>
      <c r="C49" s="166"/>
      <c r="D49" s="188" t="str">
        <f>'様式1-1月報(6月)'!$D$52:$R$52</f>
        <v>・当月の考察等踏まえた行動計画</v>
      </c>
      <c r="E49" s="189"/>
      <c r="F49" s="189"/>
      <c r="G49" s="189"/>
      <c r="H49" s="189"/>
      <c r="I49" s="189"/>
      <c r="J49" s="189"/>
      <c r="K49" s="189"/>
      <c r="L49" s="189"/>
      <c r="M49" s="189"/>
      <c r="N49" s="189"/>
      <c r="O49" s="189"/>
      <c r="P49" s="189"/>
      <c r="Q49" s="189"/>
      <c r="R49" s="190"/>
    </row>
    <row r="50" spans="2:18" ht="27.65" customHeight="1">
      <c r="B50" s="165" t="s">
        <v>19</v>
      </c>
      <c r="C50" s="166"/>
      <c r="D50" s="137" t="s">
        <v>27</v>
      </c>
      <c r="E50" s="138"/>
      <c r="F50" s="138"/>
      <c r="G50" s="138"/>
      <c r="H50" s="138"/>
      <c r="I50" s="138"/>
      <c r="J50" s="138"/>
      <c r="K50" s="138"/>
      <c r="L50" s="138"/>
      <c r="M50" s="138"/>
      <c r="N50" s="138"/>
      <c r="O50" s="138"/>
      <c r="P50" s="138"/>
      <c r="Q50" s="138"/>
      <c r="R50" s="139"/>
    </row>
    <row r="51" spans="2:18" ht="28.9" customHeight="1">
      <c r="B51" s="167"/>
      <c r="C51" s="168"/>
      <c r="D51" s="137" t="s">
        <v>66</v>
      </c>
      <c r="E51" s="138"/>
      <c r="F51" s="138"/>
      <c r="G51" s="138"/>
      <c r="H51" s="138"/>
      <c r="I51" s="138"/>
      <c r="J51" s="138"/>
      <c r="K51" s="138"/>
      <c r="L51" s="138"/>
      <c r="M51" s="138"/>
      <c r="N51" s="138"/>
      <c r="O51" s="138"/>
      <c r="P51" s="138"/>
      <c r="Q51" s="138"/>
      <c r="R51" s="139"/>
    </row>
    <row r="52" spans="2:18" ht="33" customHeight="1">
      <c r="B52" s="169"/>
      <c r="C52" s="170"/>
      <c r="D52" s="137" t="s">
        <v>28</v>
      </c>
      <c r="E52" s="138"/>
      <c r="F52" s="138"/>
      <c r="G52" s="138"/>
      <c r="H52" s="138"/>
      <c r="I52" s="138"/>
      <c r="J52" s="138"/>
      <c r="K52" s="138"/>
      <c r="L52" s="138"/>
      <c r="M52" s="138"/>
      <c r="N52" s="138"/>
      <c r="O52" s="138"/>
      <c r="P52" s="138"/>
      <c r="Q52" s="138"/>
      <c r="R52" s="139"/>
    </row>
    <row r="53" spans="2:18" ht="63" customHeight="1">
      <c r="B53" s="128" t="s">
        <v>67</v>
      </c>
      <c r="C53" s="129"/>
      <c r="D53" s="182" t="s">
        <v>69</v>
      </c>
      <c r="E53" s="183"/>
      <c r="F53" s="183"/>
      <c r="G53" s="183"/>
      <c r="H53" s="183"/>
      <c r="I53" s="183"/>
      <c r="J53" s="183"/>
      <c r="K53" s="183"/>
      <c r="L53" s="183"/>
      <c r="M53" s="183"/>
      <c r="N53" s="183"/>
      <c r="O53" s="183"/>
      <c r="P53" s="183"/>
      <c r="Q53" s="183"/>
      <c r="R53" s="184"/>
    </row>
    <row r="54" spans="2:18" ht="36" customHeight="1">
      <c r="B54" s="154" t="s">
        <v>26</v>
      </c>
      <c r="C54" s="155"/>
      <c r="D54" s="156" t="s">
        <v>23</v>
      </c>
      <c r="E54" s="157"/>
      <c r="F54" s="158"/>
      <c r="G54" s="159"/>
      <c r="H54" s="160" t="s">
        <v>24</v>
      </c>
      <c r="I54" s="161"/>
      <c r="J54" s="162"/>
      <c r="K54" s="163"/>
      <c r="L54" s="160" t="s">
        <v>88</v>
      </c>
      <c r="M54" s="161"/>
      <c r="N54" s="149">
        <f>F54+J54</f>
        <v>0</v>
      </c>
      <c r="O54" s="150"/>
      <c r="P54" s="151" t="s">
        <v>29</v>
      </c>
      <c r="Q54" s="152"/>
      <c r="R54" s="94"/>
    </row>
    <row r="55" spans="2:18">
      <c r="B55" s="153" t="s">
        <v>73</v>
      </c>
      <c r="C55" s="153"/>
      <c r="D55" s="153"/>
      <c r="E55" s="153"/>
      <c r="F55" s="153"/>
      <c r="G55" s="153"/>
      <c r="H55" s="153"/>
      <c r="I55" s="153"/>
      <c r="J55" s="153"/>
      <c r="K55" s="153"/>
      <c r="L55" s="153"/>
      <c r="M55" s="153"/>
      <c r="N55" s="153"/>
      <c r="O55" s="153"/>
      <c r="P55" s="153"/>
      <c r="Q55" s="153"/>
      <c r="R55" s="153"/>
    </row>
  </sheetData>
  <sheetProtection algorithmName="SHA-512" hashValue="KvmM67LiOJ3xlb3MvTNdyiI+sKEOV4VVY4vhGnaUZ/RQLpbjM9jNpIJo4uGnopObPIHfhO0H79pxWBbOYtdHxw==" saltValue="LojacRQb1tGvfUDRYaiFpg==" spinCount="100000" sheet="1" objects="1" scenarios="1"/>
  <protectedRanges>
    <protectedRange sqref="L5:R5 D11:M41 O11:R41 D50:R53 F54:G54 J54:K54 R54 T1:X1048576" name="範囲1"/>
  </protectedRanges>
  <mergeCells count="44">
    <mergeCell ref="B55:R55"/>
    <mergeCell ref="B53:C53"/>
    <mergeCell ref="D53:R53"/>
    <mergeCell ref="B54:C54"/>
    <mergeCell ref="D54:E54"/>
    <mergeCell ref="F54:G54"/>
    <mergeCell ref="H54:I54"/>
    <mergeCell ref="J54:K54"/>
    <mergeCell ref="L54:M54"/>
    <mergeCell ref="N54:O54"/>
    <mergeCell ref="P54:Q54"/>
    <mergeCell ref="B50:C52"/>
    <mergeCell ref="D50:R50"/>
    <mergeCell ref="D51:R51"/>
    <mergeCell ref="D52:R52"/>
    <mergeCell ref="B48:C48"/>
    <mergeCell ref="D48:R48"/>
    <mergeCell ref="D47:R47"/>
    <mergeCell ref="B49:C49"/>
    <mergeCell ref="D49:R49"/>
    <mergeCell ref="D7:D8"/>
    <mergeCell ref="E7:E8"/>
    <mergeCell ref="F7:G7"/>
    <mergeCell ref="H7:H8"/>
    <mergeCell ref="I7:I8"/>
    <mergeCell ref="B42:C42"/>
    <mergeCell ref="B46:R46"/>
    <mergeCell ref="B47:C47"/>
    <mergeCell ref="B2:R2"/>
    <mergeCell ref="L4:R4"/>
    <mergeCell ref="L5:R5"/>
    <mergeCell ref="B6:C6"/>
    <mergeCell ref="D6:H6"/>
    <mergeCell ref="I6:M6"/>
    <mergeCell ref="N6:N8"/>
    <mergeCell ref="O6:O8"/>
    <mergeCell ref="P6:P8"/>
    <mergeCell ref="Q6:Q8"/>
    <mergeCell ref="R6:R8"/>
    <mergeCell ref="B7:B8"/>
    <mergeCell ref="C7:C8"/>
    <mergeCell ref="J7:J8"/>
    <mergeCell ref="K7:L7"/>
    <mergeCell ref="M7:M8"/>
  </mergeCells>
  <phoneticPr fontId="1"/>
  <conditionalFormatting sqref="B11:C41">
    <cfRule type="expression" dxfId="26" priority="1">
      <formula>$A11&lt;&gt;""</formula>
    </cfRule>
    <cfRule type="expression" dxfId="25" priority="2">
      <formula>$C11=1</formula>
    </cfRule>
    <cfRule type="expression" dxfId="24" priority="3">
      <formula>$C11=7</formula>
    </cfRule>
  </conditionalFormatting>
  <dataValidations count="1">
    <dataValidation type="decimal" allowBlank="1" showInputMessage="1" showErrorMessage="1" errorTitle="お手数をおかけします。" error="集計を行うため、０以上の整数の入力をお願いします。" promptTitle="０以上の整数を入力してください。" sqref="D11:M41 O11:R41" xr:uid="{00000000-0002-0000-0300-000000000000}">
      <formula1>0</formula1>
      <formula2>10000000</formula2>
    </dataValidation>
  </dataValidations>
  <printOptions horizontalCentered="1" verticalCentered="1"/>
  <pageMargins left="0" right="0" top="0" bottom="0" header="0" footer="0"/>
  <pageSetup paperSize="9" scale="6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55"/>
  <sheetViews>
    <sheetView view="pageBreakPreview" zoomScale="71" zoomScaleNormal="100" zoomScaleSheetLayoutView="71" workbookViewId="0">
      <selection activeCell="D49" sqref="D49:R49"/>
    </sheetView>
  </sheetViews>
  <sheetFormatPr defaultRowHeight="18"/>
  <cols>
    <col min="1" max="1" width="3" customWidth="1"/>
    <col min="2" max="3" width="5" customWidth="1"/>
    <col min="4" max="13" width="6.25" customWidth="1"/>
    <col min="14" max="17" width="7.33203125" customWidth="1"/>
    <col min="19" max="19" width="3.58203125" customWidth="1"/>
  </cols>
  <sheetData>
    <row r="1" spans="1:18">
      <c r="B1" t="s">
        <v>0</v>
      </c>
    </row>
    <row r="2" spans="1:18" ht="30" customHeight="1">
      <c r="B2" s="108" t="str">
        <f>"令和8年度「小地域における生活支援体制整備事業」　【"&amp;DBCS(MONTH(B6))&amp;"月分】　業務報告（月報）"</f>
        <v>令和8年度「小地域における生活支援体制整備事業」　【８月分】　業務報告（月報）</v>
      </c>
      <c r="C2" s="108"/>
      <c r="D2" s="108"/>
      <c r="E2" s="108"/>
      <c r="F2" s="108"/>
      <c r="G2" s="108"/>
      <c r="H2" s="108"/>
      <c r="I2" s="108"/>
      <c r="J2" s="108"/>
      <c r="K2" s="108"/>
      <c r="L2" s="108"/>
      <c r="M2" s="108"/>
      <c r="N2" s="108"/>
      <c r="O2" s="108"/>
      <c r="P2" s="108"/>
      <c r="Q2" s="108"/>
      <c r="R2" s="108"/>
    </row>
    <row r="3" spans="1:18" ht="4" customHeight="1">
      <c r="B3" s="1"/>
      <c r="C3" s="1"/>
      <c r="D3" s="1"/>
      <c r="E3" s="1"/>
      <c r="F3" s="1"/>
      <c r="G3" s="1"/>
      <c r="H3" s="1"/>
      <c r="I3" s="1"/>
      <c r="J3" s="1"/>
      <c r="K3" s="1"/>
      <c r="L3" s="1"/>
      <c r="M3" s="1"/>
      <c r="N3" s="1"/>
      <c r="O3" s="1"/>
      <c r="P3" s="1"/>
      <c r="Q3" s="1"/>
      <c r="R3" s="1"/>
    </row>
    <row r="4" spans="1:18" ht="20.149999999999999" customHeight="1">
      <c r="L4" s="164" t="str">
        <f>'様式1-1月報(4月)'!$L$4:$R$4</f>
        <v>事業所名：</v>
      </c>
      <c r="M4" s="164"/>
      <c r="N4" s="164"/>
      <c r="O4" s="164"/>
      <c r="P4" s="164"/>
      <c r="Q4" s="164"/>
      <c r="R4" s="164"/>
    </row>
    <row r="5" spans="1:18" ht="20.149999999999999" customHeight="1">
      <c r="L5" s="110" t="s">
        <v>2</v>
      </c>
      <c r="M5" s="110"/>
      <c r="N5" s="110"/>
      <c r="O5" s="110"/>
      <c r="P5" s="110"/>
      <c r="Q5" s="110"/>
      <c r="R5" s="110"/>
    </row>
    <row r="6" spans="1:18" ht="18.75" customHeight="1">
      <c r="B6" s="111">
        <f>EDATE('様式1-1月報(4月)'!$B$6,4)</f>
        <v>46235</v>
      </c>
      <c r="C6" s="112"/>
      <c r="D6" s="113" t="s">
        <v>3</v>
      </c>
      <c r="E6" s="114"/>
      <c r="F6" s="114"/>
      <c r="G6" s="114"/>
      <c r="H6" s="115"/>
      <c r="I6" s="113" t="s">
        <v>4</v>
      </c>
      <c r="J6" s="114"/>
      <c r="K6" s="114"/>
      <c r="L6" s="114"/>
      <c r="M6" s="115"/>
      <c r="N6" s="116" t="s">
        <v>5</v>
      </c>
      <c r="O6" s="116" t="s">
        <v>22</v>
      </c>
      <c r="P6" s="116" t="s">
        <v>20</v>
      </c>
      <c r="Q6" s="116" t="s">
        <v>68</v>
      </c>
      <c r="R6" s="116" t="s">
        <v>6</v>
      </c>
    </row>
    <row r="7" spans="1:18" ht="13.5" customHeight="1">
      <c r="B7" s="121" t="s">
        <v>11</v>
      </c>
      <c r="C7" s="123" t="s">
        <v>12</v>
      </c>
      <c r="D7" s="102" t="s">
        <v>7</v>
      </c>
      <c r="E7" s="107" t="s">
        <v>8</v>
      </c>
      <c r="F7" s="107" t="s">
        <v>9</v>
      </c>
      <c r="G7" s="107"/>
      <c r="H7" s="119" t="s">
        <v>10</v>
      </c>
      <c r="I7" s="102" t="s">
        <v>7</v>
      </c>
      <c r="J7" s="107" t="s">
        <v>8</v>
      </c>
      <c r="K7" s="107" t="s">
        <v>9</v>
      </c>
      <c r="L7" s="107"/>
      <c r="M7" s="119" t="s">
        <v>10</v>
      </c>
      <c r="N7" s="117"/>
      <c r="O7" s="117"/>
      <c r="P7" s="117"/>
      <c r="Q7" s="117"/>
      <c r="R7" s="117"/>
    </row>
    <row r="8" spans="1:18" ht="27" customHeight="1">
      <c r="B8" s="122"/>
      <c r="C8" s="124"/>
      <c r="D8" s="103"/>
      <c r="E8" s="130"/>
      <c r="F8" s="28" t="s">
        <v>13</v>
      </c>
      <c r="G8" s="2" t="s">
        <v>14</v>
      </c>
      <c r="H8" s="120"/>
      <c r="I8" s="103"/>
      <c r="J8" s="130"/>
      <c r="K8" s="28" t="s">
        <v>13</v>
      </c>
      <c r="L8" s="2" t="s">
        <v>14</v>
      </c>
      <c r="M8" s="120"/>
      <c r="N8" s="118"/>
      <c r="O8" s="118"/>
      <c r="P8" s="118"/>
      <c r="Q8" s="118"/>
      <c r="R8" s="118"/>
    </row>
    <row r="9" spans="1:18" ht="16.5" customHeight="1">
      <c r="B9" s="26" t="s">
        <v>15</v>
      </c>
      <c r="C9" s="3"/>
      <c r="D9" s="4">
        <v>1</v>
      </c>
      <c r="E9" s="5">
        <v>1</v>
      </c>
      <c r="F9" s="5">
        <v>4</v>
      </c>
      <c r="G9" s="5">
        <v>0</v>
      </c>
      <c r="H9" s="3">
        <v>0</v>
      </c>
      <c r="I9" s="6">
        <v>0</v>
      </c>
      <c r="J9" s="5">
        <v>0</v>
      </c>
      <c r="K9" s="5">
        <v>0</v>
      </c>
      <c r="L9" s="5">
        <v>2</v>
      </c>
      <c r="M9" s="7">
        <v>0</v>
      </c>
      <c r="N9" s="8">
        <f>(D9+E9+F9+G9+H9)+(I9+J9+K9+L9+M9)</f>
        <v>8</v>
      </c>
      <c r="O9" s="8">
        <v>1</v>
      </c>
      <c r="P9" s="78">
        <v>1</v>
      </c>
      <c r="Q9" s="8">
        <v>1</v>
      </c>
      <c r="R9" s="9">
        <v>0</v>
      </c>
    </row>
    <row r="10" spans="1:18" ht="27" hidden="1" customHeight="1">
      <c r="B10" s="29" t="s">
        <v>33</v>
      </c>
      <c r="C10" s="30" t="s">
        <v>55</v>
      </c>
      <c r="D10" s="31" t="s">
        <v>56</v>
      </c>
      <c r="E10" s="34" t="s">
        <v>57</v>
      </c>
      <c r="F10" s="34" t="s">
        <v>58</v>
      </c>
      <c r="G10" s="35" t="s">
        <v>59</v>
      </c>
      <c r="H10" s="32" t="s">
        <v>60</v>
      </c>
      <c r="I10" s="31" t="s">
        <v>61</v>
      </c>
      <c r="J10" s="34" t="s">
        <v>62</v>
      </c>
      <c r="K10" s="34" t="s">
        <v>63</v>
      </c>
      <c r="L10" s="35" t="s">
        <v>64</v>
      </c>
      <c r="M10" s="32" t="s">
        <v>65</v>
      </c>
      <c r="N10" s="23" t="s">
        <v>5</v>
      </c>
      <c r="O10" s="23" t="s">
        <v>22</v>
      </c>
      <c r="P10" s="23" t="s">
        <v>20</v>
      </c>
      <c r="Q10" s="23" t="s">
        <v>21</v>
      </c>
      <c r="R10" s="36" t="s">
        <v>6</v>
      </c>
    </row>
    <row r="11" spans="1:18" ht="16.149999999999999" customHeight="1">
      <c r="A11" s="22" t="str">
        <f>IFERROR(VLOOKUP(B11,休日マスタ!$A$3:$A$22,1,FALSE),"")</f>
        <v/>
      </c>
      <c r="B11" s="27">
        <f>B6</f>
        <v>46235</v>
      </c>
      <c r="C11" s="19">
        <f t="shared" ref="C11:C38" si="0">WEEKDAY(B11,1)</f>
        <v>7</v>
      </c>
      <c r="D11" s="79"/>
      <c r="E11" s="80"/>
      <c r="F11" s="80"/>
      <c r="G11" s="80"/>
      <c r="H11" s="81"/>
      <c r="I11" s="82"/>
      <c r="J11" s="80"/>
      <c r="K11" s="80"/>
      <c r="L11" s="80"/>
      <c r="M11" s="83"/>
      <c r="N11" s="10">
        <f>(D11+E11+F11+G11+H11)+(I11+J11+K11+L11+M11)</f>
        <v>0</v>
      </c>
      <c r="O11" s="89"/>
      <c r="P11" s="89"/>
      <c r="Q11" s="89"/>
      <c r="R11" s="90"/>
    </row>
    <row r="12" spans="1:18" ht="16.149999999999999" customHeight="1">
      <c r="A12" s="22" t="str">
        <f>IFERROR(VLOOKUP(B12,休日マスタ!$A$3:$A$22,1,FALSE),"")</f>
        <v/>
      </c>
      <c r="B12" s="24">
        <f>B11+1</f>
        <v>46236</v>
      </c>
      <c r="C12" s="20">
        <f t="shared" si="0"/>
        <v>1</v>
      </c>
      <c r="D12" s="84"/>
      <c r="E12" s="85"/>
      <c r="F12" s="85"/>
      <c r="G12" s="85"/>
      <c r="H12" s="86"/>
      <c r="I12" s="87"/>
      <c r="J12" s="85"/>
      <c r="K12" s="85"/>
      <c r="L12" s="85"/>
      <c r="M12" s="88"/>
      <c r="N12" s="10">
        <f t="shared" ref="N12:N39" si="1">(D12+E12+F12+G12+H12)+(I12+J12+K12+L12+M12)</f>
        <v>0</v>
      </c>
      <c r="O12" s="89"/>
      <c r="P12" s="89"/>
      <c r="Q12" s="89"/>
      <c r="R12" s="91"/>
    </row>
    <row r="13" spans="1:18" ht="16.149999999999999" customHeight="1">
      <c r="A13" s="22" t="str">
        <f>IFERROR(VLOOKUP(B13,休日マスタ!$A$3:$A$22,1,FALSE),"")</f>
        <v/>
      </c>
      <c r="B13" s="24">
        <f t="shared" ref="B13:B38" si="2">B12+1</f>
        <v>46237</v>
      </c>
      <c r="C13" s="20">
        <f t="shared" si="0"/>
        <v>2</v>
      </c>
      <c r="D13" s="84"/>
      <c r="E13" s="85"/>
      <c r="F13" s="85"/>
      <c r="G13" s="85"/>
      <c r="H13" s="86"/>
      <c r="I13" s="87"/>
      <c r="J13" s="85"/>
      <c r="K13" s="85"/>
      <c r="L13" s="85"/>
      <c r="M13" s="88"/>
      <c r="N13" s="10">
        <f t="shared" si="1"/>
        <v>0</v>
      </c>
      <c r="O13" s="89"/>
      <c r="P13" s="89"/>
      <c r="Q13" s="89"/>
      <c r="R13" s="91"/>
    </row>
    <row r="14" spans="1:18" ht="16.149999999999999" customHeight="1">
      <c r="A14" s="22" t="str">
        <f>IFERROR(VLOOKUP(B14,休日マスタ!$A$3:$A$22,1,FALSE),"")</f>
        <v/>
      </c>
      <c r="B14" s="24">
        <f t="shared" si="2"/>
        <v>46238</v>
      </c>
      <c r="C14" s="20">
        <f t="shared" si="0"/>
        <v>3</v>
      </c>
      <c r="D14" s="84"/>
      <c r="E14" s="85"/>
      <c r="F14" s="85"/>
      <c r="G14" s="85"/>
      <c r="H14" s="86"/>
      <c r="I14" s="87"/>
      <c r="J14" s="85"/>
      <c r="K14" s="85"/>
      <c r="L14" s="85"/>
      <c r="M14" s="88"/>
      <c r="N14" s="10">
        <f t="shared" si="1"/>
        <v>0</v>
      </c>
      <c r="O14" s="89"/>
      <c r="P14" s="89"/>
      <c r="Q14" s="89"/>
      <c r="R14" s="91"/>
    </row>
    <row r="15" spans="1:18" ht="16.149999999999999" customHeight="1">
      <c r="A15" s="22" t="str">
        <f>IFERROR(VLOOKUP(B15,休日マスタ!$A$3:$A$22,1,FALSE),"")</f>
        <v/>
      </c>
      <c r="B15" s="24">
        <f t="shared" si="2"/>
        <v>46239</v>
      </c>
      <c r="C15" s="20">
        <f t="shared" si="0"/>
        <v>4</v>
      </c>
      <c r="D15" s="84"/>
      <c r="E15" s="85"/>
      <c r="F15" s="85"/>
      <c r="G15" s="85"/>
      <c r="H15" s="86"/>
      <c r="I15" s="87"/>
      <c r="J15" s="85"/>
      <c r="K15" s="85"/>
      <c r="L15" s="85"/>
      <c r="M15" s="88"/>
      <c r="N15" s="10">
        <f t="shared" si="1"/>
        <v>0</v>
      </c>
      <c r="O15" s="89"/>
      <c r="P15" s="89"/>
      <c r="Q15" s="89"/>
      <c r="R15" s="91"/>
    </row>
    <row r="16" spans="1:18" ht="16.149999999999999" customHeight="1">
      <c r="A16" s="22" t="str">
        <f>IFERROR(VLOOKUP(B16,休日マスタ!$A$3:$A$22,1,FALSE),"")</f>
        <v/>
      </c>
      <c r="B16" s="24">
        <f t="shared" si="2"/>
        <v>46240</v>
      </c>
      <c r="C16" s="20">
        <f t="shared" si="0"/>
        <v>5</v>
      </c>
      <c r="D16" s="84"/>
      <c r="E16" s="85"/>
      <c r="F16" s="85"/>
      <c r="G16" s="85"/>
      <c r="H16" s="86"/>
      <c r="I16" s="87"/>
      <c r="J16" s="85"/>
      <c r="K16" s="85"/>
      <c r="L16" s="85"/>
      <c r="M16" s="88"/>
      <c r="N16" s="10">
        <f t="shared" si="1"/>
        <v>0</v>
      </c>
      <c r="O16" s="89"/>
      <c r="P16" s="89"/>
      <c r="Q16" s="89"/>
      <c r="R16" s="91"/>
    </row>
    <row r="17" spans="1:18" ht="16.149999999999999" customHeight="1">
      <c r="A17" s="22" t="str">
        <f>IFERROR(VLOOKUP(B17,休日マスタ!$A$3:$A$22,1,FALSE),"")</f>
        <v/>
      </c>
      <c r="B17" s="24">
        <f t="shared" si="2"/>
        <v>46241</v>
      </c>
      <c r="C17" s="20">
        <f t="shared" si="0"/>
        <v>6</v>
      </c>
      <c r="D17" s="84"/>
      <c r="E17" s="85"/>
      <c r="F17" s="85"/>
      <c r="G17" s="85"/>
      <c r="H17" s="86"/>
      <c r="I17" s="87"/>
      <c r="J17" s="85"/>
      <c r="K17" s="85"/>
      <c r="L17" s="85"/>
      <c r="M17" s="88"/>
      <c r="N17" s="10">
        <f t="shared" si="1"/>
        <v>0</v>
      </c>
      <c r="O17" s="89"/>
      <c r="P17" s="89"/>
      <c r="Q17" s="89"/>
      <c r="R17" s="91"/>
    </row>
    <row r="18" spans="1:18" ht="16.149999999999999" customHeight="1">
      <c r="A18" s="22" t="str">
        <f>IFERROR(VLOOKUP(B18,休日マスタ!$A$3:$A$22,1,FALSE),"")</f>
        <v/>
      </c>
      <c r="B18" s="24">
        <f t="shared" si="2"/>
        <v>46242</v>
      </c>
      <c r="C18" s="20">
        <f t="shared" si="0"/>
        <v>7</v>
      </c>
      <c r="D18" s="84"/>
      <c r="E18" s="85"/>
      <c r="F18" s="85"/>
      <c r="G18" s="85"/>
      <c r="H18" s="86"/>
      <c r="I18" s="87"/>
      <c r="J18" s="85"/>
      <c r="K18" s="85"/>
      <c r="L18" s="85"/>
      <c r="M18" s="88"/>
      <c r="N18" s="10">
        <f t="shared" si="1"/>
        <v>0</v>
      </c>
      <c r="O18" s="89"/>
      <c r="P18" s="89"/>
      <c r="Q18" s="89"/>
      <c r="R18" s="91"/>
    </row>
    <row r="19" spans="1:18" ht="16.149999999999999" customHeight="1">
      <c r="A19" s="22" t="str">
        <f>IFERROR(VLOOKUP(B19,休日マスタ!$A$3:$A$22,1,FALSE),"")</f>
        <v/>
      </c>
      <c r="B19" s="24">
        <f t="shared" si="2"/>
        <v>46243</v>
      </c>
      <c r="C19" s="20">
        <f t="shared" si="0"/>
        <v>1</v>
      </c>
      <c r="D19" s="84"/>
      <c r="E19" s="85"/>
      <c r="F19" s="85"/>
      <c r="G19" s="85"/>
      <c r="H19" s="86"/>
      <c r="I19" s="87"/>
      <c r="J19" s="85"/>
      <c r="K19" s="85"/>
      <c r="L19" s="85"/>
      <c r="M19" s="88"/>
      <c r="N19" s="10">
        <f t="shared" si="1"/>
        <v>0</v>
      </c>
      <c r="O19" s="89"/>
      <c r="P19" s="89"/>
      <c r="Q19" s="89"/>
      <c r="R19" s="91"/>
    </row>
    <row r="20" spans="1:18" ht="16.149999999999999" customHeight="1">
      <c r="A20" s="22" t="str">
        <f>IFERROR(VLOOKUP(B20,休日マスタ!$A$3:$A$22,1,FALSE),"")</f>
        <v/>
      </c>
      <c r="B20" s="24">
        <f t="shared" si="2"/>
        <v>46244</v>
      </c>
      <c r="C20" s="20">
        <f t="shared" si="0"/>
        <v>2</v>
      </c>
      <c r="D20" s="84"/>
      <c r="E20" s="85"/>
      <c r="F20" s="85"/>
      <c r="G20" s="85"/>
      <c r="H20" s="86"/>
      <c r="I20" s="87"/>
      <c r="J20" s="85"/>
      <c r="K20" s="85"/>
      <c r="L20" s="85"/>
      <c r="M20" s="88"/>
      <c r="N20" s="10">
        <f t="shared" si="1"/>
        <v>0</v>
      </c>
      <c r="O20" s="89"/>
      <c r="P20" s="89"/>
      <c r="Q20" s="89"/>
      <c r="R20" s="91"/>
    </row>
    <row r="21" spans="1:18" ht="16.149999999999999" customHeight="1">
      <c r="A21" s="22">
        <f>IFERROR(VLOOKUP(B21,休日マスタ!$A$3:$A$22,1,FALSE),"")</f>
        <v>46245</v>
      </c>
      <c r="B21" s="24">
        <f t="shared" si="2"/>
        <v>46245</v>
      </c>
      <c r="C21" s="20">
        <f t="shared" si="0"/>
        <v>3</v>
      </c>
      <c r="D21" s="84"/>
      <c r="E21" s="85"/>
      <c r="F21" s="85"/>
      <c r="G21" s="85"/>
      <c r="H21" s="86"/>
      <c r="I21" s="87"/>
      <c r="J21" s="85"/>
      <c r="K21" s="85"/>
      <c r="L21" s="85"/>
      <c r="M21" s="88"/>
      <c r="N21" s="10">
        <f t="shared" si="1"/>
        <v>0</v>
      </c>
      <c r="O21" s="89"/>
      <c r="P21" s="89"/>
      <c r="Q21" s="89"/>
      <c r="R21" s="91"/>
    </row>
    <row r="22" spans="1:18" ht="16.149999999999999" customHeight="1">
      <c r="A22" s="22" t="str">
        <f>IFERROR(VLOOKUP(B22,休日マスタ!$A$3:$A$22,1,FALSE),"")</f>
        <v/>
      </c>
      <c r="B22" s="24">
        <f t="shared" si="2"/>
        <v>46246</v>
      </c>
      <c r="C22" s="20">
        <f t="shared" si="0"/>
        <v>4</v>
      </c>
      <c r="D22" s="84"/>
      <c r="E22" s="85"/>
      <c r="F22" s="85"/>
      <c r="G22" s="85"/>
      <c r="H22" s="86"/>
      <c r="I22" s="87"/>
      <c r="J22" s="85"/>
      <c r="K22" s="85"/>
      <c r="L22" s="85"/>
      <c r="M22" s="88"/>
      <c r="N22" s="10">
        <f t="shared" si="1"/>
        <v>0</v>
      </c>
      <c r="O22" s="89"/>
      <c r="P22" s="89"/>
      <c r="Q22" s="89"/>
      <c r="R22" s="91"/>
    </row>
    <row r="23" spans="1:18" ht="16.149999999999999" customHeight="1">
      <c r="A23" s="22" t="str">
        <f>IFERROR(VLOOKUP(B23,休日マスタ!$A$3:$A$22,1,FALSE),"")</f>
        <v/>
      </c>
      <c r="B23" s="24">
        <f t="shared" si="2"/>
        <v>46247</v>
      </c>
      <c r="C23" s="20">
        <f t="shared" si="0"/>
        <v>5</v>
      </c>
      <c r="D23" s="84"/>
      <c r="E23" s="85"/>
      <c r="F23" s="85"/>
      <c r="G23" s="85"/>
      <c r="H23" s="86"/>
      <c r="I23" s="87"/>
      <c r="J23" s="85"/>
      <c r="K23" s="85"/>
      <c r="L23" s="85"/>
      <c r="M23" s="88"/>
      <c r="N23" s="10">
        <f t="shared" si="1"/>
        <v>0</v>
      </c>
      <c r="O23" s="89"/>
      <c r="P23" s="89"/>
      <c r="Q23" s="89"/>
      <c r="R23" s="91"/>
    </row>
    <row r="24" spans="1:18" ht="16.149999999999999" customHeight="1">
      <c r="A24" s="22" t="str">
        <f>IFERROR(VLOOKUP(B24,休日マスタ!$A$3:$A$22,1,FALSE),"")</f>
        <v/>
      </c>
      <c r="B24" s="24">
        <f t="shared" si="2"/>
        <v>46248</v>
      </c>
      <c r="C24" s="20">
        <f t="shared" si="0"/>
        <v>6</v>
      </c>
      <c r="D24" s="84"/>
      <c r="E24" s="85"/>
      <c r="F24" s="85"/>
      <c r="G24" s="85"/>
      <c r="H24" s="86"/>
      <c r="I24" s="87"/>
      <c r="J24" s="85"/>
      <c r="K24" s="85"/>
      <c r="L24" s="85"/>
      <c r="M24" s="88"/>
      <c r="N24" s="10">
        <f t="shared" si="1"/>
        <v>0</v>
      </c>
      <c r="O24" s="89"/>
      <c r="P24" s="89"/>
      <c r="Q24" s="89"/>
      <c r="R24" s="91"/>
    </row>
    <row r="25" spans="1:18" ht="16.149999999999999" customHeight="1">
      <c r="A25" s="22" t="str">
        <f>IFERROR(VLOOKUP(B25,休日マスタ!$A$3:$A$22,1,FALSE),"")</f>
        <v/>
      </c>
      <c r="B25" s="24">
        <f t="shared" si="2"/>
        <v>46249</v>
      </c>
      <c r="C25" s="20">
        <f t="shared" si="0"/>
        <v>7</v>
      </c>
      <c r="D25" s="84"/>
      <c r="E25" s="85"/>
      <c r="F25" s="85"/>
      <c r="G25" s="85"/>
      <c r="H25" s="86"/>
      <c r="I25" s="87"/>
      <c r="J25" s="85"/>
      <c r="K25" s="85"/>
      <c r="L25" s="85"/>
      <c r="M25" s="88"/>
      <c r="N25" s="10">
        <f t="shared" si="1"/>
        <v>0</v>
      </c>
      <c r="O25" s="89"/>
      <c r="P25" s="89"/>
      <c r="Q25" s="89"/>
      <c r="R25" s="91"/>
    </row>
    <row r="26" spans="1:18" ht="16.149999999999999" customHeight="1">
      <c r="A26" s="22" t="str">
        <f>IFERROR(VLOOKUP(B26,休日マスタ!$A$3:$A$22,1,FALSE),"")</f>
        <v/>
      </c>
      <c r="B26" s="24">
        <f t="shared" si="2"/>
        <v>46250</v>
      </c>
      <c r="C26" s="20">
        <f t="shared" si="0"/>
        <v>1</v>
      </c>
      <c r="D26" s="84"/>
      <c r="E26" s="85"/>
      <c r="F26" s="85"/>
      <c r="G26" s="85"/>
      <c r="H26" s="86"/>
      <c r="I26" s="87"/>
      <c r="J26" s="85"/>
      <c r="K26" s="85"/>
      <c r="L26" s="85"/>
      <c r="M26" s="88"/>
      <c r="N26" s="10">
        <f t="shared" si="1"/>
        <v>0</v>
      </c>
      <c r="O26" s="89"/>
      <c r="P26" s="89"/>
      <c r="Q26" s="89"/>
      <c r="R26" s="91"/>
    </row>
    <row r="27" spans="1:18" ht="16.149999999999999" customHeight="1">
      <c r="A27" s="22" t="str">
        <f>IFERROR(VLOOKUP(B27,休日マスタ!$A$3:$A$22,1,FALSE),"")</f>
        <v/>
      </c>
      <c r="B27" s="24">
        <f t="shared" si="2"/>
        <v>46251</v>
      </c>
      <c r="C27" s="20">
        <f t="shared" si="0"/>
        <v>2</v>
      </c>
      <c r="D27" s="84"/>
      <c r="E27" s="85"/>
      <c r="F27" s="85"/>
      <c r="G27" s="85"/>
      <c r="H27" s="86"/>
      <c r="I27" s="87"/>
      <c r="J27" s="85"/>
      <c r="K27" s="85"/>
      <c r="L27" s="85"/>
      <c r="M27" s="88"/>
      <c r="N27" s="10">
        <f t="shared" si="1"/>
        <v>0</v>
      </c>
      <c r="O27" s="89"/>
      <c r="P27" s="89"/>
      <c r="Q27" s="89"/>
      <c r="R27" s="91"/>
    </row>
    <row r="28" spans="1:18" ht="16.149999999999999" customHeight="1">
      <c r="A28" s="22" t="str">
        <f>IFERROR(VLOOKUP(B28,休日マスタ!$A$3:$A$22,1,FALSE),"")</f>
        <v/>
      </c>
      <c r="B28" s="24">
        <f t="shared" si="2"/>
        <v>46252</v>
      </c>
      <c r="C28" s="20">
        <f t="shared" si="0"/>
        <v>3</v>
      </c>
      <c r="D28" s="84"/>
      <c r="E28" s="85"/>
      <c r="F28" s="85"/>
      <c r="G28" s="85"/>
      <c r="H28" s="86"/>
      <c r="I28" s="87"/>
      <c r="J28" s="85"/>
      <c r="K28" s="85"/>
      <c r="L28" s="85"/>
      <c r="M28" s="88"/>
      <c r="N28" s="10">
        <f t="shared" si="1"/>
        <v>0</v>
      </c>
      <c r="O28" s="89"/>
      <c r="P28" s="89"/>
      <c r="Q28" s="89"/>
      <c r="R28" s="91"/>
    </row>
    <row r="29" spans="1:18" ht="16.149999999999999" customHeight="1">
      <c r="A29" s="22" t="str">
        <f>IFERROR(VLOOKUP(B29,休日マスタ!$A$3:$A$22,1,FALSE),"")</f>
        <v/>
      </c>
      <c r="B29" s="24">
        <f t="shared" si="2"/>
        <v>46253</v>
      </c>
      <c r="C29" s="20">
        <f t="shared" si="0"/>
        <v>4</v>
      </c>
      <c r="D29" s="84"/>
      <c r="E29" s="85"/>
      <c r="F29" s="85"/>
      <c r="G29" s="85"/>
      <c r="H29" s="86"/>
      <c r="I29" s="87"/>
      <c r="J29" s="85"/>
      <c r="K29" s="85"/>
      <c r="L29" s="85"/>
      <c r="M29" s="88"/>
      <c r="N29" s="10">
        <f t="shared" si="1"/>
        <v>0</v>
      </c>
      <c r="O29" s="89"/>
      <c r="P29" s="89"/>
      <c r="Q29" s="89"/>
      <c r="R29" s="91"/>
    </row>
    <row r="30" spans="1:18" ht="16.149999999999999" customHeight="1">
      <c r="A30" s="22" t="str">
        <f>IFERROR(VLOOKUP(B30,休日マスタ!$A$3:$A$22,1,FALSE),"")</f>
        <v/>
      </c>
      <c r="B30" s="24">
        <f t="shared" si="2"/>
        <v>46254</v>
      </c>
      <c r="C30" s="20">
        <f t="shared" si="0"/>
        <v>5</v>
      </c>
      <c r="D30" s="84"/>
      <c r="E30" s="85"/>
      <c r="F30" s="85"/>
      <c r="G30" s="85"/>
      <c r="H30" s="86"/>
      <c r="I30" s="87"/>
      <c r="J30" s="85"/>
      <c r="K30" s="85"/>
      <c r="L30" s="85"/>
      <c r="M30" s="88"/>
      <c r="N30" s="10">
        <f t="shared" si="1"/>
        <v>0</v>
      </c>
      <c r="O30" s="89"/>
      <c r="P30" s="89"/>
      <c r="Q30" s="89"/>
      <c r="R30" s="91"/>
    </row>
    <row r="31" spans="1:18" ht="16.149999999999999" customHeight="1">
      <c r="A31" s="22" t="str">
        <f>IFERROR(VLOOKUP(B31,休日マスタ!$A$3:$A$22,1,FALSE),"")</f>
        <v/>
      </c>
      <c r="B31" s="24">
        <f t="shared" si="2"/>
        <v>46255</v>
      </c>
      <c r="C31" s="20">
        <f t="shared" si="0"/>
        <v>6</v>
      </c>
      <c r="D31" s="84"/>
      <c r="E31" s="85"/>
      <c r="F31" s="85"/>
      <c r="G31" s="85"/>
      <c r="H31" s="86"/>
      <c r="I31" s="87"/>
      <c r="J31" s="85"/>
      <c r="K31" s="85"/>
      <c r="L31" s="85"/>
      <c r="M31" s="88"/>
      <c r="N31" s="10">
        <f t="shared" si="1"/>
        <v>0</v>
      </c>
      <c r="O31" s="89"/>
      <c r="P31" s="89"/>
      <c r="Q31" s="89"/>
      <c r="R31" s="91"/>
    </row>
    <row r="32" spans="1:18" ht="16.149999999999999" customHeight="1">
      <c r="A32" s="22" t="str">
        <f>IFERROR(VLOOKUP(B32,休日マスタ!$A$3:$A$22,1,FALSE),"")</f>
        <v/>
      </c>
      <c r="B32" s="24">
        <f t="shared" si="2"/>
        <v>46256</v>
      </c>
      <c r="C32" s="20">
        <f t="shared" si="0"/>
        <v>7</v>
      </c>
      <c r="D32" s="84"/>
      <c r="E32" s="85"/>
      <c r="F32" s="85"/>
      <c r="G32" s="85"/>
      <c r="H32" s="86"/>
      <c r="I32" s="87"/>
      <c r="J32" s="85"/>
      <c r="K32" s="85"/>
      <c r="L32" s="85"/>
      <c r="M32" s="88"/>
      <c r="N32" s="10">
        <f t="shared" si="1"/>
        <v>0</v>
      </c>
      <c r="O32" s="89"/>
      <c r="P32" s="89"/>
      <c r="Q32" s="89"/>
      <c r="R32" s="91"/>
    </row>
    <row r="33" spans="1:18" ht="16.149999999999999" customHeight="1">
      <c r="A33" s="22" t="str">
        <f>IFERROR(VLOOKUP(B33,休日マスタ!$A$3:$A$22,1,FALSE),"")</f>
        <v/>
      </c>
      <c r="B33" s="24">
        <f t="shared" si="2"/>
        <v>46257</v>
      </c>
      <c r="C33" s="20">
        <f t="shared" si="0"/>
        <v>1</v>
      </c>
      <c r="D33" s="84"/>
      <c r="E33" s="85"/>
      <c r="F33" s="85"/>
      <c r="G33" s="85"/>
      <c r="H33" s="86"/>
      <c r="I33" s="87"/>
      <c r="J33" s="85"/>
      <c r="K33" s="85"/>
      <c r="L33" s="85"/>
      <c r="M33" s="88"/>
      <c r="N33" s="10">
        <f t="shared" si="1"/>
        <v>0</v>
      </c>
      <c r="O33" s="89"/>
      <c r="P33" s="89"/>
      <c r="Q33" s="89"/>
      <c r="R33" s="91"/>
    </row>
    <row r="34" spans="1:18" ht="16.149999999999999" customHeight="1">
      <c r="A34" s="22" t="str">
        <f>IFERROR(VLOOKUP(B34,休日マスタ!$A$3:$A$22,1,FALSE),"")</f>
        <v/>
      </c>
      <c r="B34" s="24">
        <f t="shared" si="2"/>
        <v>46258</v>
      </c>
      <c r="C34" s="20">
        <f t="shared" si="0"/>
        <v>2</v>
      </c>
      <c r="D34" s="84"/>
      <c r="E34" s="85"/>
      <c r="F34" s="85"/>
      <c r="G34" s="85"/>
      <c r="H34" s="86"/>
      <c r="I34" s="87"/>
      <c r="J34" s="85"/>
      <c r="K34" s="85"/>
      <c r="L34" s="85"/>
      <c r="M34" s="88"/>
      <c r="N34" s="10">
        <f t="shared" si="1"/>
        <v>0</v>
      </c>
      <c r="O34" s="89"/>
      <c r="P34" s="89"/>
      <c r="Q34" s="89"/>
      <c r="R34" s="91"/>
    </row>
    <row r="35" spans="1:18" ht="16.149999999999999" customHeight="1">
      <c r="A35" s="22" t="str">
        <f>IFERROR(VLOOKUP(B35,休日マスタ!$A$3:$A$22,1,FALSE),"")</f>
        <v/>
      </c>
      <c r="B35" s="24">
        <f t="shared" si="2"/>
        <v>46259</v>
      </c>
      <c r="C35" s="20">
        <f t="shared" si="0"/>
        <v>3</v>
      </c>
      <c r="D35" s="84"/>
      <c r="E35" s="85"/>
      <c r="F35" s="85"/>
      <c r="G35" s="85"/>
      <c r="H35" s="86"/>
      <c r="I35" s="87"/>
      <c r="J35" s="85"/>
      <c r="K35" s="85"/>
      <c r="L35" s="85"/>
      <c r="M35" s="88"/>
      <c r="N35" s="10">
        <f t="shared" si="1"/>
        <v>0</v>
      </c>
      <c r="O35" s="89"/>
      <c r="P35" s="89"/>
      <c r="Q35" s="89"/>
      <c r="R35" s="91"/>
    </row>
    <row r="36" spans="1:18" ht="16.149999999999999" customHeight="1">
      <c r="A36" s="22" t="str">
        <f>IFERROR(VLOOKUP(B36,休日マスタ!$A$3:$A$22,1,FALSE),"")</f>
        <v/>
      </c>
      <c r="B36" s="24">
        <f t="shared" si="2"/>
        <v>46260</v>
      </c>
      <c r="C36" s="20">
        <f t="shared" si="0"/>
        <v>4</v>
      </c>
      <c r="D36" s="84"/>
      <c r="E36" s="85"/>
      <c r="F36" s="85"/>
      <c r="G36" s="85"/>
      <c r="H36" s="86"/>
      <c r="I36" s="87"/>
      <c r="J36" s="85"/>
      <c r="K36" s="85"/>
      <c r="L36" s="85"/>
      <c r="M36" s="88"/>
      <c r="N36" s="10">
        <f t="shared" si="1"/>
        <v>0</v>
      </c>
      <c r="O36" s="89"/>
      <c r="P36" s="89"/>
      <c r="Q36" s="89"/>
      <c r="R36" s="91"/>
    </row>
    <row r="37" spans="1:18" ht="16.149999999999999" customHeight="1">
      <c r="A37" s="22" t="str">
        <f>IFERROR(VLOOKUP(B37,休日マスタ!$A$3:$A$22,1,FALSE),"")</f>
        <v/>
      </c>
      <c r="B37" s="24">
        <f t="shared" si="2"/>
        <v>46261</v>
      </c>
      <c r="C37" s="20">
        <f t="shared" si="0"/>
        <v>5</v>
      </c>
      <c r="D37" s="84"/>
      <c r="E37" s="85"/>
      <c r="F37" s="85"/>
      <c r="G37" s="85"/>
      <c r="H37" s="86"/>
      <c r="I37" s="87"/>
      <c r="J37" s="85"/>
      <c r="K37" s="85"/>
      <c r="L37" s="85"/>
      <c r="M37" s="88"/>
      <c r="N37" s="10">
        <f t="shared" si="1"/>
        <v>0</v>
      </c>
      <c r="O37" s="89"/>
      <c r="P37" s="89"/>
      <c r="Q37" s="89"/>
      <c r="R37" s="91"/>
    </row>
    <row r="38" spans="1:18" ht="16.149999999999999" customHeight="1">
      <c r="A38" s="22" t="str">
        <f>IFERROR(VLOOKUP(B38,休日マスタ!$A$3:$A$22,1,FALSE),"")</f>
        <v/>
      </c>
      <c r="B38" s="24">
        <f t="shared" si="2"/>
        <v>46262</v>
      </c>
      <c r="C38" s="20">
        <f t="shared" si="0"/>
        <v>6</v>
      </c>
      <c r="D38" s="84"/>
      <c r="E38" s="85"/>
      <c r="F38" s="85"/>
      <c r="G38" s="85"/>
      <c r="H38" s="86"/>
      <c r="I38" s="87"/>
      <c r="J38" s="85"/>
      <c r="K38" s="85"/>
      <c r="L38" s="85"/>
      <c r="M38" s="88"/>
      <c r="N38" s="10">
        <f t="shared" si="1"/>
        <v>0</v>
      </c>
      <c r="O38" s="89"/>
      <c r="P38" s="89"/>
      <c r="Q38" s="89"/>
      <c r="R38" s="91"/>
    </row>
    <row r="39" spans="1:18" ht="16.149999999999999" customHeight="1">
      <c r="A39" s="22" t="str">
        <f>IFERROR(VLOOKUP(B39,休日マスタ!$A$3:$A$22,1,FALSE),"")</f>
        <v/>
      </c>
      <c r="B39" s="24">
        <f>IFERROR(IF(DAY(B38+1)=1,"",B38+1),"")</f>
        <v>46263</v>
      </c>
      <c r="C39" s="20">
        <f>IF(B39="","",WEEKDAY(B39,1))</f>
        <v>7</v>
      </c>
      <c r="D39" s="84"/>
      <c r="E39" s="85"/>
      <c r="F39" s="85"/>
      <c r="G39" s="85"/>
      <c r="H39" s="86"/>
      <c r="I39" s="87"/>
      <c r="J39" s="85"/>
      <c r="K39" s="85"/>
      <c r="L39" s="85"/>
      <c r="M39" s="88"/>
      <c r="N39" s="10">
        <f t="shared" si="1"/>
        <v>0</v>
      </c>
      <c r="O39" s="89"/>
      <c r="P39" s="89"/>
      <c r="Q39" s="89"/>
      <c r="R39" s="91"/>
    </row>
    <row r="40" spans="1:18" ht="16.149999999999999" customHeight="1">
      <c r="A40" s="22" t="str">
        <f>IFERROR(VLOOKUP(B40,休日マスタ!$A$3:$A$22,1,FALSE),"")</f>
        <v/>
      </c>
      <c r="B40" s="24">
        <f>IFERROR(IF(DAY(B39+1)=1,"",B39+1),"")</f>
        <v>46264</v>
      </c>
      <c r="C40" s="20">
        <f>IF(B40="","",WEEKDAY(B40,1))</f>
        <v>1</v>
      </c>
      <c r="D40" s="84"/>
      <c r="E40" s="85"/>
      <c r="F40" s="85"/>
      <c r="G40" s="85"/>
      <c r="H40" s="86"/>
      <c r="I40" s="87"/>
      <c r="J40" s="85"/>
      <c r="K40" s="85"/>
      <c r="L40" s="85"/>
      <c r="M40" s="88"/>
      <c r="N40" s="10">
        <f>(D40+E40+F40+G40+H40)+(I40+J40+K40+L40+M40)</f>
        <v>0</v>
      </c>
      <c r="O40" s="89"/>
      <c r="P40" s="89"/>
      <c r="Q40" s="89"/>
      <c r="R40" s="91"/>
    </row>
    <row r="41" spans="1:18" ht="16.149999999999999" customHeight="1" thickBot="1">
      <c r="A41" s="22" t="str">
        <f>IFERROR(VLOOKUP(B41,休日マスタ!$A$3:$A$22,1,FALSE),"")</f>
        <v/>
      </c>
      <c r="B41" s="25">
        <f>IFERROR(IF(DAY(B40+1)=1,"",B40+1),"")</f>
        <v>46265</v>
      </c>
      <c r="C41" s="33">
        <f>IF(B41="","",WEEKDAY(B41,1))</f>
        <v>2</v>
      </c>
      <c r="D41" s="95"/>
      <c r="E41" s="96"/>
      <c r="F41" s="96"/>
      <c r="G41" s="96"/>
      <c r="H41" s="97"/>
      <c r="I41" s="98"/>
      <c r="J41" s="96"/>
      <c r="K41" s="96"/>
      <c r="L41" s="96"/>
      <c r="M41" s="99"/>
      <c r="N41" s="11">
        <f>(D41+E41+F41+G41+H41)+(I41+J41+K41+L41+M41)</f>
        <v>0</v>
      </c>
      <c r="O41" s="100"/>
      <c r="P41" s="100"/>
      <c r="Q41" s="100"/>
      <c r="R41" s="101"/>
    </row>
    <row r="42" spans="1:18" ht="16.149999999999999" customHeight="1" thickTop="1">
      <c r="B42" s="140" t="s">
        <v>16</v>
      </c>
      <c r="C42" s="141"/>
      <c r="D42" s="37">
        <f>SUM(D11:D41)</f>
        <v>0</v>
      </c>
      <c r="E42" s="38">
        <f t="shared" ref="E42:Q42" si="3">SUM(E11:E41)</f>
        <v>0</v>
      </c>
      <c r="F42" s="38">
        <f t="shared" si="3"/>
        <v>0</v>
      </c>
      <c r="G42" s="38">
        <f t="shared" si="3"/>
        <v>0</v>
      </c>
      <c r="H42" s="38">
        <f t="shared" si="3"/>
        <v>0</v>
      </c>
      <c r="I42" s="38">
        <f t="shared" si="3"/>
        <v>0</v>
      </c>
      <c r="J42" s="38">
        <f t="shared" si="3"/>
        <v>0</v>
      </c>
      <c r="K42" s="38">
        <f t="shared" si="3"/>
        <v>0</v>
      </c>
      <c r="L42" s="38">
        <f t="shared" si="3"/>
        <v>0</v>
      </c>
      <c r="M42" s="39">
        <f t="shared" si="3"/>
        <v>0</v>
      </c>
      <c r="N42" s="13">
        <f t="shared" si="3"/>
        <v>0</v>
      </c>
      <c r="O42" s="12">
        <f t="shared" si="3"/>
        <v>0</v>
      </c>
      <c r="P42" s="12">
        <f t="shared" si="3"/>
        <v>0</v>
      </c>
      <c r="Q42" s="12">
        <f t="shared" si="3"/>
        <v>0</v>
      </c>
      <c r="R42" s="12">
        <f>SUM(R11:R41)</f>
        <v>0</v>
      </c>
    </row>
    <row r="43" spans="1:18">
      <c r="B43" t="s">
        <v>17</v>
      </c>
    </row>
    <row r="44" spans="1:18" ht="22.5" customHeight="1">
      <c r="B44" s="45" t="s">
        <v>95</v>
      </c>
    </row>
    <row r="45" spans="1:18" ht="9" customHeight="1"/>
    <row r="46" spans="1:18" ht="20">
      <c r="B46" s="142" t="s">
        <v>18</v>
      </c>
      <c r="C46" s="142"/>
      <c r="D46" s="142"/>
      <c r="E46" s="142"/>
      <c r="F46" s="142"/>
      <c r="G46" s="142"/>
      <c r="H46" s="142"/>
      <c r="I46" s="142"/>
      <c r="J46" s="142"/>
      <c r="K46" s="142"/>
      <c r="L46" s="142"/>
      <c r="M46" s="142"/>
      <c r="N46" s="142"/>
      <c r="O46" s="142"/>
      <c r="P46" s="142"/>
      <c r="Q46" s="142"/>
      <c r="R46" s="142"/>
    </row>
    <row r="47" spans="1:18" ht="69" customHeight="1">
      <c r="B47" s="143" t="s">
        <v>25</v>
      </c>
      <c r="C47" s="144"/>
      <c r="D47" s="185" t="str">
        <f>'様式1-1月報(7月)'!$D$47:$R$47</f>
        <v>　目標設定シートの１（１）で記載したものを記入</v>
      </c>
      <c r="E47" s="186"/>
      <c r="F47" s="186"/>
      <c r="G47" s="186"/>
      <c r="H47" s="186"/>
      <c r="I47" s="186"/>
      <c r="J47" s="186"/>
      <c r="K47" s="186"/>
      <c r="L47" s="186"/>
      <c r="M47" s="186"/>
      <c r="N47" s="186"/>
      <c r="O47" s="186"/>
      <c r="P47" s="186"/>
      <c r="Q47" s="186"/>
      <c r="R47" s="187"/>
    </row>
    <row r="48" spans="1:18" ht="63" customHeight="1">
      <c r="B48" s="143" t="s">
        <v>54</v>
      </c>
      <c r="C48" s="148"/>
      <c r="D48" s="191" t="str">
        <f>'様式1-1月報(7月)'!$D$48:$R$48</f>
        <v>①　目標設定シートの１（２）で記載したものを記入
②
③</v>
      </c>
      <c r="E48" s="192"/>
      <c r="F48" s="192"/>
      <c r="G48" s="192"/>
      <c r="H48" s="192"/>
      <c r="I48" s="192"/>
      <c r="J48" s="192"/>
      <c r="K48" s="192"/>
      <c r="L48" s="192"/>
      <c r="M48" s="192"/>
      <c r="N48" s="192"/>
      <c r="O48" s="192"/>
      <c r="P48" s="192"/>
      <c r="Q48" s="192"/>
      <c r="R48" s="193"/>
    </row>
    <row r="49" spans="2:18" ht="42" customHeight="1">
      <c r="B49" s="165" t="s">
        <v>74</v>
      </c>
      <c r="C49" s="166"/>
      <c r="D49" s="188" t="str">
        <f>'様式1-1月報(7月)'!$D$53:$R$53</f>
        <v>・当月の考察等踏まえた行動計画</v>
      </c>
      <c r="E49" s="189"/>
      <c r="F49" s="189"/>
      <c r="G49" s="189"/>
      <c r="H49" s="189"/>
      <c r="I49" s="189"/>
      <c r="J49" s="189"/>
      <c r="K49" s="189"/>
      <c r="L49" s="189"/>
      <c r="M49" s="189"/>
      <c r="N49" s="189"/>
      <c r="O49" s="189"/>
      <c r="P49" s="189"/>
      <c r="Q49" s="189"/>
      <c r="R49" s="190"/>
    </row>
    <row r="50" spans="2:18" ht="27.65" customHeight="1">
      <c r="B50" s="165" t="s">
        <v>19</v>
      </c>
      <c r="C50" s="166"/>
      <c r="D50" s="137" t="s">
        <v>27</v>
      </c>
      <c r="E50" s="138"/>
      <c r="F50" s="138"/>
      <c r="G50" s="138"/>
      <c r="H50" s="138"/>
      <c r="I50" s="138"/>
      <c r="J50" s="138"/>
      <c r="K50" s="138"/>
      <c r="L50" s="138"/>
      <c r="M50" s="138"/>
      <c r="N50" s="138"/>
      <c r="O50" s="138"/>
      <c r="P50" s="138"/>
      <c r="Q50" s="138"/>
      <c r="R50" s="139"/>
    </row>
    <row r="51" spans="2:18" ht="28.9" customHeight="1">
      <c r="B51" s="167"/>
      <c r="C51" s="168"/>
      <c r="D51" s="137" t="s">
        <v>66</v>
      </c>
      <c r="E51" s="138"/>
      <c r="F51" s="138"/>
      <c r="G51" s="138"/>
      <c r="H51" s="138"/>
      <c r="I51" s="138"/>
      <c r="J51" s="138"/>
      <c r="K51" s="138"/>
      <c r="L51" s="138"/>
      <c r="M51" s="138"/>
      <c r="N51" s="138"/>
      <c r="O51" s="138"/>
      <c r="P51" s="138"/>
      <c r="Q51" s="138"/>
      <c r="R51" s="139"/>
    </row>
    <row r="52" spans="2:18" ht="33" customHeight="1">
      <c r="B52" s="169"/>
      <c r="C52" s="170"/>
      <c r="D52" s="137" t="s">
        <v>28</v>
      </c>
      <c r="E52" s="138"/>
      <c r="F52" s="138"/>
      <c r="G52" s="138"/>
      <c r="H52" s="138"/>
      <c r="I52" s="138"/>
      <c r="J52" s="138"/>
      <c r="K52" s="138"/>
      <c r="L52" s="138"/>
      <c r="M52" s="138"/>
      <c r="N52" s="138"/>
      <c r="O52" s="138"/>
      <c r="P52" s="138"/>
      <c r="Q52" s="138"/>
      <c r="R52" s="139"/>
    </row>
    <row r="53" spans="2:18" ht="63" customHeight="1">
      <c r="B53" s="128" t="s">
        <v>67</v>
      </c>
      <c r="C53" s="129"/>
      <c r="D53" s="182" t="s">
        <v>69</v>
      </c>
      <c r="E53" s="183"/>
      <c r="F53" s="183"/>
      <c r="G53" s="183"/>
      <c r="H53" s="183"/>
      <c r="I53" s="183"/>
      <c r="J53" s="183"/>
      <c r="K53" s="183"/>
      <c r="L53" s="183"/>
      <c r="M53" s="183"/>
      <c r="N53" s="183"/>
      <c r="O53" s="183"/>
      <c r="P53" s="183"/>
      <c r="Q53" s="183"/>
      <c r="R53" s="184"/>
    </row>
    <row r="54" spans="2:18" ht="36" customHeight="1">
      <c r="B54" s="154" t="s">
        <v>26</v>
      </c>
      <c r="C54" s="155"/>
      <c r="D54" s="156" t="s">
        <v>23</v>
      </c>
      <c r="E54" s="157"/>
      <c r="F54" s="158"/>
      <c r="G54" s="159"/>
      <c r="H54" s="160" t="s">
        <v>24</v>
      </c>
      <c r="I54" s="161"/>
      <c r="J54" s="162"/>
      <c r="K54" s="163"/>
      <c r="L54" s="160" t="s">
        <v>88</v>
      </c>
      <c r="M54" s="161"/>
      <c r="N54" s="149">
        <f>F54+J54</f>
        <v>0</v>
      </c>
      <c r="O54" s="150"/>
      <c r="P54" s="151" t="s">
        <v>29</v>
      </c>
      <c r="Q54" s="152"/>
      <c r="R54" s="94"/>
    </row>
    <row r="55" spans="2:18">
      <c r="B55" s="153" t="s">
        <v>73</v>
      </c>
      <c r="C55" s="153"/>
      <c r="D55" s="153"/>
      <c r="E55" s="153"/>
      <c r="F55" s="153"/>
      <c r="G55" s="153"/>
      <c r="H55" s="153"/>
      <c r="I55" s="153"/>
      <c r="J55" s="153"/>
      <c r="K55" s="153"/>
      <c r="L55" s="153"/>
      <c r="M55" s="153"/>
      <c r="N55" s="153"/>
      <c r="O55" s="153"/>
      <c r="P55" s="153"/>
      <c r="Q55" s="153"/>
      <c r="R55" s="153"/>
    </row>
  </sheetData>
  <sheetProtection algorithmName="SHA-512" hashValue="hbAlBKyuu5EkYMKCjCKI4mAvrTgygp9yu0sofo4CtN9msrjRpAzXxK3mPM0r3MTbpcoyfUgcUcFoW0LiH+JEsg==" saltValue="HqIVWxwxVflDM7KYa/FGFg==" spinCount="100000" sheet="1" objects="1" scenarios="1"/>
  <protectedRanges>
    <protectedRange sqref="L5:R5 D11:M41 O11:R41 T1:X1048576 D50:R53 F54:G54 J54:K54 R54" name="範囲1"/>
  </protectedRanges>
  <mergeCells count="44">
    <mergeCell ref="B55:R55"/>
    <mergeCell ref="B53:C53"/>
    <mergeCell ref="D53:R53"/>
    <mergeCell ref="B54:C54"/>
    <mergeCell ref="D54:E54"/>
    <mergeCell ref="F54:G54"/>
    <mergeCell ref="H54:I54"/>
    <mergeCell ref="J54:K54"/>
    <mergeCell ref="L54:M54"/>
    <mergeCell ref="N54:O54"/>
    <mergeCell ref="P54:Q54"/>
    <mergeCell ref="B50:C52"/>
    <mergeCell ref="D50:R50"/>
    <mergeCell ref="D51:R51"/>
    <mergeCell ref="D52:R52"/>
    <mergeCell ref="B48:C48"/>
    <mergeCell ref="D48:R48"/>
    <mergeCell ref="D47:R47"/>
    <mergeCell ref="B49:C49"/>
    <mergeCell ref="D49:R49"/>
    <mergeCell ref="D7:D8"/>
    <mergeCell ref="E7:E8"/>
    <mergeCell ref="F7:G7"/>
    <mergeCell ref="H7:H8"/>
    <mergeCell ref="I7:I8"/>
    <mergeCell ref="B42:C42"/>
    <mergeCell ref="B46:R46"/>
    <mergeCell ref="B47:C47"/>
    <mergeCell ref="B2:R2"/>
    <mergeCell ref="L4:R4"/>
    <mergeCell ref="L5:R5"/>
    <mergeCell ref="B6:C6"/>
    <mergeCell ref="D6:H6"/>
    <mergeCell ref="I6:M6"/>
    <mergeCell ref="N6:N8"/>
    <mergeCell ref="O6:O8"/>
    <mergeCell ref="P6:P8"/>
    <mergeCell ref="Q6:Q8"/>
    <mergeCell ref="R6:R8"/>
    <mergeCell ref="B7:B8"/>
    <mergeCell ref="C7:C8"/>
    <mergeCell ref="J7:J8"/>
    <mergeCell ref="K7:L7"/>
    <mergeCell ref="M7:M8"/>
  </mergeCells>
  <phoneticPr fontId="1"/>
  <conditionalFormatting sqref="B11:C41">
    <cfRule type="expression" dxfId="23" priority="1">
      <formula>$A11&lt;&gt;""</formula>
    </cfRule>
    <cfRule type="expression" dxfId="22" priority="2">
      <formula>$C11=1</formula>
    </cfRule>
    <cfRule type="expression" dxfId="21" priority="3">
      <formula>$C11=7</formula>
    </cfRule>
  </conditionalFormatting>
  <dataValidations count="1">
    <dataValidation type="decimal" allowBlank="1" showInputMessage="1" showErrorMessage="1" errorTitle="お手数をおかけします。" error="集計を行うため、０以上の整数の入力をお願いします。" promptTitle="０以上の整数を入力してください。" sqref="D11:M41 O11:R41" xr:uid="{00000000-0002-0000-0400-000000000000}">
      <formula1>0</formula1>
      <formula2>10000000</formula2>
    </dataValidation>
  </dataValidations>
  <printOptions horizontalCentered="1" verticalCentered="1"/>
  <pageMargins left="0" right="0" top="0" bottom="0" header="0" footer="0"/>
  <pageSetup paperSize="9" scale="6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54"/>
  <sheetViews>
    <sheetView view="pageBreakPreview" zoomScale="71" zoomScaleNormal="100" zoomScaleSheetLayoutView="71" workbookViewId="0">
      <selection activeCell="L5" sqref="L5:R5"/>
    </sheetView>
  </sheetViews>
  <sheetFormatPr defaultRowHeight="18"/>
  <cols>
    <col min="1" max="1" width="3" customWidth="1"/>
    <col min="2" max="3" width="5" customWidth="1"/>
    <col min="4" max="13" width="6.25" customWidth="1"/>
    <col min="14" max="17" width="7.33203125" customWidth="1"/>
    <col min="19" max="19" width="3.58203125" customWidth="1"/>
  </cols>
  <sheetData>
    <row r="1" spans="1:18">
      <c r="B1" t="s">
        <v>0</v>
      </c>
    </row>
    <row r="2" spans="1:18" ht="30" customHeight="1">
      <c r="B2" s="108" t="str">
        <f>"令和8年度「小地域における生活支援体制整備事業」　【"&amp;DBCS(MONTH(B6))&amp;"月分】　業務報告（月報）"</f>
        <v>令和8年度「小地域における生活支援体制整備事業」　【９月分】　業務報告（月報）</v>
      </c>
      <c r="C2" s="108"/>
      <c r="D2" s="108"/>
      <c r="E2" s="108"/>
      <c r="F2" s="108"/>
      <c r="G2" s="108"/>
      <c r="H2" s="108"/>
      <c r="I2" s="108"/>
      <c r="J2" s="108"/>
      <c r="K2" s="108"/>
      <c r="L2" s="108"/>
      <c r="M2" s="108"/>
      <c r="N2" s="108"/>
      <c r="O2" s="108"/>
      <c r="P2" s="108"/>
      <c r="Q2" s="108"/>
      <c r="R2" s="108"/>
    </row>
    <row r="3" spans="1:18" ht="4" customHeight="1">
      <c r="B3" s="1"/>
      <c r="C3" s="1"/>
      <c r="D3" s="1"/>
      <c r="E3" s="1"/>
      <c r="F3" s="1"/>
      <c r="G3" s="1"/>
      <c r="H3" s="1"/>
      <c r="I3" s="1"/>
      <c r="J3" s="1"/>
      <c r="K3" s="1"/>
      <c r="L3" s="1"/>
      <c r="M3" s="1"/>
      <c r="N3" s="1"/>
      <c r="O3" s="1"/>
      <c r="P3" s="1"/>
      <c r="Q3" s="1"/>
      <c r="R3" s="1"/>
    </row>
    <row r="4" spans="1:18" ht="20.149999999999999" customHeight="1">
      <c r="L4" s="164" t="str">
        <f>'様式1-1月報(4月)'!$L$4:$R$4</f>
        <v>事業所名：</v>
      </c>
      <c r="M4" s="164"/>
      <c r="N4" s="164"/>
      <c r="O4" s="164"/>
      <c r="P4" s="164"/>
      <c r="Q4" s="164"/>
      <c r="R4" s="164"/>
    </row>
    <row r="5" spans="1:18" ht="20.149999999999999" customHeight="1">
      <c r="L5" s="110" t="s">
        <v>2</v>
      </c>
      <c r="M5" s="110"/>
      <c r="N5" s="110"/>
      <c r="O5" s="110"/>
      <c r="P5" s="110"/>
      <c r="Q5" s="110"/>
      <c r="R5" s="110"/>
    </row>
    <row r="6" spans="1:18" ht="18.75" customHeight="1">
      <c r="B6" s="111">
        <f>EDATE('様式1-1月報(4月)'!$B$6,5)</f>
        <v>46266</v>
      </c>
      <c r="C6" s="112"/>
      <c r="D6" s="113" t="s">
        <v>3</v>
      </c>
      <c r="E6" s="114"/>
      <c r="F6" s="114"/>
      <c r="G6" s="114"/>
      <c r="H6" s="115"/>
      <c r="I6" s="113" t="s">
        <v>4</v>
      </c>
      <c r="J6" s="114"/>
      <c r="K6" s="114"/>
      <c r="L6" s="114"/>
      <c r="M6" s="115"/>
      <c r="N6" s="116" t="s">
        <v>5</v>
      </c>
      <c r="O6" s="116" t="s">
        <v>22</v>
      </c>
      <c r="P6" s="116" t="s">
        <v>20</v>
      </c>
      <c r="Q6" s="116" t="s">
        <v>68</v>
      </c>
      <c r="R6" s="116" t="s">
        <v>6</v>
      </c>
    </row>
    <row r="7" spans="1:18" ht="13.5" customHeight="1">
      <c r="B7" s="121" t="s">
        <v>11</v>
      </c>
      <c r="C7" s="123" t="s">
        <v>12</v>
      </c>
      <c r="D7" s="102" t="s">
        <v>7</v>
      </c>
      <c r="E7" s="107" t="s">
        <v>8</v>
      </c>
      <c r="F7" s="107" t="s">
        <v>9</v>
      </c>
      <c r="G7" s="107"/>
      <c r="H7" s="119" t="s">
        <v>10</v>
      </c>
      <c r="I7" s="102" t="s">
        <v>7</v>
      </c>
      <c r="J7" s="107" t="s">
        <v>8</v>
      </c>
      <c r="K7" s="107" t="s">
        <v>9</v>
      </c>
      <c r="L7" s="107"/>
      <c r="M7" s="119" t="s">
        <v>10</v>
      </c>
      <c r="N7" s="117"/>
      <c r="O7" s="117"/>
      <c r="P7" s="117"/>
      <c r="Q7" s="117"/>
      <c r="R7" s="117"/>
    </row>
    <row r="8" spans="1:18" ht="27" customHeight="1">
      <c r="B8" s="122"/>
      <c r="C8" s="124"/>
      <c r="D8" s="103"/>
      <c r="E8" s="130"/>
      <c r="F8" s="28" t="s">
        <v>13</v>
      </c>
      <c r="G8" s="2" t="s">
        <v>14</v>
      </c>
      <c r="H8" s="120"/>
      <c r="I8" s="103"/>
      <c r="J8" s="130"/>
      <c r="K8" s="28" t="s">
        <v>13</v>
      </c>
      <c r="L8" s="2" t="s">
        <v>14</v>
      </c>
      <c r="M8" s="120"/>
      <c r="N8" s="118"/>
      <c r="O8" s="118"/>
      <c r="P8" s="118"/>
      <c r="Q8" s="118"/>
      <c r="R8" s="118"/>
    </row>
    <row r="9" spans="1:18" ht="16.5" customHeight="1">
      <c r="B9" s="26" t="s">
        <v>15</v>
      </c>
      <c r="C9" s="3"/>
      <c r="D9" s="4">
        <v>1</v>
      </c>
      <c r="E9" s="5">
        <v>1</v>
      </c>
      <c r="F9" s="5">
        <v>4</v>
      </c>
      <c r="G9" s="5">
        <v>0</v>
      </c>
      <c r="H9" s="3">
        <v>0</v>
      </c>
      <c r="I9" s="6">
        <v>0</v>
      </c>
      <c r="J9" s="5">
        <v>0</v>
      </c>
      <c r="K9" s="5">
        <v>0</v>
      </c>
      <c r="L9" s="5">
        <v>2</v>
      </c>
      <c r="M9" s="7">
        <v>0</v>
      </c>
      <c r="N9" s="8">
        <f>(D9+E9+F9+G9+H9)+(I9+J9+K9+L9+M9)</f>
        <v>8</v>
      </c>
      <c r="O9" s="8">
        <v>1</v>
      </c>
      <c r="P9" s="78">
        <v>1</v>
      </c>
      <c r="Q9" s="8">
        <v>1</v>
      </c>
      <c r="R9" s="9">
        <v>0</v>
      </c>
    </row>
    <row r="10" spans="1:18" ht="27" hidden="1" customHeight="1">
      <c r="B10" s="29" t="s">
        <v>33</v>
      </c>
      <c r="C10" s="30" t="s">
        <v>55</v>
      </c>
      <c r="D10" s="31" t="s">
        <v>56</v>
      </c>
      <c r="E10" s="34" t="s">
        <v>57</v>
      </c>
      <c r="F10" s="34" t="s">
        <v>58</v>
      </c>
      <c r="G10" s="35" t="s">
        <v>59</v>
      </c>
      <c r="H10" s="32" t="s">
        <v>60</v>
      </c>
      <c r="I10" s="31" t="s">
        <v>61</v>
      </c>
      <c r="J10" s="34" t="s">
        <v>62</v>
      </c>
      <c r="K10" s="34" t="s">
        <v>63</v>
      </c>
      <c r="L10" s="35" t="s">
        <v>64</v>
      </c>
      <c r="M10" s="32" t="s">
        <v>65</v>
      </c>
      <c r="N10" s="23" t="s">
        <v>5</v>
      </c>
      <c r="O10" s="23" t="s">
        <v>22</v>
      </c>
      <c r="P10" s="23" t="s">
        <v>20</v>
      </c>
      <c r="Q10" s="23" t="s">
        <v>21</v>
      </c>
      <c r="R10" s="36" t="s">
        <v>6</v>
      </c>
    </row>
    <row r="11" spans="1:18" ht="16.149999999999999" customHeight="1">
      <c r="A11" s="22" t="str">
        <f>IFERROR(VLOOKUP(B11,休日マスタ!$A$3:$A$22,1,FALSE),"")</f>
        <v/>
      </c>
      <c r="B11" s="27">
        <f>B6</f>
        <v>46266</v>
      </c>
      <c r="C11" s="19">
        <f t="shared" ref="C11:C38" si="0">WEEKDAY(B11,1)</f>
        <v>3</v>
      </c>
      <c r="D11" s="79"/>
      <c r="E11" s="80"/>
      <c r="F11" s="80"/>
      <c r="G11" s="80"/>
      <c r="H11" s="81"/>
      <c r="I11" s="82"/>
      <c r="J11" s="80"/>
      <c r="K11" s="80"/>
      <c r="L11" s="80"/>
      <c r="M11" s="83"/>
      <c r="N11" s="10">
        <f>(D11+E11+F11+G11+H11)+(I11+J11+K11+L11+M11)</f>
        <v>0</v>
      </c>
      <c r="O11" s="89"/>
      <c r="P11" s="89"/>
      <c r="Q11" s="89"/>
      <c r="R11" s="90"/>
    </row>
    <row r="12" spans="1:18" ht="16.149999999999999" customHeight="1">
      <c r="A12" s="22" t="str">
        <f>IFERROR(VLOOKUP(B12,休日マスタ!$A$3:$A$22,1,FALSE),"")</f>
        <v/>
      </c>
      <c r="B12" s="24">
        <f>B11+1</f>
        <v>46267</v>
      </c>
      <c r="C12" s="20">
        <f t="shared" si="0"/>
        <v>4</v>
      </c>
      <c r="D12" s="84"/>
      <c r="E12" s="85"/>
      <c r="F12" s="85"/>
      <c r="G12" s="85"/>
      <c r="H12" s="86"/>
      <c r="I12" s="87"/>
      <c r="J12" s="85"/>
      <c r="K12" s="85"/>
      <c r="L12" s="85"/>
      <c r="M12" s="88"/>
      <c r="N12" s="10">
        <f t="shared" ref="N12:N39" si="1">(D12+E12+F12+G12+H12)+(I12+J12+K12+L12+M12)</f>
        <v>0</v>
      </c>
      <c r="O12" s="89"/>
      <c r="P12" s="89"/>
      <c r="Q12" s="89"/>
      <c r="R12" s="91"/>
    </row>
    <row r="13" spans="1:18" ht="16.149999999999999" customHeight="1">
      <c r="A13" s="22" t="str">
        <f>IFERROR(VLOOKUP(B13,休日マスタ!$A$3:$A$22,1,FALSE),"")</f>
        <v/>
      </c>
      <c r="B13" s="24">
        <f t="shared" ref="B13:B38" si="2">B12+1</f>
        <v>46268</v>
      </c>
      <c r="C13" s="20">
        <f t="shared" si="0"/>
        <v>5</v>
      </c>
      <c r="D13" s="84"/>
      <c r="E13" s="85"/>
      <c r="F13" s="85"/>
      <c r="G13" s="85"/>
      <c r="H13" s="86"/>
      <c r="I13" s="87"/>
      <c r="J13" s="85"/>
      <c r="K13" s="85"/>
      <c r="L13" s="85"/>
      <c r="M13" s="88"/>
      <c r="N13" s="10">
        <f t="shared" si="1"/>
        <v>0</v>
      </c>
      <c r="O13" s="89"/>
      <c r="P13" s="89"/>
      <c r="Q13" s="89"/>
      <c r="R13" s="91"/>
    </row>
    <row r="14" spans="1:18" ht="16.149999999999999" customHeight="1">
      <c r="A14" s="22" t="str">
        <f>IFERROR(VLOOKUP(B14,休日マスタ!$A$3:$A$22,1,FALSE),"")</f>
        <v/>
      </c>
      <c r="B14" s="24">
        <f t="shared" si="2"/>
        <v>46269</v>
      </c>
      <c r="C14" s="20">
        <f t="shared" si="0"/>
        <v>6</v>
      </c>
      <c r="D14" s="84"/>
      <c r="E14" s="85"/>
      <c r="F14" s="85"/>
      <c r="G14" s="85"/>
      <c r="H14" s="86"/>
      <c r="I14" s="87"/>
      <c r="J14" s="85"/>
      <c r="K14" s="85"/>
      <c r="L14" s="85"/>
      <c r="M14" s="88"/>
      <c r="N14" s="10">
        <f t="shared" si="1"/>
        <v>0</v>
      </c>
      <c r="O14" s="89"/>
      <c r="P14" s="89"/>
      <c r="Q14" s="89"/>
      <c r="R14" s="91"/>
    </row>
    <row r="15" spans="1:18" ht="16.149999999999999" customHeight="1">
      <c r="A15" s="22" t="str">
        <f>IFERROR(VLOOKUP(B15,休日マスタ!$A$3:$A$22,1,FALSE),"")</f>
        <v/>
      </c>
      <c r="B15" s="24">
        <f t="shared" si="2"/>
        <v>46270</v>
      </c>
      <c r="C15" s="20">
        <f t="shared" si="0"/>
        <v>7</v>
      </c>
      <c r="D15" s="84"/>
      <c r="E15" s="85"/>
      <c r="F15" s="85"/>
      <c r="G15" s="85"/>
      <c r="H15" s="86"/>
      <c r="I15" s="87"/>
      <c r="J15" s="85"/>
      <c r="K15" s="85"/>
      <c r="L15" s="85"/>
      <c r="M15" s="88"/>
      <c r="N15" s="10">
        <f t="shared" si="1"/>
        <v>0</v>
      </c>
      <c r="O15" s="89"/>
      <c r="P15" s="89"/>
      <c r="Q15" s="89"/>
      <c r="R15" s="91"/>
    </row>
    <row r="16" spans="1:18" ht="16.149999999999999" customHeight="1">
      <c r="A16" s="22" t="str">
        <f>IFERROR(VLOOKUP(B16,休日マスタ!$A$3:$A$22,1,FALSE),"")</f>
        <v/>
      </c>
      <c r="B16" s="24">
        <f t="shared" si="2"/>
        <v>46271</v>
      </c>
      <c r="C16" s="20">
        <f t="shared" si="0"/>
        <v>1</v>
      </c>
      <c r="D16" s="84"/>
      <c r="E16" s="85"/>
      <c r="F16" s="85"/>
      <c r="G16" s="85"/>
      <c r="H16" s="86"/>
      <c r="I16" s="87"/>
      <c r="J16" s="85"/>
      <c r="K16" s="85"/>
      <c r="L16" s="85"/>
      <c r="M16" s="88"/>
      <c r="N16" s="10">
        <f t="shared" si="1"/>
        <v>0</v>
      </c>
      <c r="O16" s="89"/>
      <c r="P16" s="89"/>
      <c r="Q16" s="89"/>
      <c r="R16" s="91"/>
    </row>
    <row r="17" spans="1:18" ht="16.149999999999999" customHeight="1">
      <c r="A17" s="22" t="str">
        <f>IFERROR(VLOOKUP(B17,休日マスタ!$A$3:$A$22,1,FALSE),"")</f>
        <v/>
      </c>
      <c r="B17" s="24">
        <f t="shared" si="2"/>
        <v>46272</v>
      </c>
      <c r="C17" s="20">
        <f t="shared" si="0"/>
        <v>2</v>
      </c>
      <c r="D17" s="84"/>
      <c r="E17" s="85"/>
      <c r="F17" s="85"/>
      <c r="G17" s="85"/>
      <c r="H17" s="86"/>
      <c r="I17" s="87"/>
      <c r="J17" s="85"/>
      <c r="K17" s="85"/>
      <c r="L17" s="85"/>
      <c r="M17" s="88"/>
      <c r="N17" s="10">
        <f t="shared" si="1"/>
        <v>0</v>
      </c>
      <c r="O17" s="89"/>
      <c r="P17" s="89"/>
      <c r="Q17" s="89"/>
      <c r="R17" s="91"/>
    </row>
    <row r="18" spans="1:18" ht="16.149999999999999" customHeight="1">
      <c r="A18" s="22" t="str">
        <f>IFERROR(VLOOKUP(B18,休日マスタ!$A$3:$A$22,1,FALSE),"")</f>
        <v/>
      </c>
      <c r="B18" s="24">
        <f t="shared" si="2"/>
        <v>46273</v>
      </c>
      <c r="C18" s="20">
        <f t="shared" si="0"/>
        <v>3</v>
      </c>
      <c r="D18" s="84"/>
      <c r="E18" s="85"/>
      <c r="F18" s="85"/>
      <c r="G18" s="85"/>
      <c r="H18" s="86"/>
      <c r="I18" s="87"/>
      <c r="J18" s="85"/>
      <c r="K18" s="85"/>
      <c r="L18" s="85"/>
      <c r="M18" s="88"/>
      <c r="N18" s="10">
        <f t="shared" si="1"/>
        <v>0</v>
      </c>
      <c r="O18" s="89"/>
      <c r="P18" s="89"/>
      <c r="Q18" s="89"/>
      <c r="R18" s="91"/>
    </row>
    <row r="19" spans="1:18" ht="16.149999999999999" customHeight="1">
      <c r="A19" s="22" t="str">
        <f>IFERROR(VLOOKUP(B19,休日マスタ!$A$3:$A$22,1,FALSE),"")</f>
        <v/>
      </c>
      <c r="B19" s="24">
        <f t="shared" si="2"/>
        <v>46274</v>
      </c>
      <c r="C19" s="20">
        <f t="shared" si="0"/>
        <v>4</v>
      </c>
      <c r="D19" s="84"/>
      <c r="E19" s="85"/>
      <c r="F19" s="85"/>
      <c r="G19" s="85"/>
      <c r="H19" s="86"/>
      <c r="I19" s="87"/>
      <c r="J19" s="85"/>
      <c r="K19" s="85"/>
      <c r="L19" s="85"/>
      <c r="M19" s="88"/>
      <c r="N19" s="10">
        <f t="shared" si="1"/>
        <v>0</v>
      </c>
      <c r="O19" s="89"/>
      <c r="P19" s="89"/>
      <c r="Q19" s="89"/>
      <c r="R19" s="91"/>
    </row>
    <row r="20" spans="1:18" ht="16.149999999999999" customHeight="1">
      <c r="A20" s="22" t="str">
        <f>IFERROR(VLOOKUP(B20,休日マスタ!$A$3:$A$22,1,FALSE),"")</f>
        <v/>
      </c>
      <c r="B20" s="24">
        <f t="shared" si="2"/>
        <v>46275</v>
      </c>
      <c r="C20" s="20">
        <f t="shared" si="0"/>
        <v>5</v>
      </c>
      <c r="D20" s="84"/>
      <c r="E20" s="85"/>
      <c r="F20" s="85"/>
      <c r="G20" s="85"/>
      <c r="H20" s="86"/>
      <c r="I20" s="87"/>
      <c r="J20" s="85"/>
      <c r="K20" s="85"/>
      <c r="L20" s="85"/>
      <c r="M20" s="88"/>
      <c r="N20" s="10">
        <f t="shared" si="1"/>
        <v>0</v>
      </c>
      <c r="O20" s="89"/>
      <c r="P20" s="89"/>
      <c r="Q20" s="89"/>
      <c r="R20" s="91"/>
    </row>
    <row r="21" spans="1:18" ht="16.149999999999999" customHeight="1">
      <c r="A21" s="22" t="str">
        <f>IFERROR(VLOOKUP(B21,休日マスタ!$A$3:$A$22,1,FALSE),"")</f>
        <v/>
      </c>
      <c r="B21" s="24">
        <f t="shared" si="2"/>
        <v>46276</v>
      </c>
      <c r="C21" s="20">
        <f t="shared" si="0"/>
        <v>6</v>
      </c>
      <c r="D21" s="84"/>
      <c r="E21" s="85"/>
      <c r="F21" s="85"/>
      <c r="G21" s="85"/>
      <c r="H21" s="86"/>
      <c r="I21" s="87"/>
      <c r="J21" s="85"/>
      <c r="K21" s="85"/>
      <c r="L21" s="85"/>
      <c r="M21" s="88"/>
      <c r="N21" s="10">
        <f t="shared" si="1"/>
        <v>0</v>
      </c>
      <c r="O21" s="89"/>
      <c r="P21" s="89"/>
      <c r="Q21" s="89"/>
      <c r="R21" s="91"/>
    </row>
    <row r="22" spans="1:18" ht="16.149999999999999" customHeight="1">
      <c r="A22" s="22" t="str">
        <f>IFERROR(VLOOKUP(B22,休日マスタ!$A$3:$A$22,1,FALSE),"")</f>
        <v/>
      </c>
      <c r="B22" s="24">
        <f t="shared" si="2"/>
        <v>46277</v>
      </c>
      <c r="C22" s="20">
        <f t="shared" si="0"/>
        <v>7</v>
      </c>
      <c r="D22" s="84"/>
      <c r="E22" s="85"/>
      <c r="F22" s="85"/>
      <c r="G22" s="85"/>
      <c r="H22" s="86"/>
      <c r="I22" s="87"/>
      <c r="J22" s="85"/>
      <c r="K22" s="85"/>
      <c r="L22" s="85"/>
      <c r="M22" s="88"/>
      <c r="N22" s="10">
        <f t="shared" si="1"/>
        <v>0</v>
      </c>
      <c r="O22" s="89"/>
      <c r="P22" s="89"/>
      <c r="Q22" s="89"/>
      <c r="R22" s="91"/>
    </row>
    <row r="23" spans="1:18" ht="16.149999999999999" customHeight="1">
      <c r="A23" s="22" t="str">
        <f>IFERROR(VLOOKUP(B23,休日マスタ!$A$3:$A$22,1,FALSE),"")</f>
        <v/>
      </c>
      <c r="B23" s="24">
        <f t="shared" si="2"/>
        <v>46278</v>
      </c>
      <c r="C23" s="20">
        <f t="shared" si="0"/>
        <v>1</v>
      </c>
      <c r="D23" s="84"/>
      <c r="E23" s="85"/>
      <c r="F23" s="85"/>
      <c r="G23" s="85"/>
      <c r="H23" s="86"/>
      <c r="I23" s="87"/>
      <c r="J23" s="85"/>
      <c r="K23" s="85"/>
      <c r="L23" s="85"/>
      <c r="M23" s="88"/>
      <c r="N23" s="10">
        <f t="shared" si="1"/>
        <v>0</v>
      </c>
      <c r="O23" s="89"/>
      <c r="P23" s="89"/>
      <c r="Q23" s="89"/>
      <c r="R23" s="91"/>
    </row>
    <row r="24" spans="1:18" ht="16.149999999999999" customHeight="1">
      <c r="A24" s="22" t="str">
        <f>IFERROR(VLOOKUP(B24,休日マスタ!$A$3:$A$22,1,FALSE),"")</f>
        <v/>
      </c>
      <c r="B24" s="24">
        <f t="shared" si="2"/>
        <v>46279</v>
      </c>
      <c r="C24" s="20">
        <f t="shared" si="0"/>
        <v>2</v>
      </c>
      <c r="D24" s="84"/>
      <c r="E24" s="85"/>
      <c r="F24" s="85"/>
      <c r="G24" s="85"/>
      <c r="H24" s="86"/>
      <c r="I24" s="87"/>
      <c r="J24" s="85"/>
      <c r="K24" s="85"/>
      <c r="L24" s="85"/>
      <c r="M24" s="88"/>
      <c r="N24" s="10">
        <f t="shared" si="1"/>
        <v>0</v>
      </c>
      <c r="O24" s="89"/>
      <c r="P24" s="89"/>
      <c r="Q24" s="89"/>
      <c r="R24" s="91"/>
    </row>
    <row r="25" spans="1:18" ht="16.149999999999999" customHeight="1">
      <c r="A25" s="22" t="str">
        <f>IFERROR(VLOOKUP(B25,休日マスタ!$A$3:$A$22,1,FALSE),"")</f>
        <v/>
      </c>
      <c r="B25" s="24">
        <f t="shared" si="2"/>
        <v>46280</v>
      </c>
      <c r="C25" s="20">
        <f t="shared" si="0"/>
        <v>3</v>
      </c>
      <c r="D25" s="84"/>
      <c r="E25" s="85"/>
      <c r="F25" s="85"/>
      <c r="G25" s="85"/>
      <c r="H25" s="86"/>
      <c r="I25" s="87"/>
      <c r="J25" s="85"/>
      <c r="K25" s="85"/>
      <c r="L25" s="85"/>
      <c r="M25" s="88"/>
      <c r="N25" s="10">
        <f t="shared" si="1"/>
        <v>0</v>
      </c>
      <c r="O25" s="89"/>
      <c r="P25" s="89"/>
      <c r="Q25" s="89"/>
      <c r="R25" s="91"/>
    </row>
    <row r="26" spans="1:18" ht="16.149999999999999" customHeight="1">
      <c r="A26" s="22" t="str">
        <f>IFERROR(VLOOKUP(B26,休日マスタ!$A$3:$A$22,1,FALSE),"")</f>
        <v/>
      </c>
      <c r="B26" s="24">
        <f t="shared" si="2"/>
        <v>46281</v>
      </c>
      <c r="C26" s="20">
        <f t="shared" si="0"/>
        <v>4</v>
      </c>
      <c r="D26" s="84"/>
      <c r="E26" s="85"/>
      <c r="F26" s="85"/>
      <c r="G26" s="85"/>
      <c r="H26" s="86"/>
      <c r="I26" s="87"/>
      <c r="J26" s="85"/>
      <c r="K26" s="85"/>
      <c r="L26" s="85"/>
      <c r="M26" s="88"/>
      <c r="N26" s="10">
        <f t="shared" si="1"/>
        <v>0</v>
      </c>
      <c r="O26" s="89"/>
      <c r="P26" s="89"/>
      <c r="Q26" s="89"/>
      <c r="R26" s="91"/>
    </row>
    <row r="27" spans="1:18" ht="16.149999999999999" customHeight="1">
      <c r="A27" s="22" t="str">
        <f>IFERROR(VLOOKUP(B27,休日マスタ!$A$3:$A$22,1,FALSE),"")</f>
        <v/>
      </c>
      <c r="B27" s="24">
        <f t="shared" si="2"/>
        <v>46282</v>
      </c>
      <c r="C27" s="20">
        <f t="shared" si="0"/>
        <v>5</v>
      </c>
      <c r="D27" s="84"/>
      <c r="E27" s="85"/>
      <c r="F27" s="85"/>
      <c r="G27" s="85"/>
      <c r="H27" s="86"/>
      <c r="I27" s="87"/>
      <c r="J27" s="85"/>
      <c r="K27" s="85"/>
      <c r="L27" s="85"/>
      <c r="M27" s="88"/>
      <c r="N27" s="10">
        <f t="shared" si="1"/>
        <v>0</v>
      </c>
      <c r="O27" s="89"/>
      <c r="P27" s="89"/>
      <c r="Q27" s="89"/>
      <c r="R27" s="91"/>
    </row>
    <row r="28" spans="1:18" ht="16.149999999999999" customHeight="1">
      <c r="A28" s="22" t="str">
        <f>IFERROR(VLOOKUP(B28,休日マスタ!$A$3:$A$22,1,FALSE),"")</f>
        <v/>
      </c>
      <c r="B28" s="24">
        <f t="shared" si="2"/>
        <v>46283</v>
      </c>
      <c r="C28" s="20">
        <f t="shared" si="0"/>
        <v>6</v>
      </c>
      <c r="D28" s="84"/>
      <c r="E28" s="85"/>
      <c r="F28" s="85"/>
      <c r="G28" s="85"/>
      <c r="H28" s="86"/>
      <c r="I28" s="87"/>
      <c r="J28" s="85"/>
      <c r="K28" s="85"/>
      <c r="L28" s="85"/>
      <c r="M28" s="88"/>
      <c r="N28" s="10">
        <f t="shared" si="1"/>
        <v>0</v>
      </c>
      <c r="O28" s="89"/>
      <c r="P28" s="89"/>
      <c r="Q28" s="89"/>
      <c r="R28" s="91"/>
    </row>
    <row r="29" spans="1:18" ht="16.149999999999999" customHeight="1">
      <c r="A29" s="22" t="str">
        <f>IFERROR(VLOOKUP(B29,休日マスタ!$A$3:$A$22,1,FALSE),"")</f>
        <v/>
      </c>
      <c r="B29" s="24">
        <f t="shared" si="2"/>
        <v>46284</v>
      </c>
      <c r="C29" s="20">
        <f t="shared" si="0"/>
        <v>7</v>
      </c>
      <c r="D29" s="84"/>
      <c r="E29" s="85"/>
      <c r="F29" s="85"/>
      <c r="G29" s="85"/>
      <c r="H29" s="86"/>
      <c r="I29" s="87"/>
      <c r="J29" s="85"/>
      <c r="K29" s="85"/>
      <c r="L29" s="85"/>
      <c r="M29" s="88"/>
      <c r="N29" s="10">
        <f t="shared" si="1"/>
        <v>0</v>
      </c>
      <c r="O29" s="89"/>
      <c r="P29" s="89"/>
      <c r="Q29" s="89"/>
      <c r="R29" s="91"/>
    </row>
    <row r="30" spans="1:18" ht="16.149999999999999" customHeight="1">
      <c r="A30" s="22" t="str">
        <f>IFERROR(VLOOKUP(B30,休日マスタ!$A$3:$A$22,1,FALSE),"")</f>
        <v/>
      </c>
      <c r="B30" s="24">
        <f t="shared" si="2"/>
        <v>46285</v>
      </c>
      <c r="C30" s="20">
        <f t="shared" si="0"/>
        <v>1</v>
      </c>
      <c r="D30" s="84"/>
      <c r="E30" s="85"/>
      <c r="F30" s="85"/>
      <c r="G30" s="85"/>
      <c r="H30" s="86"/>
      <c r="I30" s="87"/>
      <c r="J30" s="85"/>
      <c r="K30" s="85"/>
      <c r="L30" s="85"/>
      <c r="M30" s="88"/>
      <c r="N30" s="10">
        <f t="shared" si="1"/>
        <v>0</v>
      </c>
      <c r="O30" s="89"/>
      <c r="P30" s="89"/>
      <c r="Q30" s="89"/>
      <c r="R30" s="91"/>
    </row>
    <row r="31" spans="1:18" ht="16.149999999999999" customHeight="1">
      <c r="A31" s="22">
        <f>IFERROR(VLOOKUP(B31,休日マスタ!$A$3:$A$22,1,FALSE),"")</f>
        <v>46286</v>
      </c>
      <c r="B31" s="24">
        <f t="shared" si="2"/>
        <v>46286</v>
      </c>
      <c r="C31" s="20">
        <f t="shared" si="0"/>
        <v>2</v>
      </c>
      <c r="D31" s="84"/>
      <c r="E31" s="85"/>
      <c r="F31" s="85"/>
      <c r="G31" s="85"/>
      <c r="H31" s="86"/>
      <c r="I31" s="87"/>
      <c r="J31" s="85"/>
      <c r="K31" s="85"/>
      <c r="L31" s="85"/>
      <c r="M31" s="88"/>
      <c r="N31" s="10">
        <f t="shared" si="1"/>
        <v>0</v>
      </c>
      <c r="O31" s="89"/>
      <c r="P31" s="89"/>
      <c r="Q31" s="89"/>
      <c r="R31" s="91"/>
    </row>
    <row r="32" spans="1:18" ht="16.149999999999999" customHeight="1">
      <c r="A32" s="22">
        <f>IFERROR(VLOOKUP(B32,休日マスタ!$A$3:$A$22,1,FALSE),"")</f>
        <v>46287</v>
      </c>
      <c r="B32" s="24">
        <f t="shared" si="2"/>
        <v>46287</v>
      </c>
      <c r="C32" s="20">
        <f t="shared" si="0"/>
        <v>3</v>
      </c>
      <c r="D32" s="84"/>
      <c r="E32" s="85"/>
      <c r="F32" s="85"/>
      <c r="G32" s="85"/>
      <c r="H32" s="86"/>
      <c r="I32" s="87"/>
      <c r="J32" s="85"/>
      <c r="K32" s="85"/>
      <c r="L32" s="85"/>
      <c r="M32" s="88"/>
      <c r="N32" s="10">
        <f t="shared" si="1"/>
        <v>0</v>
      </c>
      <c r="O32" s="89"/>
      <c r="P32" s="89"/>
      <c r="Q32" s="89"/>
      <c r="R32" s="91"/>
    </row>
    <row r="33" spans="1:18" ht="16.149999999999999" customHeight="1">
      <c r="A33" s="22">
        <f>IFERROR(VLOOKUP(B33,休日マスタ!$A$3:$A$22,1,FALSE),"")</f>
        <v>46288</v>
      </c>
      <c r="B33" s="24">
        <f t="shared" si="2"/>
        <v>46288</v>
      </c>
      <c r="C33" s="20">
        <f t="shared" si="0"/>
        <v>4</v>
      </c>
      <c r="D33" s="84"/>
      <c r="E33" s="85"/>
      <c r="F33" s="85"/>
      <c r="G33" s="85"/>
      <c r="H33" s="86"/>
      <c r="I33" s="87"/>
      <c r="J33" s="85"/>
      <c r="K33" s="85"/>
      <c r="L33" s="85"/>
      <c r="M33" s="88"/>
      <c r="N33" s="10">
        <f t="shared" si="1"/>
        <v>0</v>
      </c>
      <c r="O33" s="89"/>
      <c r="P33" s="89"/>
      <c r="Q33" s="89"/>
      <c r="R33" s="91"/>
    </row>
    <row r="34" spans="1:18" ht="16.149999999999999" customHeight="1">
      <c r="A34" s="22" t="str">
        <f>IFERROR(VLOOKUP(B34,休日マスタ!$A$3:$A$22,1,FALSE),"")</f>
        <v/>
      </c>
      <c r="B34" s="24">
        <f t="shared" si="2"/>
        <v>46289</v>
      </c>
      <c r="C34" s="20">
        <f t="shared" si="0"/>
        <v>5</v>
      </c>
      <c r="D34" s="84"/>
      <c r="E34" s="85"/>
      <c r="F34" s="85"/>
      <c r="G34" s="85"/>
      <c r="H34" s="86"/>
      <c r="I34" s="87"/>
      <c r="J34" s="85"/>
      <c r="K34" s="85"/>
      <c r="L34" s="85"/>
      <c r="M34" s="88"/>
      <c r="N34" s="10">
        <f t="shared" si="1"/>
        <v>0</v>
      </c>
      <c r="O34" s="89"/>
      <c r="P34" s="89"/>
      <c r="Q34" s="89"/>
      <c r="R34" s="91"/>
    </row>
    <row r="35" spans="1:18" ht="16.149999999999999" customHeight="1">
      <c r="A35" s="22" t="str">
        <f>IFERROR(VLOOKUP(B35,休日マスタ!$A$3:$A$22,1,FALSE),"")</f>
        <v/>
      </c>
      <c r="B35" s="24">
        <f t="shared" si="2"/>
        <v>46290</v>
      </c>
      <c r="C35" s="20">
        <f t="shared" si="0"/>
        <v>6</v>
      </c>
      <c r="D35" s="84"/>
      <c r="E35" s="85"/>
      <c r="F35" s="85"/>
      <c r="G35" s="85"/>
      <c r="H35" s="86"/>
      <c r="I35" s="87"/>
      <c r="J35" s="85"/>
      <c r="K35" s="85"/>
      <c r="L35" s="85"/>
      <c r="M35" s="88"/>
      <c r="N35" s="10">
        <f t="shared" si="1"/>
        <v>0</v>
      </c>
      <c r="O35" s="89"/>
      <c r="P35" s="89"/>
      <c r="Q35" s="89"/>
      <c r="R35" s="91"/>
    </row>
    <row r="36" spans="1:18" ht="16.149999999999999" customHeight="1">
      <c r="A36" s="22" t="str">
        <f>IFERROR(VLOOKUP(B36,休日マスタ!$A$3:$A$22,1,FALSE),"")</f>
        <v/>
      </c>
      <c r="B36" s="24">
        <f t="shared" si="2"/>
        <v>46291</v>
      </c>
      <c r="C36" s="20">
        <f t="shared" si="0"/>
        <v>7</v>
      </c>
      <c r="D36" s="84"/>
      <c r="E36" s="85"/>
      <c r="F36" s="85"/>
      <c r="G36" s="85"/>
      <c r="H36" s="86"/>
      <c r="I36" s="87"/>
      <c r="J36" s="85"/>
      <c r="K36" s="85"/>
      <c r="L36" s="85"/>
      <c r="M36" s="88"/>
      <c r="N36" s="10">
        <f t="shared" si="1"/>
        <v>0</v>
      </c>
      <c r="O36" s="89"/>
      <c r="P36" s="89"/>
      <c r="Q36" s="89"/>
      <c r="R36" s="91"/>
    </row>
    <row r="37" spans="1:18" ht="16.149999999999999" customHeight="1">
      <c r="A37" s="22" t="str">
        <f>IFERROR(VLOOKUP(B37,休日マスタ!$A$3:$A$22,1,FALSE),"")</f>
        <v/>
      </c>
      <c r="B37" s="24">
        <f t="shared" si="2"/>
        <v>46292</v>
      </c>
      <c r="C37" s="20">
        <f t="shared" si="0"/>
        <v>1</v>
      </c>
      <c r="D37" s="84"/>
      <c r="E37" s="85"/>
      <c r="F37" s="85"/>
      <c r="G37" s="85"/>
      <c r="H37" s="86"/>
      <c r="I37" s="87"/>
      <c r="J37" s="85"/>
      <c r="K37" s="85"/>
      <c r="L37" s="85"/>
      <c r="M37" s="88"/>
      <c r="N37" s="10">
        <f t="shared" si="1"/>
        <v>0</v>
      </c>
      <c r="O37" s="89"/>
      <c r="P37" s="89"/>
      <c r="Q37" s="89"/>
      <c r="R37" s="91"/>
    </row>
    <row r="38" spans="1:18" ht="16.149999999999999" customHeight="1">
      <c r="A38" s="22" t="str">
        <f>IFERROR(VLOOKUP(B38,休日マスタ!$A$3:$A$22,1,FALSE),"")</f>
        <v/>
      </c>
      <c r="B38" s="24">
        <f t="shared" si="2"/>
        <v>46293</v>
      </c>
      <c r="C38" s="20">
        <f t="shared" si="0"/>
        <v>2</v>
      </c>
      <c r="D38" s="84"/>
      <c r="E38" s="85"/>
      <c r="F38" s="85"/>
      <c r="G38" s="85"/>
      <c r="H38" s="86"/>
      <c r="I38" s="87"/>
      <c r="J38" s="85"/>
      <c r="K38" s="85"/>
      <c r="L38" s="85"/>
      <c r="M38" s="88"/>
      <c r="N38" s="10">
        <f t="shared" si="1"/>
        <v>0</v>
      </c>
      <c r="O38" s="89"/>
      <c r="P38" s="89"/>
      <c r="Q38" s="89"/>
      <c r="R38" s="91"/>
    </row>
    <row r="39" spans="1:18" ht="16.149999999999999" customHeight="1">
      <c r="A39" s="22" t="str">
        <f>IFERROR(VLOOKUP(B39,休日マスタ!$A$3:$A$22,1,FALSE),"")</f>
        <v/>
      </c>
      <c r="B39" s="24">
        <f>IFERROR(IF(DAY(B38+1)=1,"",B38+1),"")</f>
        <v>46294</v>
      </c>
      <c r="C39" s="20">
        <f>IF(B39="","",WEEKDAY(B39,1))</f>
        <v>3</v>
      </c>
      <c r="D39" s="84"/>
      <c r="E39" s="85"/>
      <c r="F39" s="85"/>
      <c r="G39" s="85"/>
      <c r="H39" s="86"/>
      <c r="I39" s="87"/>
      <c r="J39" s="85"/>
      <c r="K39" s="85"/>
      <c r="L39" s="85"/>
      <c r="M39" s="88"/>
      <c r="N39" s="10">
        <f t="shared" si="1"/>
        <v>0</v>
      </c>
      <c r="O39" s="89"/>
      <c r="P39" s="89"/>
      <c r="Q39" s="89"/>
      <c r="R39" s="91"/>
    </row>
    <row r="40" spans="1:18" ht="16.149999999999999" customHeight="1" thickBot="1">
      <c r="A40" s="22" t="str">
        <f>IFERROR(VLOOKUP(B40,休日マスタ!$A$3:$A$22,1,FALSE),"")</f>
        <v/>
      </c>
      <c r="B40" s="24">
        <f>IFERROR(IF(DAY(B39+1)=1,"",B39+1),"")</f>
        <v>46295</v>
      </c>
      <c r="C40" s="20">
        <f>IF(B40="","",WEEKDAY(B40,1))</f>
        <v>4</v>
      </c>
      <c r="D40" s="84"/>
      <c r="E40" s="85"/>
      <c r="F40" s="85"/>
      <c r="G40" s="85"/>
      <c r="H40" s="86"/>
      <c r="I40" s="87"/>
      <c r="J40" s="85"/>
      <c r="K40" s="85"/>
      <c r="L40" s="85"/>
      <c r="M40" s="88"/>
      <c r="N40" s="74">
        <f>(D40+E40+F40+G40+H40)+(I40+J40+K40+L40+M40)</f>
        <v>0</v>
      </c>
      <c r="O40" s="92"/>
      <c r="P40" s="92"/>
      <c r="Q40" s="92"/>
      <c r="R40" s="93"/>
    </row>
    <row r="41" spans="1:18" ht="16.149999999999999" customHeight="1" thickTop="1">
      <c r="B41" s="140" t="s">
        <v>16</v>
      </c>
      <c r="C41" s="141"/>
      <c r="D41" s="37">
        <f t="shared" ref="D41:R41" si="3">SUM(D11:D40)</f>
        <v>0</v>
      </c>
      <c r="E41" s="38">
        <f t="shared" si="3"/>
        <v>0</v>
      </c>
      <c r="F41" s="38">
        <f t="shared" si="3"/>
        <v>0</v>
      </c>
      <c r="G41" s="38">
        <f t="shared" si="3"/>
        <v>0</v>
      </c>
      <c r="H41" s="38">
        <f t="shared" si="3"/>
        <v>0</v>
      </c>
      <c r="I41" s="38">
        <f t="shared" si="3"/>
        <v>0</v>
      </c>
      <c r="J41" s="38">
        <f t="shared" si="3"/>
        <v>0</v>
      </c>
      <c r="K41" s="38">
        <f t="shared" si="3"/>
        <v>0</v>
      </c>
      <c r="L41" s="38">
        <f t="shared" si="3"/>
        <v>0</v>
      </c>
      <c r="M41" s="39">
        <f t="shared" si="3"/>
        <v>0</v>
      </c>
      <c r="N41" s="76">
        <f t="shared" si="3"/>
        <v>0</v>
      </c>
      <c r="O41" s="75">
        <f t="shared" si="3"/>
        <v>0</v>
      </c>
      <c r="P41" s="75">
        <f t="shared" si="3"/>
        <v>0</v>
      </c>
      <c r="Q41" s="75">
        <f t="shared" si="3"/>
        <v>0</v>
      </c>
      <c r="R41" s="75">
        <f t="shared" si="3"/>
        <v>0</v>
      </c>
    </row>
    <row r="42" spans="1:18">
      <c r="B42" t="s">
        <v>17</v>
      </c>
    </row>
    <row r="43" spans="1:18" ht="22.5" customHeight="1">
      <c r="B43" s="45" t="s">
        <v>95</v>
      </c>
    </row>
    <row r="44" spans="1:18" ht="9" customHeight="1"/>
    <row r="45" spans="1:18" ht="20">
      <c r="B45" s="142" t="s">
        <v>18</v>
      </c>
      <c r="C45" s="142"/>
      <c r="D45" s="142"/>
      <c r="E45" s="142"/>
      <c r="F45" s="142"/>
      <c r="G45" s="142"/>
      <c r="H45" s="142"/>
      <c r="I45" s="142"/>
      <c r="J45" s="142"/>
      <c r="K45" s="142"/>
      <c r="L45" s="142"/>
      <c r="M45" s="142"/>
      <c r="N45" s="142"/>
      <c r="O45" s="142"/>
      <c r="P45" s="142"/>
      <c r="Q45" s="142"/>
      <c r="R45" s="142"/>
    </row>
    <row r="46" spans="1:18" ht="69" customHeight="1">
      <c r="B46" s="143" t="s">
        <v>25</v>
      </c>
      <c r="C46" s="144"/>
      <c r="D46" s="185" t="str">
        <f>'様式1-1月報(8月)'!$D$47:$R$47</f>
        <v>　目標設定シートの１（１）で記載したものを記入</v>
      </c>
      <c r="E46" s="186"/>
      <c r="F46" s="186"/>
      <c r="G46" s="186"/>
      <c r="H46" s="186"/>
      <c r="I46" s="186"/>
      <c r="J46" s="186"/>
      <c r="K46" s="186"/>
      <c r="L46" s="186"/>
      <c r="M46" s="186"/>
      <c r="N46" s="186"/>
      <c r="O46" s="186"/>
      <c r="P46" s="186"/>
      <c r="Q46" s="186"/>
      <c r="R46" s="187"/>
    </row>
    <row r="47" spans="1:18" ht="63" customHeight="1">
      <c r="B47" s="143" t="s">
        <v>54</v>
      </c>
      <c r="C47" s="148"/>
      <c r="D47" s="191" t="str">
        <f>'様式1-1月報(8月)'!$D$48:$R$48</f>
        <v>①　目標設定シートの１（２）で記載したものを記入
②
③</v>
      </c>
      <c r="E47" s="192"/>
      <c r="F47" s="192"/>
      <c r="G47" s="192"/>
      <c r="H47" s="192"/>
      <c r="I47" s="192"/>
      <c r="J47" s="192"/>
      <c r="K47" s="192"/>
      <c r="L47" s="192"/>
      <c r="M47" s="192"/>
      <c r="N47" s="192"/>
      <c r="O47" s="192"/>
      <c r="P47" s="192"/>
      <c r="Q47" s="192"/>
      <c r="R47" s="193"/>
    </row>
    <row r="48" spans="1:18" ht="42" customHeight="1">
      <c r="B48" s="165" t="s">
        <v>74</v>
      </c>
      <c r="C48" s="166"/>
      <c r="D48" s="188" t="str">
        <f>'様式1-1月報(8月)'!$D$53:$R$53</f>
        <v>・当月の考察等踏まえた行動計画</v>
      </c>
      <c r="E48" s="189"/>
      <c r="F48" s="189"/>
      <c r="G48" s="189"/>
      <c r="H48" s="189"/>
      <c r="I48" s="189"/>
      <c r="J48" s="189"/>
      <c r="K48" s="189"/>
      <c r="L48" s="189"/>
      <c r="M48" s="189"/>
      <c r="N48" s="189"/>
      <c r="O48" s="189"/>
      <c r="P48" s="189"/>
      <c r="Q48" s="189"/>
      <c r="R48" s="190"/>
    </row>
    <row r="49" spans="2:18" ht="27.65" customHeight="1">
      <c r="B49" s="131" t="s">
        <v>19</v>
      </c>
      <c r="C49" s="132"/>
      <c r="D49" s="137" t="s">
        <v>27</v>
      </c>
      <c r="E49" s="138"/>
      <c r="F49" s="138"/>
      <c r="G49" s="138"/>
      <c r="H49" s="138"/>
      <c r="I49" s="138"/>
      <c r="J49" s="138"/>
      <c r="K49" s="138"/>
      <c r="L49" s="138"/>
      <c r="M49" s="138"/>
      <c r="N49" s="138"/>
      <c r="O49" s="138"/>
      <c r="P49" s="138"/>
      <c r="Q49" s="138"/>
      <c r="R49" s="139"/>
    </row>
    <row r="50" spans="2:18" ht="28.9" customHeight="1">
      <c r="B50" s="133"/>
      <c r="C50" s="134"/>
      <c r="D50" s="137" t="s">
        <v>66</v>
      </c>
      <c r="E50" s="138"/>
      <c r="F50" s="138"/>
      <c r="G50" s="138"/>
      <c r="H50" s="138"/>
      <c r="I50" s="138"/>
      <c r="J50" s="138"/>
      <c r="K50" s="138"/>
      <c r="L50" s="138"/>
      <c r="M50" s="138"/>
      <c r="N50" s="138"/>
      <c r="O50" s="138"/>
      <c r="P50" s="138"/>
      <c r="Q50" s="138"/>
      <c r="R50" s="139"/>
    </row>
    <row r="51" spans="2:18" ht="33" customHeight="1">
      <c r="B51" s="135"/>
      <c r="C51" s="136"/>
      <c r="D51" s="137" t="s">
        <v>28</v>
      </c>
      <c r="E51" s="138"/>
      <c r="F51" s="138"/>
      <c r="G51" s="138"/>
      <c r="H51" s="138"/>
      <c r="I51" s="138"/>
      <c r="J51" s="138"/>
      <c r="K51" s="138"/>
      <c r="L51" s="138"/>
      <c r="M51" s="138"/>
      <c r="N51" s="138"/>
      <c r="O51" s="138"/>
      <c r="P51" s="138"/>
      <c r="Q51" s="138"/>
      <c r="R51" s="139"/>
    </row>
    <row r="52" spans="2:18" ht="63" customHeight="1">
      <c r="B52" s="194" t="s">
        <v>67</v>
      </c>
      <c r="C52" s="195"/>
      <c r="D52" s="182" t="s">
        <v>69</v>
      </c>
      <c r="E52" s="183"/>
      <c r="F52" s="183"/>
      <c r="G52" s="183"/>
      <c r="H52" s="183"/>
      <c r="I52" s="183"/>
      <c r="J52" s="183"/>
      <c r="K52" s="183"/>
      <c r="L52" s="183"/>
      <c r="M52" s="183"/>
      <c r="N52" s="183"/>
      <c r="O52" s="183"/>
      <c r="P52" s="183"/>
      <c r="Q52" s="183"/>
      <c r="R52" s="184"/>
    </row>
    <row r="53" spans="2:18" ht="36" customHeight="1">
      <c r="B53" s="154" t="s">
        <v>26</v>
      </c>
      <c r="C53" s="155"/>
      <c r="D53" s="156" t="s">
        <v>23</v>
      </c>
      <c r="E53" s="157"/>
      <c r="F53" s="158"/>
      <c r="G53" s="159"/>
      <c r="H53" s="160" t="s">
        <v>24</v>
      </c>
      <c r="I53" s="161"/>
      <c r="J53" s="162"/>
      <c r="K53" s="163"/>
      <c r="L53" s="160" t="s">
        <v>88</v>
      </c>
      <c r="M53" s="161"/>
      <c r="N53" s="149">
        <f>F53+J53</f>
        <v>0</v>
      </c>
      <c r="O53" s="150"/>
      <c r="P53" s="151" t="s">
        <v>29</v>
      </c>
      <c r="Q53" s="152"/>
      <c r="R53" s="94"/>
    </row>
    <row r="54" spans="2:18">
      <c r="B54" s="153" t="s">
        <v>73</v>
      </c>
      <c r="C54" s="153"/>
      <c r="D54" s="153"/>
      <c r="E54" s="153"/>
      <c r="F54" s="153"/>
      <c r="G54" s="153"/>
      <c r="H54" s="153"/>
      <c r="I54" s="153"/>
      <c r="J54" s="153"/>
      <c r="K54" s="153"/>
      <c r="L54" s="153"/>
      <c r="M54" s="153"/>
      <c r="N54" s="153"/>
      <c r="O54" s="153"/>
      <c r="P54" s="153"/>
      <c r="Q54" s="153"/>
      <c r="R54" s="153"/>
    </row>
  </sheetData>
  <sheetProtection algorithmName="SHA-512" hashValue="vJwy9tLazYSylZ5NtQxmm01DB45DoVME9qEpH2mK17772p0iI8o9ALEuEg8f8PInLKKbcju3euc3LrTW2wsBGw==" saltValue="AkVeTcnTvSmi5+eLtbVCmw==" spinCount="100000" sheet="1" objects="1" scenarios="1"/>
  <protectedRanges>
    <protectedRange sqref="L5:R5 D11:M40 O11:R40 D49:R52 F53:G53 J53:K53 R53 T1:X1048576" name="範囲1"/>
  </protectedRanges>
  <mergeCells count="44">
    <mergeCell ref="B54:R54"/>
    <mergeCell ref="B52:C52"/>
    <mergeCell ref="D52:R52"/>
    <mergeCell ref="B53:C53"/>
    <mergeCell ref="D53:E53"/>
    <mergeCell ref="F53:G53"/>
    <mergeCell ref="H53:I53"/>
    <mergeCell ref="J53:K53"/>
    <mergeCell ref="L53:M53"/>
    <mergeCell ref="N53:O53"/>
    <mergeCell ref="P53:Q53"/>
    <mergeCell ref="B49:C51"/>
    <mergeCell ref="D49:R49"/>
    <mergeCell ref="D50:R50"/>
    <mergeCell ref="D51:R51"/>
    <mergeCell ref="B47:C47"/>
    <mergeCell ref="D47:R47"/>
    <mergeCell ref="D46:R46"/>
    <mergeCell ref="B48:C48"/>
    <mergeCell ref="D48:R48"/>
    <mergeCell ref="D7:D8"/>
    <mergeCell ref="E7:E8"/>
    <mergeCell ref="F7:G7"/>
    <mergeCell ref="H7:H8"/>
    <mergeCell ref="I7:I8"/>
    <mergeCell ref="B41:C41"/>
    <mergeCell ref="B45:R45"/>
    <mergeCell ref="B46:C46"/>
    <mergeCell ref="B2:R2"/>
    <mergeCell ref="L4:R4"/>
    <mergeCell ref="L5:R5"/>
    <mergeCell ref="B6:C6"/>
    <mergeCell ref="D6:H6"/>
    <mergeCell ref="I6:M6"/>
    <mergeCell ref="N6:N8"/>
    <mergeCell ref="O6:O8"/>
    <mergeCell ref="P6:P8"/>
    <mergeCell ref="Q6:Q8"/>
    <mergeCell ref="R6:R8"/>
    <mergeCell ref="B7:B8"/>
    <mergeCell ref="C7:C8"/>
    <mergeCell ref="J7:J8"/>
    <mergeCell ref="K7:L7"/>
    <mergeCell ref="M7:M8"/>
  </mergeCells>
  <phoneticPr fontId="1"/>
  <conditionalFormatting sqref="B11:C40">
    <cfRule type="expression" dxfId="20" priority="1">
      <formula>$A11&lt;&gt;""</formula>
    </cfRule>
    <cfRule type="expression" dxfId="19" priority="2">
      <formula>$C11=1</formula>
    </cfRule>
    <cfRule type="expression" dxfId="18" priority="3">
      <formula>$C11=7</formula>
    </cfRule>
  </conditionalFormatting>
  <dataValidations count="1">
    <dataValidation type="decimal" allowBlank="1" showInputMessage="1" showErrorMessage="1" errorTitle="お手数をおかけします。" error="集計を行うため、０以上の整数の入力をお願いします。" promptTitle="０以上の整数を入力してください。" sqref="D11:M40 O11:R40" xr:uid="{00000000-0002-0000-0500-000000000000}">
      <formula1>0</formula1>
      <formula2>10000000</formula2>
    </dataValidation>
  </dataValidations>
  <printOptions horizontalCentered="1" verticalCentered="1"/>
  <pageMargins left="0" right="0" top="0" bottom="0" header="0" footer="0"/>
  <pageSetup paperSize="9" scale="71"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55"/>
  <sheetViews>
    <sheetView view="pageBreakPreview" zoomScale="71" zoomScaleNormal="100" zoomScaleSheetLayoutView="71" workbookViewId="0">
      <selection activeCell="W17" sqref="W17"/>
    </sheetView>
  </sheetViews>
  <sheetFormatPr defaultRowHeight="18"/>
  <cols>
    <col min="1" max="1" width="3" customWidth="1"/>
    <col min="2" max="3" width="5" customWidth="1"/>
    <col min="4" max="13" width="6.25" customWidth="1"/>
    <col min="14" max="17" width="7.33203125" customWidth="1"/>
    <col min="19" max="19" width="3.58203125" customWidth="1"/>
  </cols>
  <sheetData>
    <row r="1" spans="1:18">
      <c r="B1" t="s">
        <v>0</v>
      </c>
    </row>
    <row r="2" spans="1:18" ht="30" customHeight="1">
      <c r="B2" s="108" t="str">
        <f>"令和8年度「小地域における生活支援体制整備事業」　【"&amp;DBCS(MONTH(B6))&amp;"月分】　業務報告（月報）"</f>
        <v>令和8年度「小地域における生活支援体制整備事業」　【１０月分】　業務報告（月報）</v>
      </c>
      <c r="C2" s="108"/>
      <c r="D2" s="108"/>
      <c r="E2" s="108"/>
      <c r="F2" s="108"/>
      <c r="G2" s="108"/>
      <c r="H2" s="108"/>
      <c r="I2" s="108"/>
      <c r="J2" s="108"/>
      <c r="K2" s="108"/>
      <c r="L2" s="108"/>
      <c r="M2" s="108"/>
      <c r="N2" s="108"/>
      <c r="O2" s="108"/>
      <c r="P2" s="108"/>
      <c r="Q2" s="108"/>
      <c r="R2" s="108"/>
    </row>
    <row r="3" spans="1:18" ht="4" customHeight="1">
      <c r="B3" s="1"/>
      <c r="C3" s="1"/>
      <c r="D3" s="1"/>
      <c r="E3" s="1"/>
      <c r="F3" s="1"/>
      <c r="G3" s="1"/>
      <c r="H3" s="1"/>
      <c r="I3" s="1"/>
      <c r="J3" s="1"/>
      <c r="K3" s="1"/>
      <c r="L3" s="1"/>
      <c r="M3" s="1"/>
      <c r="N3" s="1"/>
      <c r="O3" s="1"/>
      <c r="P3" s="1"/>
      <c r="Q3" s="1"/>
      <c r="R3" s="1"/>
    </row>
    <row r="4" spans="1:18" ht="20.149999999999999" customHeight="1">
      <c r="L4" s="164" t="str">
        <f>'様式1-1月報(4月)'!$L$4:$R$4</f>
        <v>事業所名：</v>
      </c>
      <c r="M4" s="164"/>
      <c r="N4" s="164"/>
      <c r="O4" s="164"/>
      <c r="P4" s="164"/>
      <c r="Q4" s="164"/>
      <c r="R4" s="164"/>
    </row>
    <row r="5" spans="1:18" ht="20.149999999999999" customHeight="1">
      <c r="L5" s="110" t="s">
        <v>2</v>
      </c>
      <c r="M5" s="110"/>
      <c r="N5" s="110"/>
      <c r="O5" s="110"/>
      <c r="P5" s="110"/>
      <c r="Q5" s="110"/>
      <c r="R5" s="110"/>
    </row>
    <row r="6" spans="1:18" ht="18.75" customHeight="1">
      <c r="B6" s="111">
        <f>EDATE('様式1-1月報(4月)'!$B$6,6)</f>
        <v>46296</v>
      </c>
      <c r="C6" s="112"/>
      <c r="D6" s="113" t="s">
        <v>3</v>
      </c>
      <c r="E6" s="114"/>
      <c r="F6" s="114"/>
      <c r="G6" s="114"/>
      <c r="H6" s="115"/>
      <c r="I6" s="113" t="s">
        <v>4</v>
      </c>
      <c r="J6" s="114"/>
      <c r="K6" s="114"/>
      <c r="L6" s="114"/>
      <c r="M6" s="115"/>
      <c r="N6" s="116" t="s">
        <v>5</v>
      </c>
      <c r="O6" s="116" t="s">
        <v>22</v>
      </c>
      <c r="P6" s="116" t="s">
        <v>20</v>
      </c>
      <c r="Q6" s="116" t="s">
        <v>68</v>
      </c>
      <c r="R6" s="116" t="s">
        <v>6</v>
      </c>
    </row>
    <row r="7" spans="1:18" ht="13.5" customHeight="1">
      <c r="B7" s="121" t="s">
        <v>11</v>
      </c>
      <c r="C7" s="123" t="s">
        <v>12</v>
      </c>
      <c r="D7" s="102" t="s">
        <v>7</v>
      </c>
      <c r="E7" s="107" t="s">
        <v>8</v>
      </c>
      <c r="F7" s="107" t="s">
        <v>9</v>
      </c>
      <c r="G7" s="107"/>
      <c r="H7" s="119" t="s">
        <v>10</v>
      </c>
      <c r="I7" s="102" t="s">
        <v>7</v>
      </c>
      <c r="J7" s="107" t="s">
        <v>8</v>
      </c>
      <c r="K7" s="107" t="s">
        <v>9</v>
      </c>
      <c r="L7" s="107"/>
      <c r="M7" s="119" t="s">
        <v>10</v>
      </c>
      <c r="N7" s="117"/>
      <c r="O7" s="117"/>
      <c r="P7" s="117"/>
      <c r="Q7" s="117"/>
      <c r="R7" s="117"/>
    </row>
    <row r="8" spans="1:18" ht="27" customHeight="1">
      <c r="B8" s="122"/>
      <c r="C8" s="124"/>
      <c r="D8" s="103"/>
      <c r="E8" s="130"/>
      <c r="F8" s="28" t="s">
        <v>13</v>
      </c>
      <c r="G8" s="2" t="s">
        <v>14</v>
      </c>
      <c r="H8" s="120"/>
      <c r="I8" s="103"/>
      <c r="J8" s="130"/>
      <c r="K8" s="28" t="s">
        <v>13</v>
      </c>
      <c r="L8" s="2" t="s">
        <v>14</v>
      </c>
      <c r="M8" s="120"/>
      <c r="N8" s="118"/>
      <c r="O8" s="118"/>
      <c r="P8" s="118"/>
      <c r="Q8" s="118"/>
      <c r="R8" s="118"/>
    </row>
    <row r="9" spans="1:18" ht="16.5" customHeight="1">
      <c r="B9" s="26" t="s">
        <v>15</v>
      </c>
      <c r="C9" s="3"/>
      <c r="D9" s="4">
        <v>1</v>
      </c>
      <c r="E9" s="5">
        <v>1</v>
      </c>
      <c r="F9" s="5">
        <v>4</v>
      </c>
      <c r="G9" s="5">
        <v>0</v>
      </c>
      <c r="H9" s="3">
        <v>0</v>
      </c>
      <c r="I9" s="6">
        <v>0</v>
      </c>
      <c r="J9" s="5">
        <v>0</v>
      </c>
      <c r="K9" s="5">
        <v>0</v>
      </c>
      <c r="L9" s="5">
        <v>2</v>
      </c>
      <c r="M9" s="7">
        <v>0</v>
      </c>
      <c r="N9" s="8">
        <f>(D9+E9+F9+G9+H9)+(I9+J9+K9+L9+M9)</f>
        <v>8</v>
      </c>
      <c r="O9" s="8">
        <v>1</v>
      </c>
      <c r="P9" s="78">
        <v>1</v>
      </c>
      <c r="Q9" s="8">
        <v>1</v>
      </c>
      <c r="R9" s="9">
        <v>0</v>
      </c>
    </row>
    <row r="10" spans="1:18" ht="27" hidden="1" customHeight="1">
      <c r="B10" s="29" t="s">
        <v>33</v>
      </c>
      <c r="C10" s="30" t="s">
        <v>55</v>
      </c>
      <c r="D10" s="31" t="s">
        <v>56</v>
      </c>
      <c r="E10" s="34" t="s">
        <v>57</v>
      </c>
      <c r="F10" s="34" t="s">
        <v>58</v>
      </c>
      <c r="G10" s="35" t="s">
        <v>59</v>
      </c>
      <c r="H10" s="32" t="s">
        <v>60</v>
      </c>
      <c r="I10" s="31" t="s">
        <v>61</v>
      </c>
      <c r="J10" s="34" t="s">
        <v>62</v>
      </c>
      <c r="K10" s="34" t="s">
        <v>63</v>
      </c>
      <c r="L10" s="35" t="s">
        <v>64</v>
      </c>
      <c r="M10" s="32" t="s">
        <v>65</v>
      </c>
      <c r="N10" s="23" t="s">
        <v>5</v>
      </c>
      <c r="O10" s="23" t="s">
        <v>22</v>
      </c>
      <c r="P10" s="23" t="s">
        <v>20</v>
      </c>
      <c r="Q10" s="23" t="s">
        <v>21</v>
      </c>
      <c r="R10" s="36" t="s">
        <v>6</v>
      </c>
    </row>
    <row r="11" spans="1:18" ht="16.149999999999999" customHeight="1">
      <c r="A11" s="22" t="str">
        <f>IFERROR(VLOOKUP(B11,休日マスタ!$A$3:$A$22,1,FALSE),"")</f>
        <v/>
      </c>
      <c r="B11" s="27">
        <f>B6</f>
        <v>46296</v>
      </c>
      <c r="C11" s="19">
        <f t="shared" ref="C11:C38" si="0">WEEKDAY(B11,1)</f>
        <v>5</v>
      </c>
      <c r="D11" s="79"/>
      <c r="E11" s="80"/>
      <c r="F11" s="80"/>
      <c r="G11" s="80"/>
      <c r="H11" s="81"/>
      <c r="I11" s="82"/>
      <c r="J11" s="80"/>
      <c r="K11" s="80"/>
      <c r="L11" s="80"/>
      <c r="M11" s="83"/>
      <c r="N11" s="10">
        <f>(D11+E11+F11+G11+H11)+(I11+J11+K11+L11+M11)</f>
        <v>0</v>
      </c>
      <c r="O11" s="89"/>
      <c r="P11" s="89"/>
      <c r="Q11" s="89"/>
      <c r="R11" s="90"/>
    </row>
    <row r="12" spans="1:18" ht="16.149999999999999" customHeight="1">
      <c r="A12" s="22" t="str">
        <f>IFERROR(VLOOKUP(B12,休日マスタ!$A$3:$A$22,1,FALSE),"")</f>
        <v/>
      </c>
      <c r="B12" s="24">
        <f>B11+1</f>
        <v>46297</v>
      </c>
      <c r="C12" s="20">
        <f t="shared" si="0"/>
        <v>6</v>
      </c>
      <c r="D12" s="84"/>
      <c r="E12" s="85"/>
      <c r="F12" s="85"/>
      <c r="G12" s="85"/>
      <c r="H12" s="86"/>
      <c r="I12" s="87"/>
      <c r="J12" s="85"/>
      <c r="K12" s="85"/>
      <c r="L12" s="85"/>
      <c r="M12" s="88"/>
      <c r="N12" s="10">
        <f t="shared" ref="N12:N39" si="1">(D12+E12+F12+G12+H12)+(I12+J12+K12+L12+M12)</f>
        <v>0</v>
      </c>
      <c r="O12" s="89"/>
      <c r="P12" s="89"/>
      <c r="Q12" s="89"/>
      <c r="R12" s="91"/>
    </row>
    <row r="13" spans="1:18" ht="16.149999999999999" customHeight="1">
      <c r="A13" s="22" t="str">
        <f>IFERROR(VLOOKUP(B13,休日マスタ!$A$3:$A$22,1,FALSE),"")</f>
        <v/>
      </c>
      <c r="B13" s="24">
        <f t="shared" ref="B13:B38" si="2">B12+1</f>
        <v>46298</v>
      </c>
      <c r="C13" s="20">
        <f t="shared" si="0"/>
        <v>7</v>
      </c>
      <c r="D13" s="84"/>
      <c r="E13" s="85"/>
      <c r="F13" s="85"/>
      <c r="G13" s="85"/>
      <c r="H13" s="86"/>
      <c r="I13" s="87"/>
      <c r="J13" s="85"/>
      <c r="K13" s="85"/>
      <c r="L13" s="85"/>
      <c r="M13" s="88"/>
      <c r="N13" s="10">
        <f t="shared" si="1"/>
        <v>0</v>
      </c>
      <c r="O13" s="89"/>
      <c r="P13" s="89"/>
      <c r="Q13" s="89"/>
      <c r="R13" s="91"/>
    </row>
    <row r="14" spans="1:18" ht="16.149999999999999" customHeight="1">
      <c r="A14" s="22" t="str">
        <f>IFERROR(VLOOKUP(B14,休日マスタ!$A$3:$A$22,1,FALSE),"")</f>
        <v/>
      </c>
      <c r="B14" s="24">
        <f t="shared" si="2"/>
        <v>46299</v>
      </c>
      <c r="C14" s="20">
        <f t="shared" si="0"/>
        <v>1</v>
      </c>
      <c r="D14" s="84"/>
      <c r="E14" s="85"/>
      <c r="F14" s="85"/>
      <c r="G14" s="85"/>
      <c r="H14" s="86"/>
      <c r="I14" s="87"/>
      <c r="J14" s="85"/>
      <c r="K14" s="85"/>
      <c r="L14" s="85"/>
      <c r="M14" s="88"/>
      <c r="N14" s="10">
        <f t="shared" si="1"/>
        <v>0</v>
      </c>
      <c r="O14" s="89"/>
      <c r="P14" s="89"/>
      <c r="Q14" s="89"/>
      <c r="R14" s="91"/>
    </row>
    <row r="15" spans="1:18" ht="16.149999999999999" customHeight="1">
      <c r="A15" s="22" t="str">
        <f>IFERROR(VLOOKUP(B15,休日マスタ!$A$3:$A$22,1,FALSE),"")</f>
        <v/>
      </c>
      <c r="B15" s="24">
        <f t="shared" si="2"/>
        <v>46300</v>
      </c>
      <c r="C15" s="20">
        <f t="shared" si="0"/>
        <v>2</v>
      </c>
      <c r="D15" s="84"/>
      <c r="E15" s="85"/>
      <c r="F15" s="85"/>
      <c r="G15" s="85"/>
      <c r="H15" s="86"/>
      <c r="I15" s="87"/>
      <c r="J15" s="85"/>
      <c r="K15" s="85"/>
      <c r="L15" s="85"/>
      <c r="M15" s="88"/>
      <c r="N15" s="10">
        <f t="shared" si="1"/>
        <v>0</v>
      </c>
      <c r="O15" s="89"/>
      <c r="P15" s="89"/>
      <c r="Q15" s="89"/>
      <c r="R15" s="91"/>
    </row>
    <row r="16" spans="1:18" ht="16.149999999999999" customHeight="1">
      <c r="A16" s="22" t="str">
        <f>IFERROR(VLOOKUP(B16,休日マスタ!$A$3:$A$22,1,FALSE),"")</f>
        <v/>
      </c>
      <c r="B16" s="24">
        <f t="shared" si="2"/>
        <v>46301</v>
      </c>
      <c r="C16" s="20">
        <f t="shared" si="0"/>
        <v>3</v>
      </c>
      <c r="D16" s="84"/>
      <c r="E16" s="85"/>
      <c r="F16" s="85"/>
      <c r="G16" s="85"/>
      <c r="H16" s="86"/>
      <c r="I16" s="87"/>
      <c r="J16" s="85"/>
      <c r="K16" s="85"/>
      <c r="L16" s="85"/>
      <c r="M16" s="88"/>
      <c r="N16" s="10">
        <f t="shared" si="1"/>
        <v>0</v>
      </c>
      <c r="O16" s="89"/>
      <c r="P16" s="89"/>
      <c r="Q16" s="89"/>
      <c r="R16" s="91"/>
    </row>
    <row r="17" spans="1:18" ht="16.149999999999999" customHeight="1">
      <c r="A17" s="22" t="str">
        <f>IFERROR(VLOOKUP(B17,休日マスタ!$A$3:$A$22,1,FALSE),"")</f>
        <v/>
      </c>
      <c r="B17" s="24">
        <f t="shared" si="2"/>
        <v>46302</v>
      </c>
      <c r="C17" s="20">
        <f t="shared" si="0"/>
        <v>4</v>
      </c>
      <c r="D17" s="84"/>
      <c r="E17" s="85"/>
      <c r="F17" s="85"/>
      <c r="G17" s="85"/>
      <c r="H17" s="86"/>
      <c r="I17" s="87"/>
      <c r="J17" s="85"/>
      <c r="K17" s="85"/>
      <c r="L17" s="85"/>
      <c r="M17" s="88"/>
      <c r="N17" s="10">
        <f t="shared" si="1"/>
        <v>0</v>
      </c>
      <c r="O17" s="89"/>
      <c r="P17" s="89"/>
      <c r="Q17" s="89"/>
      <c r="R17" s="91"/>
    </row>
    <row r="18" spans="1:18" ht="16.149999999999999" customHeight="1">
      <c r="A18" s="22" t="str">
        <f>IFERROR(VLOOKUP(B18,休日マスタ!$A$3:$A$22,1,FALSE),"")</f>
        <v/>
      </c>
      <c r="B18" s="24">
        <f t="shared" si="2"/>
        <v>46303</v>
      </c>
      <c r="C18" s="20">
        <f t="shared" si="0"/>
        <v>5</v>
      </c>
      <c r="D18" s="84"/>
      <c r="E18" s="85"/>
      <c r="F18" s="85"/>
      <c r="G18" s="85"/>
      <c r="H18" s="86"/>
      <c r="I18" s="87"/>
      <c r="J18" s="85"/>
      <c r="K18" s="85"/>
      <c r="L18" s="85"/>
      <c r="M18" s="88"/>
      <c r="N18" s="10">
        <f t="shared" si="1"/>
        <v>0</v>
      </c>
      <c r="O18" s="89"/>
      <c r="P18" s="89"/>
      <c r="Q18" s="89"/>
      <c r="R18" s="91"/>
    </row>
    <row r="19" spans="1:18" ht="16.149999999999999" customHeight="1">
      <c r="A19" s="22" t="str">
        <f>IFERROR(VLOOKUP(B19,休日マスタ!$A$3:$A$22,1,FALSE),"")</f>
        <v/>
      </c>
      <c r="B19" s="24">
        <f t="shared" si="2"/>
        <v>46304</v>
      </c>
      <c r="C19" s="20">
        <f t="shared" si="0"/>
        <v>6</v>
      </c>
      <c r="D19" s="84"/>
      <c r="E19" s="85"/>
      <c r="F19" s="85"/>
      <c r="G19" s="85"/>
      <c r="H19" s="86"/>
      <c r="I19" s="87"/>
      <c r="J19" s="85"/>
      <c r="K19" s="85"/>
      <c r="L19" s="85"/>
      <c r="M19" s="88"/>
      <c r="N19" s="10">
        <f t="shared" si="1"/>
        <v>0</v>
      </c>
      <c r="O19" s="89"/>
      <c r="P19" s="89"/>
      <c r="Q19" s="89"/>
      <c r="R19" s="91"/>
    </row>
    <row r="20" spans="1:18" ht="16.149999999999999" customHeight="1">
      <c r="A20" s="22" t="str">
        <f>IFERROR(VLOOKUP(B20,休日マスタ!$A$3:$A$22,1,FALSE),"")</f>
        <v/>
      </c>
      <c r="B20" s="24">
        <f t="shared" si="2"/>
        <v>46305</v>
      </c>
      <c r="C20" s="20">
        <f t="shared" si="0"/>
        <v>7</v>
      </c>
      <c r="D20" s="84"/>
      <c r="E20" s="85"/>
      <c r="F20" s="85"/>
      <c r="G20" s="85"/>
      <c r="H20" s="86"/>
      <c r="I20" s="87"/>
      <c r="J20" s="85"/>
      <c r="K20" s="85"/>
      <c r="L20" s="85"/>
      <c r="M20" s="88"/>
      <c r="N20" s="10">
        <f t="shared" si="1"/>
        <v>0</v>
      </c>
      <c r="O20" s="89"/>
      <c r="P20" s="89"/>
      <c r="Q20" s="89"/>
      <c r="R20" s="91"/>
    </row>
    <row r="21" spans="1:18" ht="16.149999999999999" customHeight="1">
      <c r="A21" s="22" t="str">
        <f>IFERROR(VLOOKUP(B21,休日マスタ!$A$3:$A$22,1,FALSE),"")</f>
        <v/>
      </c>
      <c r="B21" s="24">
        <f t="shared" si="2"/>
        <v>46306</v>
      </c>
      <c r="C21" s="20">
        <f t="shared" si="0"/>
        <v>1</v>
      </c>
      <c r="D21" s="84"/>
      <c r="E21" s="85"/>
      <c r="F21" s="85"/>
      <c r="G21" s="85"/>
      <c r="H21" s="86"/>
      <c r="I21" s="87"/>
      <c r="J21" s="85"/>
      <c r="K21" s="85"/>
      <c r="L21" s="85"/>
      <c r="M21" s="88"/>
      <c r="N21" s="10">
        <f t="shared" si="1"/>
        <v>0</v>
      </c>
      <c r="O21" s="89"/>
      <c r="P21" s="89"/>
      <c r="Q21" s="89"/>
      <c r="R21" s="91"/>
    </row>
    <row r="22" spans="1:18" ht="16.149999999999999" customHeight="1">
      <c r="A22" s="22">
        <f>IFERROR(VLOOKUP(B22,休日マスタ!$A$3:$A$22,1,FALSE),"")</f>
        <v>46307</v>
      </c>
      <c r="B22" s="24">
        <f t="shared" si="2"/>
        <v>46307</v>
      </c>
      <c r="C22" s="20">
        <f t="shared" si="0"/>
        <v>2</v>
      </c>
      <c r="D22" s="84"/>
      <c r="E22" s="85"/>
      <c r="F22" s="85"/>
      <c r="G22" s="85"/>
      <c r="H22" s="86"/>
      <c r="I22" s="87"/>
      <c r="J22" s="85"/>
      <c r="K22" s="85"/>
      <c r="L22" s="85"/>
      <c r="M22" s="88"/>
      <c r="N22" s="10">
        <f t="shared" si="1"/>
        <v>0</v>
      </c>
      <c r="O22" s="89"/>
      <c r="P22" s="89"/>
      <c r="Q22" s="89"/>
      <c r="R22" s="91"/>
    </row>
    <row r="23" spans="1:18" ht="16.149999999999999" customHeight="1">
      <c r="A23" s="22" t="str">
        <f>IFERROR(VLOOKUP(B23,休日マスタ!$A$3:$A$22,1,FALSE),"")</f>
        <v/>
      </c>
      <c r="B23" s="24">
        <f t="shared" si="2"/>
        <v>46308</v>
      </c>
      <c r="C23" s="20">
        <f t="shared" si="0"/>
        <v>3</v>
      </c>
      <c r="D23" s="84"/>
      <c r="E23" s="85"/>
      <c r="F23" s="85"/>
      <c r="G23" s="85"/>
      <c r="H23" s="86"/>
      <c r="I23" s="87"/>
      <c r="J23" s="85"/>
      <c r="K23" s="85"/>
      <c r="L23" s="85"/>
      <c r="M23" s="88"/>
      <c r="N23" s="10">
        <f t="shared" si="1"/>
        <v>0</v>
      </c>
      <c r="O23" s="89"/>
      <c r="P23" s="89"/>
      <c r="Q23" s="89"/>
      <c r="R23" s="91"/>
    </row>
    <row r="24" spans="1:18" ht="16.149999999999999" customHeight="1">
      <c r="A24" s="22" t="str">
        <f>IFERROR(VLOOKUP(B24,休日マスタ!$A$3:$A$22,1,FALSE),"")</f>
        <v/>
      </c>
      <c r="B24" s="24">
        <f t="shared" si="2"/>
        <v>46309</v>
      </c>
      <c r="C24" s="20">
        <f t="shared" si="0"/>
        <v>4</v>
      </c>
      <c r="D24" s="84"/>
      <c r="E24" s="85"/>
      <c r="F24" s="85"/>
      <c r="G24" s="85"/>
      <c r="H24" s="86"/>
      <c r="I24" s="87"/>
      <c r="J24" s="85"/>
      <c r="K24" s="85"/>
      <c r="L24" s="85"/>
      <c r="M24" s="88"/>
      <c r="N24" s="10">
        <f t="shared" si="1"/>
        <v>0</v>
      </c>
      <c r="O24" s="89"/>
      <c r="P24" s="89"/>
      <c r="Q24" s="89"/>
      <c r="R24" s="91"/>
    </row>
    <row r="25" spans="1:18" ht="16.149999999999999" customHeight="1">
      <c r="A25" s="22" t="str">
        <f>IFERROR(VLOOKUP(B25,休日マスタ!$A$3:$A$22,1,FALSE),"")</f>
        <v/>
      </c>
      <c r="B25" s="24">
        <f t="shared" si="2"/>
        <v>46310</v>
      </c>
      <c r="C25" s="20">
        <f t="shared" si="0"/>
        <v>5</v>
      </c>
      <c r="D25" s="84"/>
      <c r="E25" s="85"/>
      <c r="F25" s="85"/>
      <c r="G25" s="85"/>
      <c r="H25" s="86"/>
      <c r="I25" s="87"/>
      <c r="J25" s="85"/>
      <c r="K25" s="85"/>
      <c r="L25" s="85"/>
      <c r="M25" s="88"/>
      <c r="N25" s="10">
        <f t="shared" si="1"/>
        <v>0</v>
      </c>
      <c r="O25" s="89"/>
      <c r="P25" s="89"/>
      <c r="Q25" s="89"/>
      <c r="R25" s="91"/>
    </row>
    <row r="26" spans="1:18" ht="16.149999999999999" customHeight="1">
      <c r="A26" s="22" t="str">
        <f>IFERROR(VLOOKUP(B26,休日マスタ!$A$3:$A$22,1,FALSE),"")</f>
        <v/>
      </c>
      <c r="B26" s="24">
        <f t="shared" si="2"/>
        <v>46311</v>
      </c>
      <c r="C26" s="20">
        <f t="shared" si="0"/>
        <v>6</v>
      </c>
      <c r="D26" s="84"/>
      <c r="E26" s="85"/>
      <c r="F26" s="85"/>
      <c r="G26" s="85"/>
      <c r="H26" s="86"/>
      <c r="I26" s="87"/>
      <c r="J26" s="85"/>
      <c r="K26" s="85"/>
      <c r="L26" s="85"/>
      <c r="M26" s="88"/>
      <c r="N26" s="10">
        <f t="shared" si="1"/>
        <v>0</v>
      </c>
      <c r="O26" s="89"/>
      <c r="P26" s="89"/>
      <c r="Q26" s="89"/>
      <c r="R26" s="91"/>
    </row>
    <row r="27" spans="1:18" ht="16.149999999999999" customHeight="1">
      <c r="A27" s="22" t="str">
        <f>IFERROR(VLOOKUP(B27,休日マスタ!$A$3:$A$22,1,FALSE),"")</f>
        <v/>
      </c>
      <c r="B27" s="24">
        <f t="shared" si="2"/>
        <v>46312</v>
      </c>
      <c r="C27" s="20">
        <f t="shared" si="0"/>
        <v>7</v>
      </c>
      <c r="D27" s="84"/>
      <c r="E27" s="85"/>
      <c r="F27" s="85"/>
      <c r="G27" s="85"/>
      <c r="H27" s="86"/>
      <c r="I27" s="87"/>
      <c r="J27" s="85"/>
      <c r="K27" s="85"/>
      <c r="L27" s="85"/>
      <c r="M27" s="88"/>
      <c r="N27" s="10">
        <f t="shared" si="1"/>
        <v>0</v>
      </c>
      <c r="O27" s="89"/>
      <c r="P27" s="89"/>
      <c r="Q27" s="89"/>
      <c r="R27" s="91"/>
    </row>
    <row r="28" spans="1:18" ht="16.149999999999999" customHeight="1">
      <c r="A28" s="22" t="str">
        <f>IFERROR(VLOOKUP(B28,休日マスタ!$A$3:$A$22,1,FALSE),"")</f>
        <v/>
      </c>
      <c r="B28" s="24">
        <f t="shared" si="2"/>
        <v>46313</v>
      </c>
      <c r="C28" s="20">
        <f t="shared" si="0"/>
        <v>1</v>
      </c>
      <c r="D28" s="84"/>
      <c r="E28" s="85"/>
      <c r="F28" s="85"/>
      <c r="G28" s="85"/>
      <c r="H28" s="86"/>
      <c r="I28" s="87"/>
      <c r="J28" s="85"/>
      <c r="K28" s="85"/>
      <c r="L28" s="85"/>
      <c r="M28" s="88"/>
      <c r="N28" s="10">
        <f t="shared" si="1"/>
        <v>0</v>
      </c>
      <c r="O28" s="89"/>
      <c r="P28" s="89"/>
      <c r="Q28" s="89"/>
      <c r="R28" s="91"/>
    </row>
    <row r="29" spans="1:18" ht="16.149999999999999" customHeight="1">
      <c r="A29" s="22" t="str">
        <f>IFERROR(VLOOKUP(B29,休日マスタ!$A$3:$A$22,1,FALSE),"")</f>
        <v/>
      </c>
      <c r="B29" s="24">
        <f t="shared" si="2"/>
        <v>46314</v>
      </c>
      <c r="C29" s="20">
        <f t="shared" si="0"/>
        <v>2</v>
      </c>
      <c r="D29" s="84"/>
      <c r="E29" s="85"/>
      <c r="F29" s="85"/>
      <c r="G29" s="85"/>
      <c r="H29" s="86"/>
      <c r="I29" s="87"/>
      <c r="J29" s="85"/>
      <c r="K29" s="85"/>
      <c r="L29" s="85"/>
      <c r="M29" s="88"/>
      <c r="N29" s="10">
        <f t="shared" si="1"/>
        <v>0</v>
      </c>
      <c r="O29" s="89"/>
      <c r="P29" s="89"/>
      <c r="Q29" s="89"/>
      <c r="R29" s="91"/>
    </row>
    <row r="30" spans="1:18" ht="16.149999999999999" customHeight="1">
      <c r="A30" s="22" t="str">
        <f>IFERROR(VLOOKUP(B30,休日マスタ!$A$3:$A$22,1,FALSE),"")</f>
        <v/>
      </c>
      <c r="B30" s="24">
        <f t="shared" si="2"/>
        <v>46315</v>
      </c>
      <c r="C30" s="20">
        <f t="shared" si="0"/>
        <v>3</v>
      </c>
      <c r="D30" s="84"/>
      <c r="E30" s="85"/>
      <c r="F30" s="85"/>
      <c r="G30" s="85"/>
      <c r="H30" s="86"/>
      <c r="I30" s="87"/>
      <c r="J30" s="85"/>
      <c r="K30" s="85"/>
      <c r="L30" s="85"/>
      <c r="M30" s="88"/>
      <c r="N30" s="10">
        <f t="shared" si="1"/>
        <v>0</v>
      </c>
      <c r="O30" s="89"/>
      <c r="P30" s="89"/>
      <c r="Q30" s="89"/>
      <c r="R30" s="91"/>
    </row>
    <row r="31" spans="1:18" ht="16.149999999999999" customHeight="1">
      <c r="A31" s="22" t="str">
        <f>IFERROR(VLOOKUP(B31,休日マスタ!$A$3:$A$22,1,FALSE),"")</f>
        <v/>
      </c>
      <c r="B31" s="24">
        <f t="shared" si="2"/>
        <v>46316</v>
      </c>
      <c r="C31" s="20">
        <f t="shared" si="0"/>
        <v>4</v>
      </c>
      <c r="D31" s="84"/>
      <c r="E31" s="85"/>
      <c r="F31" s="85"/>
      <c r="G31" s="85"/>
      <c r="H31" s="86"/>
      <c r="I31" s="87"/>
      <c r="J31" s="85"/>
      <c r="K31" s="85"/>
      <c r="L31" s="85"/>
      <c r="M31" s="88"/>
      <c r="N31" s="10">
        <f t="shared" si="1"/>
        <v>0</v>
      </c>
      <c r="O31" s="89"/>
      <c r="P31" s="89"/>
      <c r="Q31" s="89"/>
      <c r="R31" s="91"/>
    </row>
    <row r="32" spans="1:18" ht="16.149999999999999" customHeight="1">
      <c r="A32" s="22" t="str">
        <f>IFERROR(VLOOKUP(B32,休日マスタ!$A$3:$A$22,1,FALSE),"")</f>
        <v/>
      </c>
      <c r="B32" s="24">
        <f t="shared" si="2"/>
        <v>46317</v>
      </c>
      <c r="C32" s="20">
        <f t="shared" si="0"/>
        <v>5</v>
      </c>
      <c r="D32" s="84"/>
      <c r="E32" s="85"/>
      <c r="F32" s="85"/>
      <c r="G32" s="85"/>
      <c r="H32" s="86"/>
      <c r="I32" s="87"/>
      <c r="J32" s="85"/>
      <c r="K32" s="85"/>
      <c r="L32" s="85"/>
      <c r="M32" s="88"/>
      <c r="N32" s="10">
        <f t="shared" si="1"/>
        <v>0</v>
      </c>
      <c r="O32" s="89"/>
      <c r="P32" s="89"/>
      <c r="Q32" s="89"/>
      <c r="R32" s="91"/>
    </row>
    <row r="33" spans="1:18" ht="16.149999999999999" customHeight="1">
      <c r="A33" s="22" t="str">
        <f>IFERROR(VLOOKUP(B33,休日マスタ!$A$3:$A$22,1,FALSE),"")</f>
        <v/>
      </c>
      <c r="B33" s="24">
        <f t="shared" si="2"/>
        <v>46318</v>
      </c>
      <c r="C33" s="20">
        <f t="shared" si="0"/>
        <v>6</v>
      </c>
      <c r="D33" s="84"/>
      <c r="E33" s="85"/>
      <c r="F33" s="85"/>
      <c r="G33" s="85"/>
      <c r="H33" s="86"/>
      <c r="I33" s="87"/>
      <c r="J33" s="85"/>
      <c r="K33" s="85"/>
      <c r="L33" s="85"/>
      <c r="M33" s="88"/>
      <c r="N33" s="10">
        <f t="shared" si="1"/>
        <v>0</v>
      </c>
      <c r="O33" s="89"/>
      <c r="P33" s="89"/>
      <c r="Q33" s="89"/>
      <c r="R33" s="91"/>
    </row>
    <row r="34" spans="1:18" ht="16.149999999999999" customHeight="1">
      <c r="A34" s="22" t="str">
        <f>IFERROR(VLOOKUP(B34,休日マスタ!$A$3:$A$22,1,FALSE),"")</f>
        <v/>
      </c>
      <c r="B34" s="24">
        <f t="shared" si="2"/>
        <v>46319</v>
      </c>
      <c r="C34" s="20">
        <f t="shared" si="0"/>
        <v>7</v>
      </c>
      <c r="D34" s="84"/>
      <c r="E34" s="85"/>
      <c r="F34" s="85"/>
      <c r="G34" s="85"/>
      <c r="H34" s="86"/>
      <c r="I34" s="87"/>
      <c r="J34" s="85"/>
      <c r="K34" s="85"/>
      <c r="L34" s="85"/>
      <c r="M34" s="88"/>
      <c r="N34" s="10">
        <f t="shared" si="1"/>
        <v>0</v>
      </c>
      <c r="O34" s="89"/>
      <c r="P34" s="89"/>
      <c r="Q34" s="89"/>
      <c r="R34" s="91"/>
    </row>
    <row r="35" spans="1:18" ht="16.149999999999999" customHeight="1">
      <c r="A35" s="22" t="str">
        <f>IFERROR(VLOOKUP(B35,休日マスタ!$A$3:$A$22,1,FALSE),"")</f>
        <v/>
      </c>
      <c r="B35" s="24">
        <f t="shared" si="2"/>
        <v>46320</v>
      </c>
      <c r="C35" s="20">
        <f t="shared" si="0"/>
        <v>1</v>
      </c>
      <c r="D35" s="84"/>
      <c r="E35" s="85"/>
      <c r="F35" s="85"/>
      <c r="G35" s="85"/>
      <c r="H35" s="86"/>
      <c r="I35" s="87"/>
      <c r="J35" s="85"/>
      <c r="K35" s="85"/>
      <c r="L35" s="85"/>
      <c r="M35" s="88"/>
      <c r="N35" s="10">
        <f t="shared" si="1"/>
        <v>0</v>
      </c>
      <c r="O35" s="89"/>
      <c r="P35" s="89"/>
      <c r="Q35" s="89"/>
      <c r="R35" s="91"/>
    </row>
    <row r="36" spans="1:18" ht="16.149999999999999" customHeight="1">
      <c r="A36" s="22" t="str">
        <f>IFERROR(VLOOKUP(B36,休日マスタ!$A$3:$A$22,1,FALSE),"")</f>
        <v/>
      </c>
      <c r="B36" s="24">
        <f t="shared" si="2"/>
        <v>46321</v>
      </c>
      <c r="C36" s="20">
        <f t="shared" si="0"/>
        <v>2</v>
      </c>
      <c r="D36" s="84"/>
      <c r="E36" s="85"/>
      <c r="F36" s="85"/>
      <c r="G36" s="85"/>
      <c r="H36" s="86"/>
      <c r="I36" s="87"/>
      <c r="J36" s="85"/>
      <c r="K36" s="85"/>
      <c r="L36" s="85"/>
      <c r="M36" s="88"/>
      <c r="N36" s="10">
        <f t="shared" si="1"/>
        <v>0</v>
      </c>
      <c r="O36" s="89"/>
      <c r="P36" s="89"/>
      <c r="Q36" s="89"/>
      <c r="R36" s="91"/>
    </row>
    <row r="37" spans="1:18" ht="16.149999999999999" customHeight="1">
      <c r="A37" s="22" t="str">
        <f>IFERROR(VLOOKUP(B37,休日マスタ!$A$3:$A$22,1,FALSE),"")</f>
        <v/>
      </c>
      <c r="B37" s="24">
        <f t="shared" si="2"/>
        <v>46322</v>
      </c>
      <c r="C37" s="20">
        <f t="shared" si="0"/>
        <v>3</v>
      </c>
      <c r="D37" s="84"/>
      <c r="E37" s="85"/>
      <c r="F37" s="85"/>
      <c r="G37" s="85"/>
      <c r="H37" s="86"/>
      <c r="I37" s="87"/>
      <c r="J37" s="85"/>
      <c r="K37" s="85"/>
      <c r="L37" s="85"/>
      <c r="M37" s="88"/>
      <c r="N37" s="10">
        <f t="shared" si="1"/>
        <v>0</v>
      </c>
      <c r="O37" s="89"/>
      <c r="P37" s="89"/>
      <c r="Q37" s="89"/>
      <c r="R37" s="91"/>
    </row>
    <row r="38" spans="1:18" ht="16.149999999999999" customHeight="1">
      <c r="A38" s="22" t="str">
        <f>IFERROR(VLOOKUP(B38,休日マスタ!$A$3:$A$22,1,FALSE),"")</f>
        <v/>
      </c>
      <c r="B38" s="24">
        <f t="shared" si="2"/>
        <v>46323</v>
      </c>
      <c r="C38" s="20">
        <f t="shared" si="0"/>
        <v>4</v>
      </c>
      <c r="D38" s="84"/>
      <c r="E38" s="85"/>
      <c r="F38" s="85"/>
      <c r="G38" s="85"/>
      <c r="H38" s="86"/>
      <c r="I38" s="87"/>
      <c r="J38" s="85"/>
      <c r="K38" s="85"/>
      <c r="L38" s="85"/>
      <c r="M38" s="88"/>
      <c r="N38" s="10">
        <f t="shared" si="1"/>
        <v>0</v>
      </c>
      <c r="O38" s="89"/>
      <c r="P38" s="89"/>
      <c r="Q38" s="89"/>
      <c r="R38" s="91"/>
    </row>
    <row r="39" spans="1:18" ht="16.149999999999999" customHeight="1">
      <c r="A39" s="22" t="str">
        <f>IFERROR(VLOOKUP(B39,休日マスタ!$A$3:$A$22,1,FALSE),"")</f>
        <v/>
      </c>
      <c r="B39" s="24">
        <f>IFERROR(IF(DAY(B38+1)=1,"",B38+1),"")</f>
        <v>46324</v>
      </c>
      <c r="C39" s="20">
        <f>IF(B39="","",WEEKDAY(B39,1))</f>
        <v>5</v>
      </c>
      <c r="D39" s="84"/>
      <c r="E39" s="85"/>
      <c r="F39" s="85"/>
      <c r="G39" s="85"/>
      <c r="H39" s="86"/>
      <c r="I39" s="87"/>
      <c r="J39" s="85"/>
      <c r="K39" s="85"/>
      <c r="L39" s="85"/>
      <c r="M39" s="88"/>
      <c r="N39" s="10">
        <f t="shared" si="1"/>
        <v>0</v>
      </c>
      <c r="O39" s="89"/>
      <c r="P39" s="89"/>
      <c r="Q39" s="89"/>
      <c r="R39" s="91"/>
    </row>
    <row r="40" spans="1:18" ht="16.149999999999999" customHeight="1">
      <c r="A40" s="22" t="str">
        <f>IFERROR(VLOOKUP(B40,休日マスタ!$A$3:$A$22,1,FALSE),"")</f>
        <v/>
      </c>
      <c r="B40" s="24">
        <f>IFERROR(IF(DAY(B39+1)=1,"",B39+1),"")</f>
        <v>46325</v>
      </c>
      <c r="C40" s="20">
        <f>IF(B40="","",WEEKDAY(B40,1))</f>
        <v>6</v>
      </c>
      <c r="D40" s="84"/>
      <c r="E40" s="85"/>
      <c r="F40" s="85"/>
      <c r="G40" s="85"/>
      <c r="H40" s="86"/>
      <c r="I40" s="87"/>
      <c r="J40" s="85"/>
      <c r="K40" s="85"/>
      <c r="L40" s="85"/>
      <c r="M40" s="88"/>
      <c r="N40" s="10">
        <f>(D40+E40+F40+G40+H40)+(I40+J40+K40+L40+M40)</f>
        <v>0</v>
      </c>
      <c r="O40" s="89"/>
      <c r="P40" s="89"/>
      <c r="Q40" s="89"/>
      <c r="R40" s="91"/>
    </row>
    <row r="41" spans="1:18" ht="16.149999999999999" customHeight="1" thickBot="1">
      <c r="A41" s="22" t="str">
        <f>IFERROR(VLOOKUP(B41,休日マスタ!$A$3:$A$22,1,FALSE),"")</f>
        <v/>
      </c>
      <c r="B41" s="25">
        <f>IFERROR(IF(DAY(B40+1)=1,"",B40+1),"")</f>
        <v>46326</v>
      </c>
      <c r="C41" s="33">
        <f>IF(B41="","",WEEKDAY(B41,1))</f>
        <v>7</v>
      </c>
      <c r="D41" s="95"/>
      <c r="E41" s="96"/>
      <c r="F41" s="96"/>
      <c r="G41" s="96"/>
      <c r="H41" s="97"/>
      <c r="I41" s="98"/>
      <c r="J41" s="96"/>
      <c r="K41" s="96"/>
      <c r="L41" s="96"/>
      <c r="M41" s="99"/>
      <c r="N41" s="11">
        <f>(D41+E41+F41+G41+H41)+(I41+J41+K41+L41+M41)</f>
        <v>0</v>
      </c>
      <c r="O41" s="100"/>
      <c r="P41" s="100"/>
      <c r="Q41" s="100"/>
      <c r="R41" s="101"/>
    </row>
    <row r="42" spans="1:18" ht="16.149999999999999" customHeight="1" thickTop="1">
      <c r="B42" s="140" t="s">
        <v>16</v>
      </c>
      <c r="C42" s="141"/>
      <c r="D42" s="37">
        <f>SUM(D11:D41)</f>
        <v>0</v>
      </c>
      <c r="E42" s="38">
        <f t="shared" ref="E42:Q42" si="3">SUM(E11:E41)</f>
        <v>0</v>
      </c>
      <c r="F42" s="38">
        <f t="shared" si="3"/>
        <v>0</v>
      </c>
      <c r="G42" s="38">
        <f t="shared" si="3"/>
        <v>0</v>
      </c>
      <c r="H42" s="38">
        <f t="shared" si="3"/>
        <v>0</v>
      </c>
      <c r="I42" s="38">
        <f t="shared" si="3"/>
        <v>0</v>
      </c>
      <c r="J42" s="38">
        <f t="shared" si="3"/>
        <v>0</v>
      </c>
      <c r="K42" s="38">
        <f t="shared" si="3"/>
        <v>0</v>
      </c>
      <c r="L42" s="38">
        <f t="shared" si="3"/>
        <v>0</v>
      </c>
      <c r="M42" s="39">
        <f t="shared" si="3"/>
        <v>0</v>
      </c>
      <c r="N42" s="13">
        <f t="shared" si="3"/>
        <v>0</v>
      </c>
      <c r="O42" s="12">
        <f t="shared" si="3"/>
        <v>0</v>
      </c>
      <c r="P42" s="12">
        <f t="shared" si="3"/>
        <v>0</v>
      </c>
      <c r="Q42" s="12">
        <f t="shared" si="3"/>
        <v>0</v>
      </c>
      <c r="R42" s="12">
        <f>SUM(R11:R41)</f>
        <v>0</v>
      </c>
    </row>
    <row r="43" spans="1:18">
      <c r="B43" t="s">
        <v>17</v>
      </c>
    </row>
    <row r="44" spans="1:18" ht="22.5" customHeight="1">
      <c r="B44" s="45" t="s">
        <v>95</v>
      </c>
    </row>
    <row r="45" spans="1:18" ht="9" customHeight="1"/>
    <row r="46" spans="1:18" ht="20">
      <c r="B46" s="142" t="s">
        <v>18</v>
      </c>
      <c r="C46" s="142"/>
      <c r="D46" s="142"/>
      <c r="E46" s="142"/>
      <c r="F46" s="142"/>
      <c r="G46" s="142"/>
      <c r="H46" s="142"/>
      <c r="I46" s="142"/>
      <c r="J46" s="142"/>
      <c r="K46" s="142"/>
      <c r="L46" s="142"/>
      <c r="M46" s="142"/>
      <c r="N46" s="142"/>
      <c r="O46" s="142"/>
      <c r="P46" s="142"/>
      <c r="Q46" s="142"/>
      <c r="R46" s="142"/>
    </row>
    <row r="47" spans="1:18" ht="69" customHeight="1">
      <c r="B47" s="143" t="s">
        <v>25</v>
      </c>
      <c r="C47" s="144"/>
      <c r="D47" s="185" t="str">
        <f>'様式1-1月報(9月)'!$D$46:$R$46</f>
        <v>　目標設定シートの１（１）で記載したものを記入</v>
      </c>
      <c r="E47" s="186"/>
      <c r="F47" s="186"/>
      <c r="G47" s="186"/>
      <c r="H47" s="186"/>
      <c r="I47" s="186"/>
      <c r="J47" s="186"/>
      <c r="K47" s="186"/>
      <c r="L47" s="186"/>
      <c r="M47" s="186"/>
      <c r="N47" s="186"/>
      <c r="O47" s="186"/>
      <c r="P47" s="186"/>
      <c r="Q47" s="186"/>
      <c r="R47" s="187"/>
    </row>
    <row r="48" spans="1:18" ht="63" customHeight="1">
      <c r="B48" s="143" t="s">
        <v>54</v>
      </c>
      <c r="C48" s="148"/>
      <c r="D48" s="191" t="str">
        <f>'様式1-1月報(9月)'!$D$47:$R$47</f>
        <v>①　目標設定シートの１（２）で記載したものを記入
②
③</v>
      </c>
      <c r="E48" s="192"/>
      <c r="F48" s="192"/>
      <c r="G48" s="192"/>
      <c r="H48" s="192"/>
      <c r="I48" s="192"/>
      <c r="J48" s="192"/>
      <c r="K48" s="192"/>
      <c r="L48" s="192"/>
      <c r="M48" s="192"/>
      <c r="N48" s="192"/>
      <c r="O48" s="192"/>
      <c r="P48" s="192"/>
      <c r="Q48" s="192"/>
      <c r="R48" s="193"/>
    </row>
    <row r="49" spans="2:18" ht="42" customHeight="1">
      <c r="B49" s="165" t="s">
        <v>74</v>
      </c>
      <c r="C49" s="166"/>
      <c r="D49" s="188" t="str">
        <f>'様式1-1月報(9月)'!$D$52:$R$52</f>
        <v>・当月の考察等踏まえた行動計画</v>
      </c>
      <c r="E49" s="189"/>
      <c r="F49" s="189"/>
      <c r="G49" s="189"/>
      <c r="H49" s="189"/>
      <c r="I49" s="189"/>
      <c r="J49" s="189"/>
      <c r="K49" s="189"/>
      <c r="L49" s="189"/>
      <c r="M49" s="189"/>
      <c r="N49" s="189"/>
      <c r="O49" s="189"/>
      <c r="P49" s="189"/>
      <c r="Q49" s="189"/>
      <c r="R49" s="190"/>
    </row>
    <row r="50" spans="2:18" ht="27.65" customHeight="1">
      <c r="B50" s="131" t="s">
        <v>19</v>
      </c>
      <c r="C50" s="132"/>
      <c r="D50" s="137" t="s">
        <v>27</v>
      </c>
      <c r="E50" s="138"/>
      <c r="F50" s="138"/>
      <c r="G50" s="138"/>
      <c r="H50" s="138"/>
      <c r="I50" s="138"/>
      <c r="J50" s="138"/>
      <c r="K50" s="138"/>
      <c r="L50" s="138"/>
      <c r="M50" s="138"/>
      <c r="N50" s="138"/>
      <c r="O50" s="138"/>
      <c r="P50" s="138"/>
      <c r="Q50" s="138"/>
      <c r="R50" s="139"/>
    </row>
    <row r="51" spans="2:18" ht="28.9" customHeight="1">
      <c r="B51" s="133"/>
      <c r="C51" s="134"/>
      <c r="D51" s="137" t="s">
        <v>66</v>
      </c>
      <c r="E51" s="138"/>
      <c r="F51" s="138"/>
      <c r="G51" s="138"/>
      <c r="H51" s="138"/>
      <c r="I51" s="138"/>
      <c r="J51" s="138"/>
      <c r="K51" s="138"/>
      <c r="L51" s="138"/>
      <c r="M51" s="138"/>
      <c r="N51" s="138"/>
      <c r="O51" s="138"/>
      <c r="P51" s="138"/>
      <c r="Q51" s="138"/>
      <c r="R51" s="139"/>
    </row>
    <row r="52" spans="2:18" ht="33" customHeight="1">
      <c r="B52" s="135"/>
      <c r="C52" s="136"/>
      <c r="D52" s="137" t="s">
        <v>28</v>
      </c>
      <c r="E52" s="138"/>
      <c r="F52" s="138"/>
      <c r="G52" s="138"/>
      <c r="H52" s="138"/>
      <c r="I52" s="138"/>
      <c r="J52" s="138"/>
      <c r="K52" s="138"/>
      <c r="L52" s="138"/>
      <c r="M52" s="138"/>
      <c r="N52" s="138"/>
      <c r="O52" s="138"/>
      <c r="P52" s="138"/>
      <c r="Q52" s="138"/>
      <c r="R52" s="139"/>
    </row>
    <row r="53" spans="2:18" ht="63" customHeight="1">
      <c r="B53" s="128" t="s">
        <v>67</v>
      </c>
      <c r="C53" s="129"/>
      <c r="D53" s="182" t="s">
        <v>69</v>
      </c>
      <c r="E53" s="183"/>
      <c r="F53" s="183"/>
      <c r="G53" s="183"/>
      <c r="H53" s="183"/>
      <c r="I53" s="183"/>
      <c r="J53" s="183"/>
      <c r="K53" s="183"/>
      <c r="L53" s="183"/>
      <c r="M53" s="183"/>
      <c r="N53" s="183"/>
      <c r="O53" s="183"/>
      <c r="P53" s="183"/>
      <c r="Q53" s="183"/>
      <c r="R53" s="184"/>
    </row>
    <row r="54" spans="2:18" ht="36" customHeight="1">
      <c r="B54" s="154" t="s">
        <v>26</v>
      </c>
      <c r="C54" s="155"/>
      <c r="D54" s="156" t="s">
        <v>23</v>
      </c>
      <c r="E54" s="157"/>
      <c r="F54" s="158"/>
      <c r="G54" s="159"/>
      <c r="H54" s="160" t="s">
        <v>24</v>
      </c>
      <c r="I54" s="161"/>
      <c r="J54" s="162"/>
      <c r="K54" s="163"/>
      <c r="L54" s="160" t="s">
        <v>88</v>
      </c>
      <c r="M54" s="161"/>
      <c r="N54" s="149">
        <f>F54+J54</f>
        <v>0</v>
      </c>
      <c r="O54" s="150"/>
      <c r="P54" s="151" t="s">
        <v>29</v>
      </c>
      <c r="Q54" s="152"/>
      <c r="R54" s="94"/>
    </row>
    <row r="55" spans="2:18">
      <c r="B55" s="153" t="s">
        <v>73</v>
      </c>
      <c r="C55" s="153"/>
      <c r="D55" s="153"/>
      <c r="E55" s="153"/>
      <c r="F55" s="153"/>
      <c r="G55" s="153"/>
      <c r="H55" s="153"/>
      <c r="I55" s="153"/>
      <c r="J55" s="153"/>
      <c r="K55" s="153"/>
      <c r="L55" s="153"/>
      <c r="M55" s="153"/>
      <c r="N55" s="153"/>
      <c r="O55" s="153"/>
      <c r="P55" s="153"/>
      <c r="Q55" s="153"/>
      <c r="R55" s="153"/>
    </row>
  </sheetData>
  <sheetProtection algorithmName="SHA-512" hashValue="Ryan6JBxeY0ynVlNTCAMSFCJ6HneWodnELCd5LD516qbwe8uIGO5cGff4WV5+twwAZvo8CarD7OX/wSCw1x9XA==" saltValue="dWHBgXAGjZ55TB32X5SnNg==" spinCount="100000" sheet="1" objects="1" scenarios="1"/>
  <protectedRanges>
    <protectedRange sqref="L5:R5 D11:M41 O11:R41 D50:R53 F54:G54 J54:K54 R54 T1:X1048576" name="範囲1"/>
  </protectedRanges>
  <mergeCells count="44">
    <mergeCell ref="B55:R55"/>
    <mergeCell ref="B53:C53"/>
    <mergeCell ref="D53:R53"/>
    <mergeCell ref="B54:C54"/>
    <mergeCell ref="D54:E54"/>
    <mergeCell ref="F54:G54"/>
    <mergeCell ref="H54:I54"/>
    <mergeCell ref="J54:K54"/>
    <mergeCell ref="L54:M54"/>
    <mergeCell ref="N54:O54"/>
    <mergeCell ref="P54:Q54"/>
    <mergeCell ref="B50:C52"/>
    <mergeCell ref="D50:R50"/>
    <mergeCell ref="D51:R51"/>
    <mergeCell ref="D52:R52"/>
    <mergeCell ref="B48:C48"/>
    <mergeCell ref="D48:R48"/>
    <mergeCell ref="D47:R47"/>
    <mergeCell ref="B49:C49"/>
    <mergeCell ref="D49:R49"/>
    <mergeCell ref="D7:D8"/>
    <mergeCell ref="E7:E8"/>
    <mergeCell ref="F7:G7"/>
    <mergeCell ref="H7:H8"/>
    <mergeCell ref="I7:I8"/>
    <mergeCell ref="B42:C42"/>
    <mergeCell ref="B46:R46"/>
    <mergeCell ref="B47:C47"/>
    <mergeCell ref="B2:R2"/>
    <mergeCell ref="L4:R4"/>
    <mergeCell ref="L5:R5"/>
    <mergeCell ref="B6:C6"/>
    <mergeCell ref="D6:H6"/>
    <mergeCell ref="I6:M6"/>
    <mergeCell ref="N6:N8"/>
    <mergeCell ref="O6:O8"/>
    <mergeCell ref="P6:P8"/>
    <mergeCell ref="Q6:Q8"/>
    <mergeCell ref="R6:R8"/>
    <mergeCell ref="B7:B8"/>
    <mergeCell ref="C7:C8"/>
    <mergeCell ref="J7:J8"/>
    <mergeCell ref="K7:L7"/>
    <mergeCell ref="M7:M8"/>
  </mergeCells>
  <phoneticPr fontId="1"/>
  <conditionalFormatting sqref="B11:C41">
    <cfRule type="expression" dxfId="17" priority="1">
      <formula>$A11&lt;&gt;""</formula>
    </cfRule>
    <cfRule type="expression" dxfId="16" priority="2">
      <formula>$C11=1</formula>
    </cfRule>
    <cfRule type="expression" dxfId="15" priority="3">
      <formula>$C11=7</formula>
    </cfRule>
  </conditionalFormatting>
  <dataValidations count="1">
    <dataValidation type="decimal" allowBlank="1" showInputMessage="1" showErrorMessage="1" errorTitle="お手数をおかけします。" error="集計を行うため、０以上の整数の入力をお願いします。" promptTitle="０以上の整数を入力してください。" sqref="D11:M41 O11:R41" xr:uid="{00000000-0002-0000-0600-000000000000}">
      <formula1>0</formula1>
      <formula2>10000000</formula2>
    </dataValidation>
  </dataValidations>
  <printOptions horizontalCentered="1" verticalCentered="1"/>
  <pageMargins left="0" right="0" top="0" bottom="0" header="0" footer="0"/>
  <pageSetup paperSize="9" scale="6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54"/>
  <sheetViews>
    <sheetView view="pageBreakPreview" topLeftCell="A2" zoomScale="71" zoomScaleNormal="100" zoomScaleSheetLayoutView="71" workbookViewId="0">
      <selection activeCell="D11" sqref="D11"/>
    </sheetView>
  </sheetViews>
  <sheetFormatPr defaultRowHeight="18"/>
  <cols>
    <col min="1" max="1" width="3" customWidth="1"/>
    <col min="2" max="3" width="5" customWidth="1"/>
    <col min="4" max="13" width="6.25" customWidth="1"/>
    <col min="14" max="17" width="7.33203125" customWidth="1"/>
    <col min="19" max="19" width="3.58203125" customWidth="1"/>
  </cols>
  <sheetData>
    <row r="1" spans="1:18">
      <c r="B1" t="s">
        <v>0</v>
      </c>
    </row>
    <row r="2" spans="1:18" ht="30" customHeight="1">
      <c r="B2" s="108" t="str">
        <f>"令和8年度「小地域における生活支援体制整備事業」　【"&amp;DBCS(MONTH(B6))&amp;"月分】　業務報告（月報）"</f>
        <v>令和8年度「小地域における生活支援体制整備事業」　【１１月分】　業務報告（月報）</v>
      </c>
      <c r="C2" s="108"/>
      <c r="D2" s="108"/>
      <c r="E2" s="108"/>
      <c r="F2" s="108"/>
      <c r="G2" s="108"/>
      <c r="H2" s="108"/>
      <c r="I2" s="108"/>
      <c r="J2" s="108"/>
      <c r="K2" s="108"/>
      <c r="L2" s="108"/>
      <c r="M2" s="108"/>
      <c r="N2" s="108"/>
      <c r="O2" s="108"/>
      <c r="P2" s="108"/>
      <c r="Q2" s="108"/>
      <c r="R2" s="108"/>
    </row>
    <row r="3" spans="1:18" ht="4" customHeight="1">
      <c r="B3" s="1"/>
      <c r="C3" s="1"/>
      <c r="D3" s="1"/>
      <c r="E3" s="1"/>
      <c r="F3" s="1"/>
      <c r="G3" s="1"/>
      <c r="H3" s="1"/>
      <c r="I3" s="1"/>
      <c r="J3" s="1"/>
      <c r="K3" s="1"/>
      <c r="L3" s="1"/>
      <c r="M3" s="1"/>
      <c r="N3" s="1"/>
      <c r="O3" s="1"/>
      <c r="P3" s="1"/>
      <c r="Q3" s="1"/>
      <c r="R3" s="1"/>
    </row>
    <row r="4" spans="1:18" ht="20.149999999999999" customHeight="1">
      <c r="L4" s="164" t="str">
        <f>'様式1-1月報(4月)'!$L$4:$R$4</f>
        <v>事業所名：</v>
      </c>
      <c r="M4" s="164"/>
      <c r="N4" s="164"/>
      <c r="O4" s="164"/>
      <c r="P4" s="164"/>
      <c r="Q4" s="164"/>
      <c r="R4" s="164"/>
    </row>
    <row r="5" spans="1:18" ht="20.149999999999999" customHeight="1">
      <c r="L5" s="110" t="s">
        <v>2</v>
      </c>
      <c r="M5" s="110"/>
      <c r="N5" s="110"/>
      <c r="O5" s="110"/>
      <c r="P5" s="110"/>
      <c r="Q5" s="110"/>
      <c r="R5" s="110"/>
    </row>
    <row r="6" spans="1:18" ht="18.75" customHeight="1">
      <c r="B6" s="111">
        <f>EDATE('様式1-1月報(4月)'!$B$6,7)</f>
        <v>46327</v>
      </c>
      <c r="C6" s="112"/>
      <c r="D6" s="113" t="s">
        <v>3</v>
      </c>
      <c r="E6" s="114"/>
      <c r="F6" s="114"/>
      <c r="G6" s="114"/>
      <c r="H6" s="115"/>
      <c r="I6" s="113" t="s">
        <v>4</v>
      </c>
      <c r="J6" s="114"/>
      <c r="K6" s="114"/>
      <c r="L6" s="114"/>
      <c r="M6" s="115"/>
      <c r="N6" s="116" t="s">
        <v>5</v>
      </c>
      <c r="O6" s="116" t="s">
        <v>22</v>
      </c>
      <c r="P6" s="116" t="s">
        <v>20</v>
      </c>
      <c r="Q6" s="116" t="s">
        <v>68</v>
      </c>
      <c r="R6" s="116" t="s">
        <v>6</v>
      </c>
    </row>
    <row r="7" spans="1:18" ht="13.5" customHeight="1">
      <c r="B7" s="121" t="s">
        <v>11</v>
      </c>
      <c r="C7" s="123" t="s">
        <v>12</v>
      </c>
      <c r="D7" s="102" t="s">
        <v>7</v>
      </c>
      <c r="E7" s="107" t="s">
        <v>8</v>
      </c>
      <c r="F7" s="107" t="s">
        <v>9</v>
      </c>
      <c r="G7" s="107"/>
      <c r="H7" s="119" t="s">
        <v>10</v>
      </c>
      <c r="I7" s="102" t="s">
        <v>7</v>
      </c>
      <c r="J7" s="107" t="s">
        <v>8</v>
      </c>
      <c r="K7" s="107" t="s">
        <v>9</v>
      </c>
      <c r="L7" s="107"/>
      <c r="M7" s="119" t="s">
        <v>10</v>
      </c>
      <c r="N7" s="117"/>
      <c r="O7" s="117"/>
      <c r="P7" s="117"/>
      <c r="Q7" s="117"/>
      <c r="R7" s="117"/>
    </row>
    <row r="8" spans="1:18" ht="27" customHeight="1">
      <c r="B8" s="122"/>
      <c r="C8" s="124"/>
      <c r="D8" s="103"/>
      <c r="E8" s="130"/>
      <c r="F8" s="28" t="s">
        <v>13</v>
      </c>
      <c r="G8" s="2" t="s">
        <v>14</v>
      </c>
      <c r="H8" s="120"/>
      <c r="I8" s="103"/>
      <c r="J8" s="130"/>
      <c r="K8" s="28" t="s">
        <v>13</v>
      </c>
      <c r="L8" s="2" t="s">
        <v>14</v>
      </c>
      <c r="M8" s="120"/>
      <c r="N8" s="118"/>
      <c r="O8" s="118"/>
      <c r="P8" s="118"/>
      <c r="Q8" s="118"/>
      <c r="R8" s="118"/>
    </row>
    <row r="9" spans="1:18" ht="16.5" customHeight="1">
      <c r="B9" s="26" t="s">
        <v>15</v>
      </c>
      <c r="C9" s="3"/>
      <c r="D9" s="4">
        <v>1</v>
      </c>
      <c r="E9" s="5">
        <v>1</v>
      </c>
      <c r="F9" s="5">
        <v>4</v>
      </c>
      <c r="G9" s="5">
        <v>0</v>
      </c>
      <c r="H9" s="3">
        <v>0</v>
      </c>
      <c r="I9" s="6">
        <v>0</v>
      </c>
      <c r="J9" s="5">
        <v>0</v>
      </c>
      <c r="K9" s="5">
        <v>0</v>
      </c>
      <c r="L9" s="5">
        <v>2</v>
      </c>
      <c r="M9" s="7">
        <v>0</v>
      </c>
      <c r="N9" s="8">
        <f>(D9+E9+F9+G9+H9)+(I9+J9+K9+L9+M9)</f>
        <v>8</v>
      </c>
      <c r="O9" s="8">
        <v>1</v>
      </c>
      <c r="P9" s="78">
        <v>1</v>
      </c>
      <c r="Q9" s="8">
        <v>1</v>
      </c>
      <c r="R9" s="9">
        <v>0</v>
      </c>
    </row>
    <row r="10" spans="1:18" ht="27" hidden="1" customHeight="1">
      <c r="B10" s="29" t="s">
        <v>33</v>
      </c>
      <c r="C10" s="30" t="s">
        <v>55</v>
      </c>
      <c r="D10" s="31" t="s">
        <v>56</v>
      </c>
      <c r="E10" s="34" t="s">
        <v>57</v>
      </c>
      <c r="F10" s="34" t="s">
        <v>58</v>
      </c>
      <c r="G10" s="35" t="s">
        <v>59</v>
      </c>
      <c r="H10" s="32" t="s">
        <v>60</v>
      </c>
      <c r="I10" s="31" t="s">
        <v>61</v>
      </c>
      <c r="J10" s="34" t="s">
        <v>62</v>
      </c>
      <c r="K10" s="34" t="s">
        <v>63</v>
      </c>
      <c r="L10" s="35" t="s">
        <v>64</v>
      </c>
      <c r="M10" s="32" t="s">
        <v>65</v>
      </c>
      <c r="N10" s="23" t="s">
        <v>5</v>
      </c>
      <c r="O10" s="23" t="s">
        <v>22</v>
      </c>
      <c r="P10" s="23" t="s">
        <v>20</v>
      </c>
      <c r="Q10" s="23" t="s">
        <v>21</v>
      </c>
      <c r="R10" s="36" t="s">
        <v>6</v>
      </c>
    </row>
    <row r="11" spans="1:18" ht="16.149999999999999" customHeight="1">
      <c r="A11" s="22" t="str">
        <f>IFERROR(VLOOKUP(B11,休日マスタ!$A$3:$A$22,1,FALSE),"")</f>
        <v/>
      </c>
      <c r="B11" s="27">
        <f>B6</f>
        <v>46327</v>
      </c>
      <c r="C11" s="19">
        <f t="shared" ref="C11:C38" si="0">WEEKDAY(B11,1)</f>
        <v>1</v>
      </c>
      <c r="D11" s="79"/>
      <c r="E11" s="80"/>
      <c r="F11" s="80"/>
      <c r="G11" s="80"/>
      <c r="H11" s="81"/>
      <c r="I11" s="82"/>
      <c r="J11" s="80"/>
      <c r="K11" s="80"/>
      <c r="L11" s="80"/>
      <c r="M11" s="83"/>
      <c r="N11" s="10">
        <f>(D11+E11+F11+G11+H11)+(I11+J11+K11+L11+M11)</f>
        <v>0</v>
      </c>
      <c r="O11" s="89"/>
      <c r="P11" s="89"/>
      <c r="Q11" s="89"/>
      <c r="R11" s="90"/>
    </row>
    <row r="12" spans="1:18" ht="16.149999999999999" customHeight="1">
      <c r="A12" s="22" t="str">
        <f>IFERROR(VLOOKUP(B12,休日マスタ!$A$3:$A$22,1,FALSE),"")</f>
        <v/>
      </c>
      <c r="B12" s="24">
        <f>B11+1</f>
        <v>46328</v>
      </c>
      <c r="C12" s="20">
        <f t="shared" si="0"/>
        <v>2</v>
      </c>
      <c r="D12" s="84"/>
      <c r="E12" s="85"/>
      <c r="F12" s="85"/>
      <c r="G12" s="85"/>
      <c r="H12" s="86"/>
      <c r="I12" s="87"/>
      <c r="J12" s="85"/>
      <c r="K12" s="85"/>
      <c r="L12" s="85"/>
      <c r="M12" s="88"/>
      <c r="N12" s="10">
        <f t="shared" ref="N12:N39" si="1">(D12+E12+F12+G12+H12)+(I12+J12+K12+L12+M12)</f>
        <v>0</v>
      </c>
      <c r="O12" s="89"/>
      <c r="P12" s="89"/>
      <c r="Q12" s="89"/>
      <c r="R12" s="91"/>
    </row>
    <row r="13" spans="1:18" ht="16.149999999999999" customHeight="1">
      <c r="A13" s="22">
        <f>IFERROR(VLOOKUP(B13,休日マスタ!$A$3:$A$22,1,FALSE),"")</f>
        <v>46329</v>
      </c>
      <c r="B13" s="24">
        <f t="shared" ref="B13:B38" si="2">B12+1</f>
        <v>46329</v>
      </c>
      <c r="C13" s="20">
        <f t="shared" si="0"/>
        <v>3</v>
      </c>
      <c r="D13" s="84"/>
      <c r="E13" s="85"/>
      <c r="F13" s="85"/>
      <c r="G13" s="85"/>
      <c r="H13" s="86"/>
      <c r="I13" s="87"/>
      <c r="J13" s="85"/>
      <c r="K13" s="85"/>
      <c r="L13" s="85"/>
      <c r="M13" s="88"/>
      <c r="N13" s="10">
        <f t="shared" si="1"/>
        <v>0</v>
      </c>
      <c r="O13" s="89"/>
      <c r="P13" s="89"/>
      <c r="Q13" s="89"/>
      <c r="R13" s="91"/>
    </row>
    <row r="14" spans="1:18" ht="16.149999999999999" customHeight="1">
      <c r="A14" s="22" t="str">
        <f>IFERROR(VLOOKUP(B14,休日マスタ!$A$3:$A$22,1,FALSE),"")</f>
        <v/>
      </c>
      <c r="B14" s="24">
        <f t="shared" si="2"/>
        <v>46330</v>
      </c>
      <c r="C14" s="20">
        <f t="shared" si="0"/>
        <v>4</v>
      </c>
      <c r="D14" s="84"/>
      <c r="E14" s="85"/>
      <c r="F14" s="85"/>
      <c r="G14" s="85"/>
      <c r="H14" s="86"/>
      <c r="I14" s="87"/>
      <c r="J14" s="85"/>
      <c r="K14" s="85"/>
      <c r="L14" s="85"/>
      <c r="M14" s="88"/>
      <c r="N14" s="10">
        <f t="shared" si="1"/>
        <v>0</v>
      </c>
      <c r="O14" s="89"/>
      <c r="P14" s="89"/>
      <c r="Q14" s="89"/>
      <c r="R14" s="91"/>
    </row>
    <row r="15" spans="1:18" ht="16.149999999999999" customHeight="1">
      <c r="A15" s="22" t="str">
        <f>IFERROR(VLOOKUP(B15,休日マスタ!$A$3:$A$22,1,FALSE),"")</f>
        <v/>
      </c>
      <c r="B15" s="24">
        <f t="shared" si="2"/>
        <v>46331</v>
      </c>
      <c r="C15" s="20">
        <f t="shared" si="0"/>
        <v>5</v>
      </c>
      <c r="D15" s="84"/>
      <c r="E15" s="85"/>
      <c r="F15" s="85"/>
      <c r="G15" s="85"/>
      <c r="H15" s="86"/>
      <c r="I15" s="87"/>
      <c r="J15" s="85"/>
      <c r="K15" s="85"/>
      <c r="L15" s="85"/>
      <c r="M15" s="88"/>
      <c r="N15" s="10">
        <f t="shared" si="1"/>
        <v>0</v>
      </c>
      <c r="O15" s="89"/>
      <c r="P15" s="89"/>
      <c r="Q15" s="89"/>
      <c r="R15" s="91"/>
    </row>
    <row r="16" spans="1:18" ht="16.149999999999999" customHeight="1">
      <c r="A16" s="22" t="str">
        <f>IFERROR(VLOOKUP(B16,休日マスタ!$A$3:$A$22,1,FALSE),"")</f>
        <v/>
      </c>
      <c r="B16" s="24">
        <f t="shared" si="2"/>
        <v>46332</v>
      </c>
      <c r="C16" s="20">
        <f t="shared" si="0"/>
        <v>6</v>
      </c>
      <c r="D16" s="84"/>
      <c r="E16" s="85"/>
      <c r="F16" s="85"/>
      <c r="G16" s="85"/>
      <c r="H16" s="86"/>
      <c r="I16" s="87"/>
      <c r="J16" s="85"/>
      <c r="K16" s="85"/>
      <c r="L16" s="85"/>
      <c r="M16" s="88"/>
      <c r="N16" s="10">
        <f t="shared" si="1"/>
        <v>0</v>
      </c>
      <c r="O16" s="89"/>
      <c r="P16" s="89"/>
      <c r="Q16" s="89"/>
      <c r="R16" s="91"/>
    </row>
    <row r="17" spans="1:18" ht="16.149999999999999" customHeight="1">
      <c r="A17" s="22" t="str">
        <f>IFERROR(VLOOKUP(B17,休日マスタ!$A$3:$A$22,1,FALSE),"")</f>
        <v/>
      </c>
      <c r="B17" s="24">
        <f t="shared" si="2"/>
        <v>46333</v>
      </c>
      <c r="C17" s="20">
        <f t="shared" si="0"/>
        <v>7</v>
      </c>
      <c r="D17" s="84"/>
      <c r="E17" s="85"/>
      <c r="F17" s="85"/>
      <c r="G17" s="85"/>
      <c r="H17" s="86"/>
      <c r="I17" s="87"/>
      <c r="J17" s="85"/>
      <c r="K17" s="85"/>
      <c r="L17" s="85"/>
      <c r="M17" s="88"/>
      <c r="N17" s="10">
        <f t="shared" si="1"/>
        <v>0</v>
      </c>
      <c r="O17" s="89"/>
      <c r="P17" s="89"/>
      <c r="Q17" s="89"/>
      <c r="R17" s="91"/>
    </row>
    <row r="18" spans="1:18" ht="16.149999999999999" customHeight="1">
      <c r="A18" s="22" t="str">
        <f>IFERROR(VLOOKUP(B18,休日マスタ!$A$3:$A$22,1,FALSE),"")</f>
        <v/>
      </c>
      <c r="B18" s="24">
        <f t="shared" si="2"/>
        <v>46334</v>
      </c>
      <c r="C18" s="20">
        <f t="shared" si="0"/>
        <v>1</v>
      </c>
      <c r="D18" s="84"/>
      <c r="E18" s="85"/>
      <c r="F18" s="85"/>
      <c r="G18" s="85"/>
      <c r="H18" s="86"/>
      <c r="I18" s="87"/>
      <c r="J18" s="85"/>
      <c r="K18" s="85"/>
      <c r="L18" s="85"/>
      <c r="M18" s="88"/>
      <c r="N18" s="10">
        <f t="shared" si="1"/>
        <v>0</v>
      </c>
      <c r="O18" s="89"/>
      <c r="P18" s="89"/>
      <c r="Q18" s="89"/>
      <c r="R18" s="91"/>
    </row>
    <row r="19" spans="1:18" ht="16.149999999999999" customHeight="1">
      <c r="A19" s="22" t="str">
        <f>IFERROR(VLOOKUP(B19,休日マスタ!$A$3:$A$22,1,FALSE),"")</f>
        <v/>
      </c>
      <c r="B19" s="24">
        <f t="shared" si="2"/>
        <v>46335</v>
      </c>
      <c r="C19" s="20">
        <f t="shared" si="0"/>
        <v>2</v>
      </c>
      <c r="D19" s="84"/>
      <c r="E19" s="85"/>
      <c r="F19" s="85"/>
      <c r="G19" s="85"/>
      <c r="H19" s="86"/>
      <c r="I19" s="87"/>
      <c r="J19" s="85"/>
      <c r="K19" s="85"/>
      <c r="L19" s="85"/>
      <c r="M19" s="88"/>
      <c r="N19" s="10">
        <f t="shared" si="1"/>
        <v>0</v>
      </c>
      <c r="O19" s="89"/>
      <c r="P19" s="89"/>
      <c r="Q19" s="89"/>
      <c r="R19" s="91"/>
    </row>
    <row r="20" spans="1:18" ht="16.149999999999999" customHeight="1">
      <c r="A20" s="22" t="str">
        <f>IFERROR(VLOOKUP(B20,休日マスタ!$A$3:$A$22,1,FALSE),"")</f>
        <v/>
      </c>
      <c r="B20" s="24">
        <f t="shared" si="2"/>
        <v>46336</v>
      </c>
      <c r="C20" s="20">
        <f t="shared" si="0"/>
        <v>3</v>
      </c>
      <c r="D20" s="84"/>
      <c r="E20" s="85"/>
      <c r="F20" s="85"/>
      <c r="G20" s="85"/>
      <c r="H20" s="86"/>
      <c r="I20" s="87"/>
      <c r="J20" s="85"/>
      <c r="K20" s="85"/>
      <c r="L20" s="85"/>
      <c r="M20" s="88"/>
      <c r="N20" s="10">
        <f t="shared" si="1"/>
        <v>0</v>
      </c>
      <c r="O20" s="89"/>
      <c r="P20" s="89"/>
      <c r="Q20" s="89"/>
      <c r="R20" s="91"/>
    </row>
    <row r="21" spans="1:18" ht="16.149999999999999" customHeight="1">
      <c r="A21" s="22" t="str">
        <f>IFERROR(VLOOKUP(B21,休日マスタ!$A$3:$A$22,1,FALSE),"")</f>
        <v/>
      </c>
      <c r="B21" s="24">
        <f t="shared" si="2"/>
        <v>46337</v>
      </c>
      <c r="C21" s="20">
        <f t="shared" si="0"/>
        <v>4</v>
      </c>
      <c r="D21" s="84"/>
      <c r="E21" s="85"/>
      <c r="F21" s="85"/>
      <c r="G21" s="85"/>
      <c r="H21" s="86"/>
      <c r="I21" s="87"/>
      <c r="J21" s="85"/>
      <c r="K21" s="85"/>
      <c r="L21" s="85"/>
      <c r="M21" s="88"/>
      <c r="N21" s="10">
        <f t="shared" si="1"/>
        <v>0</v>
      </c>
      <c r="O21" s="89"/>
      <c r="P21" s="89"/>
      <c r="Q21" s="89"/>
      <c r="R21" s="91"/>
    </row>
    <row r="22" spans="1:18" ht="16.149999999999999" customHeight="1">
      <c r="A22" s="22" t="str">
        <f>IFERROR(VLOOKUP(B22,休日マスタ!$A$3:$A$22,1,FALSE),"")</f>
        <v/>
      </c>
      <c r="B22" s="24">
        <f t="shared" si="2"/>
        <v>46338</v>
      </c>
      <c r="C22" s="20">
        <f t="shared" si="0"/>
        <v>5</v>
      </c>
      <c r="D22" s="84"/>
      <c r="E22" s="85"/>
      <c r="F22" s="85"/>
      <c r="G22" s="85"/>
      <c r="H22" s="86"/>
      <c r="I22" s="87"/>
      <c r="J22" s="85"/>
      <c r="K22" s="85"/>
      <c r="L22" s="85"/>
      <c r="M22" s="88"/>
      <c r="N22" s="10">
        <f t="shared" si="1"/>
        <v>0</v>
      </c>
      <c r="O22" s="89"/>
      <c r="P22" s="89"/>
      <c r="Q22" s="89"/>
      <c r="R22" s="91"/>
    </row>
    <row r="23" spans="1:18" ht="16.149999999999999" customHeight="1">
      <c r="A23" s="22" t="str">
        <f>IFERROR(VLOOKUP(B23,休日マスタ!$A$3:$A$22,1,FALSE),"")</f>
        <v/>
      </c>
      <c r="B23" s="24">
        <f t="shared" si="2"/>
        <v>46339</v>
      </c>
      <c r="C23" s="20">
        <f t="shared" si="0"/>
        <v>6</v>
      </c>
      <c r="D23" s="84"/>
      <c r="E23" s="85"/>
      <c r="F23" s="85"/>
      <c r="G23" s="85"/>
      <c r="H23" s="86"/>
      <c r="I23" s="87"/>
      <c r="J23" s="85"/>
      <c r="K23" s="85"/>
      <c r="L23" s="85"/>
      <c r="M23" s="88"/>
      <c r="N23" s="10">
        <f t="shared" si="1"/>
        <v>0</v>
      </c>
      <c r="O23" s="89"/>
      <c r="P23" s="89"/>
      <c r="Q23" s="89"/>
      <c r="R23" s="91"/>
    </row>
    <row r="24" spans="1:18" ht="16.149999999999999" customHeight="1">
      <c r="A24" s="22" t="str">
        <f>IFERROR(VLOOKUP(B24,休日マスタ!$A$3:$A$22,1,FALSE),"")</f>
        <v/>
      </c>
      <c r="B24" s="24">
        <f t="shared" si="2"/>
        <v>46340</v>
      </c>
      <c r="C24" s="20">
        <f t="shared" si="0"/>
        <v>7</v>
      </c>
      <c r="D24" s="84"/>
      <c r="E24" s="85"/>
      <c r="F24" s="85"/>
      <c r="G24" s="85"/>
      <c r="H24" s="86"/>
      <c r="I24" s="87"/>
      <c r="J24" s="85"/>
      <c r="K24" s="85"/>
      <c r="L24" s="85"/>
      <c r="M24" s="88"/>
      <c r="N24" s="10">
        <f t="shared" si="1"/>
        <v>0</v>
      </c>
      <c r="O24" s="89"/>
      <c r="P24" s="89"/>
      <c r="Q24" s="89"/>
      <c r="R24" s="91"/>
    </row>
    <row r="25" spans="1:18" ht="16.149999999999999" customHeight="1">
      <c r="A25" s="22" t="str">
        <f>IFERROR(VLOOKUP(B25,休日マスタ!$A$3:$A$22,1,FALSE),"")</f>
        <v/>
      </c>
      <c r="B25" s="24">
        <f t="shared" si="2"/>
        <v>46341</v>
      </c>
      <c r="C25" s="20">
        <f t="shared" si="0"/>
        <v>1</v>
      </c>
      <c r="D25" s="84"/>
      <c r="E25" s="85"/>
      <c r="F25" s="85"/>
      <c r="G25" s="85"/>
      <c r="H25" s="86"/>
      <c r="I25" s="87"/>
      <c r="J25" s="85"/>
      <c r="K25" s="85"/>
      <c r="L25" s="85"/>
      <c r="M25" s="88"/>
      <c r="N25" s="10">
        <f t="shared" si="1"/>
        <v>0</v>
      </c>
      <c r="O25" s="89"/>
      <c r="P25" s="89"/>
      <c r="Q25" s="89"/>
      <c r="R25" s="91"/>
    </row>
    <row r="26" spans="1:18" ht="16.149999999999999" customHeight="1">
      <c r="A26" s="22" t="str">
        <f>IFERROR(VLOOKUP(B26,休日マスタ!$A$3:$A$22,1,FALSE),"")</f>
        <v/>
      </c>
      <c r="B26" s="24">
        <f t="shared" si="2"/>
        <v>46342</v>
      </c>
      <c r="C26" s="20">
        <f t="shared" si="0"/>
        <v>2</v>
      </c>
      <c r="D26" s="84"/>
      <c r="E26" s="85"/>
      <c r="F26" s="85"/>
      <c r="G26" s="85"/>
      <c r="H26" s="86"/>
      <c r="I26" s="87"/>
      <c r="J26" s="85"/>
      <c r="K26" s="85"/>
      <c r="L26" s="85"/>
      <c r="M26" s="88"/>
      <c r="N26" s="10">
        <f t="shared" si="1"/>
        <v>0</v>
      </c>
      <c r="O26" s="89"/>
      <c r="P26" s="89"/>
      <c r="Q26" s="89"/>
      <c r="R26" s="91"/>
    </row>
    <row r="27" spans="1:18" ht="16.149999999999999" customHeight="1">
      <c r="A27" s="22" t="str">
        <f>IFERROR(VLOOKUP(B27,休日マスタ!$A$3:$A$22,1,FALSE),"")</f>
        <v/>
      </c>
      <c r="B27" s="24">
        <f t="shared" si="2"/>
        <v>46343</v>
      </c>
      <c r="C27" s="20">
        <f t="shared" si="0"/>
        <v>3</v>
      </c>
      <c r="D27" s="84"/>
      <c r="E27" s="85"/>
      <c r="F27" s="85"/>
      <c r="G27" s="85"/>
      <c r="H27" s="86"/>
      <c r="I27" s="87"/>
      <c r="J27" s="85"/>
      <c r="K27" s="85"/>
      <c r="L27" s="85"/>
      <c r="M27" s="88"/>
      <c r="N27" s="10">
        <f t="shared" si="1"/>
        <v>0</v>
      </c>
      <c r="O27" s="89"/>
      <c r="P27" s="89"/>
      <c r="Q27" s="89"/>
      <c r="R27" s="91"/>
    </row>
    <row r="28" spans="1:18" ht="16.149999999999999" customHeight="1">
      <c r="A28" s="22" t="str">
        <f>IFERROR(VLOOKUP(B28,休日マスタ!$A$3:$A$22,1,FALSE),"")</f>
        <v/>
      </c>
      <c r="B28" s="24">
        <f t="shared" si="2"/>
        <v>46344</v>
      </c>
      <c r="C28" s="20">
        <f t="shared" si="0"/>
        <v>4</v>
      </c>
      <c r="D28" s="84"/>
      <c r="E28" s="85"/>
      <c r="F28" s="85"/>
      <c r="G28" s="85"/>
      <c r="H28" s="86"/>
      <c r="I28" s="87"/>
      <c r="J28" s="85"/>
      <c r="K28" s="85"/>
      <c r="L28" s="85"/>
      <c r="M28" s="88"/>
      <c r="N28" s="10">
        <f t="shared" si="1"/>
        <v>0</v>
      </c>
      <c r="O28" s="89"/>
      <c r="P28" s="89"/>
      <c r="Q28" s="89"/>
      <c r="R28" s="91"/>
    </row>
    <row r="29" spans="1:18" ht="16.149999999999999" customHeight="1">
      <c r="A29" s="22" t="str">
        <f>IFERROR(VLOOKUP(B29,休日マスタ!$A$3:$A$22,1,FALSE),"")</f>
        <v/>
      </c>
      <c r="B29" s="24">
        <f t="shared" si="2"/>
        <v>46345</v>
      </c>
      <c r="C29" s="20">
        <f t="shared" si="0"/>
        <v>5</v>
      </c>
      <c r="D29" s="84"/>
      <c r="E29" s="85"/>
      <c r="F29" s="85"/>
      <c r="G29" s="85"/>
      <c r="H29" s="86"/>
      <c r="I29" s="87"/>
      <c r="J29" s="85"/>
      <c r="K29" s="85"/>
      <c r="L29" s="85"/>
      <c r="M29" s="88"/>
      <c r="N29" s="10">
        <f t="shared" si="1"/>
        <v>0</v>
      </c>
      <c r="O29" s="89"/>
      <c r="P29" s="89"/>
      <c r="Q29" s="89"/>
      <c r="R29" s="91"/>
    </row>
    <row r="30" spans="1:18" ht="16.149999999999999" customHeight="1">
      <c r="A30" s="22" t="str">
        <f>IFERROR(VLOOKUP(B30,休日マスタ!$A$3:$A$22,1,FALSE),"")</f>
        <v/>
      </c>
      <c r="B30" s="24">
        <f t="shared" si="2"/>
        <v>46346</v>
      </c>
      <c r="C30" s="20">
        <f t="shared" si="0"/>
        <v>6</v>
      </c>
      <c r="D30" s="84"/>
      <c r="E30" s="85"/>
      <c r="F30" s="85"/>
      <c r="G30" s="85"/>
      <c r="H30" s="86"/>
      <c r="I30" s="87"/>
      <c r="J30" s="85"/>
      <c r="K30" s="85"/>
      <c r="L30" s="85"/>
      <c r="M30" s="88"/>
      <c r="N30" s="10">
        <f t="shared" si="1"/>
        <v>0</v>
      </c>
      <c r="O30" s="89"/>
      <c r="P30" s="89"/>
      <c r="Q30" s="89"/>
      <c r="R30" s="91"/>
    </row>
    <row r="31" spans="1:18" ht="16.149999999999999" customHeight="1">
      <c r="A31" s="22" t="str">
        <f>IFERROR(VLOOKUP(B31,休日マスタ!$A$3:$A$22,1,FALSE),"")</f>
        <v/>
      </c>
      <c r="B31" s="24">
        <f t="shared" si="2"/>
        <v>46347</v>
      </c>
      <c r="C31" s="20">
        <f t="shared" si="0"/>
        <v>7</v>
      </c>
      <c r="D31" s="84"/>
      <c r="E31" s="85"/>
      <c r="F31" s="85"/>
      <c r="G31" s="85"/>
      <c r="H31" s="86"/>
      <c r="I31" s="87"/>
      <c r="J31" s="85"/>
      <c r="K31" s="85"/>
      <c r="L31" s="85"/>
      <c r="M31" s="88"/>
      <c r="N31" s="10">
        <f t="shared" si="1"/>
        <v>0</v>
      </c>
      <c r="O31" s="89"/>
      <c r="P31" s="89"/>
      <c r="Q31" s="89"/>
      <c r="R31" s="91"/>
    </row>
    <row r="32" spans="1:18" ht="16.149999999999999" customHeight="1">
      <c r="A32" s="22" t="str">
        <f>IFERROR(VLOOKUP(B32,休日マスタ!$A$3:$A$22,1,FALSE),"")</f>
        <v/>
      </c>
      <c r="B32" s="24">
        <f t="shared" si="2"/>
        <v>46348</v>
      </c>
      <c r="C32" s="20">
        <f t="shared" si="0"/>
        <v>1</v>
      </c>
      <c r="D32" s="84"/>
      <c r="E32" s="85"/>
      <c r="F32" s="85"/>
      <c r="G32" s="85"/>
      <c r="H32" s="86"/>
      <c r="I32" s="87"/>
      <c r="J32" s="85"/>
      <c r="K32" s="85"/>
      <c r="L32" s="85"/>
      <c r="M32" s="88"/>
      <c r="N32" s="10">
        <f t="shared" si="1"/>
        <v>0</v>
      </c>
      <c r="O32" s="89"/>
      <c r="P32" s="89"/>
      <c r="Q32" s="89"/>
      <c r="R32" s="91"/>
    </row>
    <row r="33" spans="1:18" ht="16.149999999999999" customHeight="1">
      <c r="A33" s="22">
        <f>IFERROR(VLOOKUP(B33,休日マスタ!$A$3:$A$22,1,FALSE),"")</f>
        <v>46349</v>
      </c>
      <c r="B33" s="24">
        <f t="shared" si="2"/>
        <v>46349</v>
      </c>
      <c r="C33" s="20">
        <f t="shared" si="0"/>
        <v>2</v>
      </c>
      <c r="D33" s="84"/>
      <c r="E33" s="85"/>
      <c r="F33" s="85"/>
      <c r="G33" s="85"/>
      <c r="H33" s="86"/>
      <c r="I33" s="87"/>
      <c r="J33" s="85"/>
      <c r="K33" s="85"/>
      <c r="L33" s="85"/>
      <c r="M33" s="88"/>
      <c r="N33" s="10">
        <f t="shared" si="1"/>
        <v>0</v>
      </c>
      <c r="O33" s="89"/>
      <c r="P33" s="89"/>
      <c r="Q33" s="89"/>
      <c r="R33" s="91"/>
    </row>
    <row r="34" spans="1:18" ht="16.149999999999999" customHeight="1">
      <c r="A34" s="22" t="str">
        <f>IFERROR(VLOOKUP(B34,休日マスタ!$A$3:$A$22,1,FALSE),"")</f>
        <v/>
      </c>
      <c r="B34" s="24">
        <f t="shared" si="2"/>
        <v>46350</v>
      </c>
      <c r="C34" s="20">
        <f t="shared" si="0"/>
        <v>3</v>
      </c>
      <c r="D34" s="84"/>
      <c r="E34" s="85"/>
      <c r="F34" s="85"/>
      <c r="G34" s="85"/>
      <c r="H34" s="86"/>
      <c r="I34" s="87"/>
      <c r="J34" s="85"/>
      <c r="K34" s="85"/>
      <c r="L34" s="85"/>
      <c r="M34" s="88"/>
      <c r="N34" s="10">
        <f t="shared" si="1"/>
        <v>0</v>
      </c>
      <c r="O34" s="89"/>
      <c r="P34" s="89"/>
      <c r="Q34" s="89"/>
      <c r="R34" s="91"/>
    </row>
    <row r="35" spans="1:18" ht="16.149999999999999" customHeight="1">
      <c r="A35" s="22" t="str">
        <f>IFERROR(VLOOKUP(B35,休日マスタ!$A$3:$A$22,1,FALSE),"")</f>
        <v/>
      </c>
      <c r="B35" s="24">
        <f t="shared" si="2"/>
        <v>46351</v>
      </c>
      <c r="C35" s="20">
        <f t="shared" si="0"/>
        <v>4</v>
      </c>
      <c r="D35" s="84"/>
      <c r="E35" s="85"/>
      <c r="F35" s="85"/>
      <c r="G35" s="85"/>
      <c r="H35" s="86"/>
      <c r="I35" s="87"/>
      <c r="J35" s="85"/>
      <c r="K35" s="85"/>
      <c r="L35" s="85"/>
      <c r="M35" s="88"/>
      <c r="N35" s="10">
        <f t="shared" si="1"/>
        <v>0</v>
      </c>
      <c r="O35" s="89"/>
      <c r="P35" s="89"/>
      <c r="Q35" s="89"/>
      <c r="R35" s="91"/>
    </row>
    <row r="36" spans="1:18" ht="16.149999999999999" customHeight="1">
      <c r="A36" s="22" t="str">
        <f>IFERROR(VLOOKUP(B36,休日マスタ!$A$3:$A$22,1,FALSE),"")</f>
        <v/>
      </c>
      <c r="B36" s="24">
        <f t="shared" si="2"/>
        <v>46352</v>
      </c>
      <c r="C36" s="20">
        <f t="shared" si="0"/>
        <v>5</v>
      </c>
      <c r="D36" s="84"/>
      <c r="E36" s="85"/>
      <c r="F36" s="85"/>
      <c r="G36" s="85"/>
      <c r="H36" s="86"/>
      <c r="I36" s="87"/>
      <c r="J36" s="85"/>
      <c r="K36" s="85"/>
      <c r="L36" s="85"/>
      <c r="M36" s="88"/>
      <c r="N36" s="10">
        <f t="shared" si="1"/>
        <v>0</v>
      </c>
      <c r="O36" s="89"/>
      <c r="P36" s="89"/>
      <c r="Q36" s="89"/>
      <c r="R36" s="91"/>
    </row>
    <row r="37" spans="1:18" ht="16.149999999999999" customHeight="1">
      <c r="A37" s="22" t="str">
        <f>IFERROR(VLOOKUP(B37,休日マスタ!$A$3:$A$22,1,FALSE),"")</f>
        <v/>
      </c>
      <c r="B37" s="24">
        <f t="shared" si="2"/>
        <v>46353</v>
      </c>
      <c r="C37" s="20">
        <f t="shared" si="0"/>
        <v>6</v>
      </c>
      <c r="D37" s="84"/>
      <c r="E37" s="85"/>
      <c r="F37" s="85"/>
      <c r="G37" s="85"/>
      <c r="H37" s="86"/>
      <c r="I37" s="87"/>
      <c r="J37" s="85"/>
      <c r="K37" s="85"/>
      <c r="L37" s="85"/>
      <c r="M37" s="88"/>
      <c r="N37" s="10">
        <f t="shared" si="1"/>
        <v>0</v>
      </c>
      <c r="O37" s="89"/>
      <c r="P37" s="89"/>
      <c r="Q37" s="89"/>
      <c r="R37" s="91"/>
    </row>
    <row r="38" spans="1:18" ht="16.149999999999999" customHeight="1">
      <c r="A38" s="22" t="str">
        <f>IFERROR(VLOOKUP(B38,休日マスタ!$A$3:$A$22,1,FALSE),"")</f>
        <v/>
      </c>
      <c r="B38" s="24">
        <f t="shared" si="2"/>
        <v>46354</v>
      </c>
      <c r="C38" s="20">
        <f t="shared" si="0"/>
        <v>7</v>
      </c>
      <c r="D38" s="84"/>
      <c r="E38" s="85"/>
      <c r="F38" s="85"/>
      <c r="G38" s="85"/>
      <c r="H38" s="86"/>
      <c r="I38" s="87"/>
      <c r="J38" s="85"/>
      <c r="K38" s="85"/>
      <c r="L38" s="85"/>
      <c r="M38" s="88"/>
      <c r="N38" s="10">
        <f t="shared" si="1"/>
        <v>0</v>
      </c>
      <c r="O38" s="89"/>
      <c r="P38" s="89"/>
      <c r="Q38" s="89"/>
      <c r="R38" s="91"/>
    </row>
    <row r="39" spans="1:18" ht="16.149999999999999" customHeight="1">
      <c r="A39" s="22" t="str">
        <f>IFERROR(VLOOKUP(B39,休日マスタ!$A$3:$A$22,1,FALSE),"")</f>
        <v/>
      </c>
      <c r="B39" s="24">
        <f>IFERROR(IF(DAY(B38+1)=1,"",B38+1),"")</f>
        <v>46355</v>
      </c>
      <c r="C39" s="20">
        <f>IF(B39="","",WEEKDAY(B39,1))</f>
        <v>1</v>
      </c>
      <c r="D39" s="84"/>
      <c r="E39" s="85"/>
      <c r="F39" s="85"/>
      <c r="G39" s="85"/>
      <c r="H39" s="86"/>
      <c r="I39" s="87"/>
      <c r="J39" s="85"/>
      <c r="K39" s="85"/>
      <c r="L39" s="85"/>
      <c r="M39" s="88"/>
      <c r="N39" s="10">
        <f t="shared" si="1"/>
        <v>0</v>
      </c>
      <c r="O39" s="89"/>
      <c r="P39" s="89"/>
      <c r="Q39" s="89"/>
      <c r="R39" s="91"/>
    </row>
    <row r="40" spans="1:18" ht="16.149999999999999" customHeight="1" thickBot="1">
      <c r="A40" s="22" t="str">
        <f>IFERROR(VLOOKUP(B40,休日マスタ!$A$3:$A$22,1,FALSE),"")</f>
        <v/>
      </c>
      <c r="B40" s="24">
        <f>IFERROR(IF(DAY(B39+1)=1,"",B39+1),"")</f>
        <v>46356</v>
      </c>
      <c r="C40" s="20">
        <f>IF(B40="","",WEEKDAY(B40,1))</f>
        <v>2</v>
      </c>
      <c r="D40" s="84"/>
      <c r="E40" s="85"/>
      <c r="F40" s="85"/>
      <c r="G40" s="85"/>
      <c r="H40" s="86"/>
      <c r="I40" s="87"/>
      <c r="J40" s="85"/>
      <c r="K40" s="85"/>
      <c r="L40" s="85"/>
      <c r="M40" s="88"/>
      <c r="N40" s="74">
        <f>(D40+E40+F40+G40+H40)+(I40+J40+K40+L40+M40)</f>
        <v>0</v>
      </c>
      <c r="O40" s="92"/>
      <c r="P40" s="92"/>
      <c r="Q40" s="92"/>
      <c r="R40" s="93"/>
    </row>
    <row r="41" spans="1:18" s="46" customFormat="1" ht="16.149999999999999" customHeight="1" thickTop="1">
      <c r="B41" s="140" t="s">
        <v>16</v>
      </c>
      <c r="C41" s="141"/>
      <c r="D41" s="70">
        <f t="shared" ref="D41:R41" si="3">SUM(D11:D40)</f>
        <v>0</v>
      </c>
      <c r="E41" s="71">
        <f t="shared" si="3"/>
        <v>0</v>
      </c>
      <c r="F41" s="71">
        <f t="shared" si="3"/>
        <v>0</v>
      </c>
      <c r="G41" s="71">
        <f t="shared" si="3"/>
        <v>0</v>
      </c>
      <c r="H41" s="71">
        <f t="shared" si="3"/>
        <v>0</v>
      </c>
      <c r="I41" s="71">
        <f t="shared" si="3"/>
        <v>0</v>
      </c>
      <c r="J41" s="71">
        <f t="shared" si="3"/>
        <v>0</v>
      </c>
      <c r="K41" s="71">
        <f t="shared" si="3"/>
        <v>0</v>
      </c>
      <c r="L41" s="71">
        <f t="shared" si="3"/>
        <v>0</v>
      </c>
      <c r="M41" s="72">
        <f t="shared" si="3"/>
        <v>0</v>
      </c>
      <c r="N41" s="77">
        <f t="shared" si="3"/>
        <v>0</v>
      </c>
      <c r="O41" s="77">
        <f t="shared" si="3"/>
        <v>0</v>
      </c>
      <c r="P41" s="77">
        <f t="shared" si="3"/>
        <v>0</v>
      </c>
      <c r="Q41" s="77">
        <f t="shared" si="3"/>
        <v>0</v>
      </c>
      <c r="R41" s="77">
        <f t="shared" si="3"/>
        <v>0</v>
      </c>
    </row>
    <row r="42" spans="1:18">
      <c r="B42" t="s">
        <v>17</v>
      </c>
    </row>
    <row r="43" spans="1:18" ht="22.5" customHeight="1">
      <c r="B43" s="45" t="s">
        <v>95</v>
      </c>
    </row>
    <row r="44" spans="1:18" ht="9" customHeight="1"/>
    <row r="45" spans="1:18" ht="20">
      <c r="B45" s="142" t="s">
        <v>18</v>
      </c>
      <c r="C45" s="142"/>
      <c r="D45" s="142"/>
      <c r="E45" s="142"/>
      <c r="F45" s="142"/>
      <c r="G45" s="142"/>
      <c r="H45" s="142"/>
      <c r="I45" s="142"/>
      <c r="J45" s="142"/>
      <c r="K45" s="142"/>
      <c r="L45" s="142"/>
      <c r="M45" s="142"/>
      <c r="N45" s="142"/>
      <c r="O45" s="142"/>
      <c r="P45" s="142"/>
      <c r="Q45" s="142"/>
      <c r="R45" s="142"/>
    </row>
    <row r="46" spans="1:18" ht="69" customHeight="1">
      <c r="B46" s="143" t="s">
        <v>25</v>
      </c>
      <c r="C46" s="144"/>
      <c r="D46" s="185" t="str">
        <f>'様式1-1月報(10月)'!$D$47:$R$47</f>
        <v>　目標設定シートの１（１）で記載したものを記入</v>
      </c>
      <c r="E46" s="186"/>
      <c r="F46" s="186"/>
      <c r="G46" s="186"/>
      <c r="H46" s="186"/>
      <c r="I46" s="186"/>
      <c r="J46" s="186"/>
      <c r="K46" s="186"/>
      <c r="L46" s="186"/>
      <c r="M46" s="186"/>
      <c r="N46" s="186"/>
      <c r="O46" s="186"/>
      <c r="P46" s="186"/>
      <c r="Q46" s="186"/>
      <c r="R46" s="187"/>
    </row>
    <row r="47" spans="1:18" ht="63" customHeight="1">
      <c r="B47" s="143" t="s">
        <v>54</v>
      </c>
      <c r="C47" s="148"/>
      <c r="D47" s="191" t="str">
        <f>'様式1-1月報(10月)'!$D$48:$R$48</f>
        <v>①　目標設定シートの１（２）で記載したものを記入
②
③</v>
      </c>
      <c r="E47" s="192"/>
      <c r="F47" s="192"/>
      <c r="G47" s="192"/>
      <c r="H47" s="192"/>
      <c r="I47" s="192"/>
      <c r="J47" s="192"/>
      <c r="K47" s="192"/>
      <c r="L47" s="192"/>
      <c r="M47" s="192"/>
      <c r="N47" s="192"/>
      <c r="O47" s="192"/>
      <c r="P47" s="192"/>
      <c r="Q47" s="192"/>
      <c r="R47" s="193"/>
    </row>
    <row r="48" spans="1:18" ht="42" customHeight="1">
      <c r="B48" s="165" t="s">
        <v>74</v>
      </c>
      <c r="C48" s="166"/>
      <c r="D48" s="188" t="str">
        <f>'様式1-1月報(10月)'!$D$53:$R$53</f>
        <v>・当月の考察等踏まえた行動計画</v>
      </c>
      <c r="E48" s="189"/>
      <c r="F48" s="189"/>
      <c r="G48" s="189"/>
      <c r="H48" s="189"/>
      <c r="I48" s="189"/>
      <c r="J48" s="189"/>
      <c r="K48" s="189"/>
      <c r="L48" s="189"/>
      <c r="M48" s="189"/>
      <c r="N48" s="189"/>
      <c r="O48" s="189"/>
      <c r="P48" s="189"/>
      <c r="Q48" s="189"/>
      <c r="R48" s="190"/>
    </row>
    <row r="49" spans="2:18" ht="27.65" customHeight="1">
      <c r="B49" s="131" t="s">
        <v>19</v>
      </c>
      <c r="C49" s="132"/>
      <c r="D49" s="137" t="s">
        <v>27</v>
      </c>
      <c r="E49" s="138"/>
      <c r="F49" s="138"/>
      <c r="G49" s="138"/>
      <c r="H49" s="138"/>
      <c r="I49" s="138"/>
      <c r="J49" s="138"/>
      <c r="K49" s="138"/>
      <c r="L49" s="138"/>
      <c r="M49" s="138"/>
      <c r="N49" s="138"/>
      <c r="O49" s="138"/>
      <c r="P49" s="138"/>
      <c r="Q49" s="138"/>
      <c r="R49" s="139"/>
    </row>
    <row r="50" spans="2:18" ht="28.9" customHeight="1">
      <c r="B50" s="133"/>
      <c r="C50" s="134"/>
      <c r="D50" s="137" t="s">
        <v>66</v>
      </c>
      <c r="E50" s="138"/>
      <c r="F50" s="138"/>
      <c r="G50" s="138"/>
      <c r="H50" s="138"/>
      <c r="I50" s="138"/>
      <c r="J50" s="138"/>
      <c r="K50" s="138"/>
      <c r="L50" s="138"/>
      <c r="M50" s="138"/>
      <c r="N50" s="138"/>
      <c r="O50" s="138"/>
      <c r="P50" s="138"/>
      <c r="Q50" s="138"/>
      <c r="R50" s="139"/>
    </row>
    <row r="51" spans="2:18" ht="33" customHeight="1">
      <c r="B51" s="135"/>
      <c r="C51" s="136"/>
      <c r="D51" s="137" t="s">
        <v>28</v>
      </c>
      <c r="E51" s="138"/>
      <c r="F51" s="138"/>
      <c r="G51" s="138"/>
      <c r="H51" s="138"/>
      <c r="I51" s="138"/>
      <c r="J51" s="138"/>
      <c r="K51" s="138"/>
      <c r="L51" s="138"/>
      <c r="M51" s="138"/>
      <c r="N51" s="138"/>
      <c r="O51" s="138"/>
      <c r="P51" s="138"/>
      <c r="Q51" s="138"/>
      <c r="R51" s="139"/>
    </row>
    <row r="52" spans="2:18" ht="63" customHeight="1">
      <c r="B52" s="128" t="s">
        <v>67</v>
      </c>
      <c r="C52" s="129"/>
      <c r="D52" s="182" t="s">
        <v>69</v>
      </c>
      <c r="E52" s="183"/>
      <c r="F52" s="183"/>
      <c r="G52" s="183"/>
      <c r="H52" s="183"/>
      <c r="I52" s="183"/>
      <c r="J52" s="183"/>
      <c r="K52" s="183"/>
      <c r="L52" s="183"/>
      <c r="M52" s="183"/>
      <c r="N52" s="183"/>
      <c r="O52" s="183"/>
      <c r="P52" s="183"/>
      <c r="Q52" s="183"/>
      <c r="R52" s="184"/>
    </row>
    <row r="53" spans="2:18" ht="36" customHeight="1">
      <c r="B53" s="154" t="s">
        <v>26</v>
      </c>
      <c r="C53" s="155"/>
      <c r="D53" s="156" t="s">
        <v>23</v>
      </c>
      <c r="E53" s="157"/>
      <c r="F53" s="158"/>
      <c r="G53" s="159"/>
      <c r="H53" s="160" t="s">
        <v>24</v>
      </c>
      <c r="I53" s="161"/>
      <c r="J53" s="162"/>
      <c r="K53" s="163"/>
      <c r="L53" s="160" t="s">
        <v>88</v>
      </c>
      <c r="M53" s="161"/>
      <c r="N53" s="149">
        <f>F53+J53</f>
        <v>0</v>
      </c>
      <c r="O53" s="150"/>
      <c r="P53" s="151" t="s">
        <v>29</v>
      </c>
      <c r="Q53" s="152"/>
      <c r="R53" s="94"/>
    </row>
    <row r="54" spans="2:18">
      <c r="B54" s="153" t="s">
        <v>73</v>
      </c>
      <c r="C54" s="153"/>
      <c r="D54" s="153"/>
      <c r="E54" s="153"/>
      <c r="F54" s="153"/>
      <c r="G54" s="153"/>
      <c r="H54" s="153"/>
      <c r="I54" s="153"/>
      <c r="J54" s="153"/>
      <c r="K54" s="153"/>
      <c r="L54" s="153"/>
      <c r="M54" s="153"/>
      <c r="N54" s="153"/>
      <c r="O54" s="153"/>
      <c r="P54" s="153"/>
      <c r="Q54" s="153"/>
      <c r="R54" s="153"/>
    </row>
  </sheetData>
  <sheetProtection algorithmName="SHA-512" hashValue="r6GnYUj8yMX8PUcXUZ5YeD2bxZNHJcZAedSGciBWZuPMdIe65vgW8I3ekk9Zw+FVQOSEIzAUnWjg6vy21+eWqQ==" saltValue="EWnInfuqHQKSgzr28quINg==" spinCount="100000" sheet="1" objects="1" scenarios="1"/>
  <protectedRanges>
    <protectedRange sqref="T1:X1048576" name="範囲2"/>
    <protectedRange sqref="L5:R5 D11:M40 O11:R40 D49:R52 F53:G53 J53:K53 R53" name="範囲1"/>
  </protectedRanges>
  <mergeCells count="44">
    <mergeCell ref="B54:R54"/>
    <mergeCell ref="B52:C52"/>
    <mergeCell ref="D52:R52"/>
    <mergeCell ref="B53:C53"/>
    <mergeCell ref="D53:E53"/>
    <mergeCell ref="F53:G53"/>
    <mergeCell ref="H53:I53"/>
    <mergeCell ref="J53:K53"/>
    <mergeCell ref="L53:M53"/>
    <mergeCell ref="N53:O53"/>
    <mergeCell ref="P53:Q53"/>
    <mergeCell ref="B49:C51"/>
    <mergeCell ref="D49:R49"/>
    <mergeCell ref="D50:R50"/>
    <mergeCell ref="D51:R51"/>
    <mergeCell ref="B47:C47"/>
    <mergeCell ref="D47:R47"/>
    <mergeCell ref="D46:R46"/>
    <mergeCell ref="B48:C48"/>
    <mergeCell ref="D48:R48"/>
    <mergeCell ref="D7:D8"/>
    <mergeCell ref="E7:E8"/>
    <mergeCell ref="F7:G7"/>
    <mergeCell ref="H7:H8"/>
    <mergeCell ref="I7:I8"/>
    <mergeCell ref="B41:C41"/>
    <mergeCell ref="B45:R45"/>
    <mergeCell ref="B46:C46"/>
    <mergeCell ref="B2:R2"/>
    <mergeCell ref="L4:R4"/>
    <mergeCell ref="L5:R5"/>
    <mergeCell ref="B6:C6"/>
    <mergeCell ref="D6:H6"/>
    <mergeCell ref="I6:M6"/>
    <mergeCell ref="N6:N8"/>
    <mergeCell ref="O6:O8"/>
    <mergeCell ref="P6:P8"/>
    <mergeCell ref="Q6:Q8"/>
    <mergeCell ref="R6:R8"/>
    <mergeCell ref="B7:B8"/>
    <mergeCell ref="C7:C8"/>
    <mergeCell ref="J7:J8"/>
    <mergeCell ref="K7:L7"/>
    <mergeCell ref="M7:M8"/>
  </mergeCells>
  <phoneticPr fontId="1"/>
  <conditionalFormatting sqref="B11:C40">
    <cfRule type="expression" dxfId="14" priority="1">
      <formula>$A11&lt;&gt;""</formula>
    </cfRule>
    <cfRule type="expression" dxfId="13" priority="2">
      <formula>$C11=1</formula>
    </cfRule>
    <cfRule type="expression" dxfId="12" priority="3">
      <formula>$C11=7</formula>
    </cfRule>
  </conditionalFormatting>
  <dataValidations count="1">
    <dataValidation type="decimal" allowBlank="1" showInputMessage="1" showErrorMessage="1" errorTitle="お手数をおかけします。" error="集計を行うため、０以上の整数の入力をお願いします。" promptTitle="０以上の整数を入力してください。" sqref="D11:M40 O11:R40" xr:uid="{00000000-0002-0000-0700-000000000000}">
      <formula1>0</formula1>
      <formula2>10000000</formula2>
    </dataValidation>
  </dataValidations>
  <printOptions horizontalCentered="1" verticalCentered="1"/>
  <pageMargins left="0" right="0" top="0" bottom="0" header="0" footer="0"/>
  <pageSetup paperSize="9" scale="71"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55"/>
  <sheetViews>
    <sheetView view="pageBreakPreview" zoomScale="71" zoomScaleNormal="100" zoomScaleSheetLayoutView="71" workbookViewId="0">
      <selection activeCell="D47" sqref="D47:R47"/>
    </sheetView>
  </sheetViews>
  <sheetFormatPr defaultRowHeight="18"/>
  <cols>
    <col min="1" max="1" width="3" customWidth="1"/>
    <col min="2" max="3" width="5" customWidth="1"/>
    <col min="4" max="13" width="6.25" customWidth="1"/>
    <col min="14" max="17" width="7.33203125" customWidth="1"/>
    <col min="19" max="19" width="3.58203125" customWidth="1"/>
  </cols>
  <sheetData>
    <row r="1" spans="1:18">
      <c r="B1" t="s">
        <v>0</v>
      </c>
    </row>
    <row r="2" spans="1:18" ht="30" customHeight="1">
      <c r="B2" s="108" t="str">
        <f>"令和8年度「小地域における生活支援体制整備事業」　【"&amp;DBCS(MONTH(B6))&amp;"月分】　業務報告（月報）"</f>
        <v>令和8年度「小地域における生活支援体制整備事業」　【１２月分】　業務報告（月報）</v>
      </c>
      <c r="C2" s="108"/>
      <c r="D2" s="108"/>
      <c r="E2" s="108"/>
      <c r="F2" s="108"/>
      <c r="G2" s="108"/>
      <c r="H2" s="108"/>
      <c r="I2" s="108"/>
      <c r="J2" s="108"/>
      <c r="K2" s="108"/>
      <c r="L2" s="108"/>
      <c r="M2" s="108"/>
      <c r="N2" s="108"/>
      <c r="O2" s="108"/>
      <c r="P2" s="108"/>
      <c r="Q2" s="108"/>
      <c r="R2" s="108"/>
    </row>
    <row r="3" spans="1:18" ht="4" customHeight="1">
      <c r="B3" s="1"/>
      <c r="C3" s="1"/>
      <c r="D3" s="1"/>
      <c r="E3" s="1"/>
      <c r="F3" s="1"/>
      <c r="G3" s="1"/>
      <c r="H3" s="1"/>
      <c r="I3" s="1"/>
      <c r="J3" s="1"/>
      <c r="K3" s="1"/>
      <c r="L3" s="1"/>
      <c r="M3" s="1"/>
      <c r="N3" s="1"/>
      <c r="O3" s="1"/>
      <c r="P3" s="1"/>
      <c r="Q3" s="1"/>
      <c r="R3" s="1"/>
    </row>
    <row r="4" spans="1:18" ht="20.149999999999999" customHeight="1">
      <c r="L4" s="164" t="str">
        <f>'様式1-1月報(4月)'!$L$4:$R$4</f>
        <v>事業所名：</v>
      </c>
      <c r="M4" s="164"/>
      <c r="N4" s="164"/>
      <c r="O4" s="164"/>
      <c r="P4" s="164"/>
      <c r="Q4" s="164"/>
      <c r="R4" s="164"/>
    </row>
    <row r="5" spans="1:18" ht="20.149999999999999" customHeight="1">
      <c r="L5" s="110" t="s">
        <v>2</v>
      </c>
      <c r="M5" s="110"/>
      <c r="N5" s="110"/>
      <c r="O5" s="110"/>
      <c r="P5" s="110"/>
      <c r="Q5" s="110"/>
      <c r="R5" s="110"/>
    </row>
    <row r="6" spans="1:18" ht="18.75" customHeight="1">
      <c r="B6" s="111">
        <f>EDATE('様式1-1月報(4月)'!$B$6,8)</f>
        <v>46357</v>
      </c>
      <c r="C6" s="112"/>
      <c r="D6" s="113" t="s">
        <v>3</v>
      </c>
      <c r="E6" s="114"/>
      <c r="F6" s="114"/>
      <c r="G6" s="114"/>
      <c r="H6" s="115"/>
      <c r="I6" s="113" t="s">
        <v>4</v>
      </c>
      <c r="J6" s="114"/>
      <c r="K6" s="114"/>
      <c r="L6" s="114"/>
      <c r="M6" s="115"/>
      <c r="N6" s="116" t="s">
        <v>5</v>
      </c>
      <c r="O6" s="116" t="s">
        <v>22</v>
      </c>
      <c r="P6" s="116" t="s">
        <v>20</v>
      </c>
      <c r="Q6" s="116" t="s">
        <v>68</v>
      </c>
      <c r="R6" s="116" t="s">
        <v>6</v>
      </c>
    </row>
    <row r="7" spans="1:18" ht="13.5" customHeight="1">
      <c r="B7" s="121" t="s">
        <v>11</v>
      </c>
      <c r="C7" s="123" t="s">
        <v>12</v>
      </c>
      <c r="D7" s="102" t="s">
        <v>7</v>
      </c>
      <c r="E7" s="107" t="s">
        <v>8</v>
      </c>
      <c r="F7" s="107" t="s">
        <v>9</v>
      </c>
      <c r="G7" s="107"/>
      <c r="H7" s="119" t="s">
        <v>10</v>
      </c>
      <c r="I7" s="102" t="s">
        <v>7</v>
      </c>
      <c r="J7" s="107" t="s">
        <v>8</v>
      </c>
      <c r="K7" s="107" t="s">
        <v>9</v>
      </c>
      <c r="L7" s="107"/>
      <c r="M7" s="119" t="s">
        <v>10</v>
      </c>
      <c r="N7" s="117"/>
      <c r="O7" s="117"/>
      <c r="P7" s="117"/>
      <c r="Q7" s="117"/>
      <c r="R7" s="117"/>
    </row>
    <row r="8" spans="1:18" ht="27" customHeight="1">
      <c r="B8" s="122"/>
      <c r="C8" s="124"/>
      <c r="D8" s="103"/>
      <c r="E8" s="130"/>
      <c r="F8" s="28" t="s">
        <v>13</v>
      </c>
      <c r="G8" s="2" t="s">
        <v>14</v>
      </c>
      <c r="H8" s="120"/>
      <c r="I8" s="103"/>
      <c r="J8" s="130"/>
      <c r="K8" s="28" t="s">
        <v>13</v>
      </c>
      <c r="L8" s="2" t="s">
        <v>14</v>
      </c>
      <c r="M8" s="120"/>
      <c r="N8" s="118"/>
      <c r="O8" s="118"/>
      <c r="P8" s="118"/>
      <c r="Q8" s="118"/>
      <c r="R8" s="118"/>
    </row>
    <row r="9" spans="1:18" ht="16.5" customHeight="1">
      <c r="B9" s="26" t="s">
        <v>15</v>
      </c>
      <c r="C9" s="3"/>
      <c r="D9" s="4">
        <v>1</v>
      </c>
      <c r="E9" s="5">
        <v>1</v>
      </c>
      <c r="F9" s="5">
        <v>4</v>
      </c>
      <c r="G9" s="5">
        <v>0</v>
      </c>
      <c r="H9" s="3">
        <v>0</v>
      </c>
      <c r="I9" s="6">
        <v>0</v>
      </c>
      <c r="J9" s="5">
        <v>0</v>
      </c>
      <c r="K9" s="5">
        <v>0</v>
      </c>
      <c r="L9" s="5">
        <v>2</v>
      </c>
      <c r="M9" s="7">
        <v>0</v>
      </c>
      <c r="N9" s="8">
        <f>(D9+E9+F9+G9+H9)+(I9+J9+K9+L9+M9)</f>
        <v>8</v>
      </c>
      <c r="O9" s="8">
        <v>1</v>
      </c>
      <c r="P9" s="78">
        <v>1</v>
      </c>
      <c r="Q9" s="8">
        <v>1</v>
      </c>
      <c r="R9" s="9">
        <v>0</v>
      </c>
    </row>
    <row r="10" spans="1:18" ht="27" hidden="1" customHeight="1">
      <c r="B10" s="29" t="s">
        <v>33</v>
      </c>
      <c r="C10" s="30" t="s">
        <v>55</v>
      </c>
      <c r="D10" s="31" t="s">
        <v>56</v>
      </c>
      <c r="E10" s="34" t="s">
        <v>57</v>
      </c>
      <c r="F10" s="34" t="s">
        <v>58</v>
      </c>
      <c r="G10" s="35" t="s">
        <v>59</v>
      </c>
      <c r="H10" s="32" t="s">
        <v>60</v>
      </c>
      <c r="I10" s="31" t="s">
        <v>61</v>
      </c>
      <c r="J10" s="34" t="s">
        <v>62</v>
      </c>
      <c r="K10" s="34" t="s">
        <v>63</v>
      </c>
      <c r="L10" s="35" t="s">
        <v>64</v>
      </c>
      <c r="M10" s="32" t="s">
        <v>65</v>
      </c>
      <c r="N10" s="23" t="s">
        <v>5</v>
      </c>
      <c r="O10" s="23" t="s">
        <v>22</v>
      </c>
      <c r="P10" s="23" t="s">
        <v>20</v>
      </c>
      <c r="Q10" s="23" t="s">
        <v>21</v>
      </c>
      <c r="R10" s="36" t="s">
        <v>6</v>
      </c>
    </row>
    <row r="11" spans="1:18" ht="16.149999999999999" customHeight="1">
      <c r="A11" s="22" t="str">
        <f>IFERROR(VLOOKUP(B11,休日マスタ!$A$3:$A$22,1,FALSE),"")</f>
        <v/>
      </c>
      <c r="B11" s="27">
        <f>B6</f>
        <v>46357</v>
      </c>
      <c r="C11" s="19">
        <f t="shared" ref="C11:C38" si="0">WEEKDAY(B11,1)</f>
        <v>3</v>
      </c>
      <c r="D11" s="79"/>
      <c r="E11" s="80"/>
      <c r="F11" s="80"/>
      <c r="G11" s="80"/>
      <c r="H11" s="81"/>
      <c r="I11" s="82"/>
      <c r="J11" s="80"/>
      <c r="K11" s="80"/>
      <c r="L11" s="80"/>
      <c r="M11" s="83"/>
      <c r="N11" s="10">
        <f>(D11+E11+F11+G11+H11)+(I11+J11+K11+L11+M11)</f>
        <v>0</v>
      </c>
      <c r="O11" s="89"/>
      <c r="P11" s="89"/>
      <c r="Q11" s="89"/>
      <c r="R11" s="90"/>
    </row>
    <row r="12" spans="1:18" ht="16.149999999999999" customHeight="1">
      <c r="A12" s="22" t="str">
        <f>IFERROR(VLOOKUP(B12,休日マスタ!$A$3:$A$22,1,FALSE),"")</f>
        <v/>
      </c>
      <c r="B12" s="24">
        <f>B11+1</f>
        <v>46358</v>
      </c>
      <c r="C12" s="20">
        <f t="shared" si="0"/>
        <v>4</v>
      </c>
      <c r="D12" s="84"/>
      <c r="E12" s="85"/>
      <c r="F12" s="85"/>
      <c r="G12" s="85"/>
      <c r="H12" s="86"/>
      <c r="I12" s="87"/>
      <c r="J12" s="85"/>
      <c r="K12" s="85"/>
      <c r="L12" s="85"/>
      <c r="M12" s="88"/>
      <c r="N12" s="10">
        <f t="shared" ref="N12:N39" si="1">(D12+E12+F12+G12+H12)+(I12+J12+K12+L12+M12)</f>
        <v>0</v>
      </c>
      <c r="O12" s="89"/>
      <c r="P12" s="89"/>
      <c r="Q12" s="89"/>
      <c r="R12" s="91"/>
    </row>
    <row r="13" spans="1:18" ht="16.149999999999999" customHeight="1">
      <c r="A13" s="22" t="str">
        <f>IFERROR(VLOOKUP(B13,休日マスタ!$A$3:$A$22,1,FALSE),"")</f>
        <v/>
      </c>
      <c r="B13" s="24">
        <f t="shared" ref="B13:B38" si="2">B12+1</f>
        <v>46359</v>
      </c>
      <c r="C13" s="20">
        <f t="shared" si="0"/>
        <v>5</v>
      </c>
      <c r="D13" s="84"/>
      <c r="E13" s="85"/>
      <c r="F13" s="85"/>
      <c r="G13" s="85"/>
      <c r="H13" s="86"/>
      <c r="I13" s="87"/>
      <c r="J13" s="85"/>
      <c r="K13" s="85"/>
      <c r="L13" s="85"/>
      <c r="M13" s="88"/>
      <c r="N13" s="10">
        <f t="shared" si="1"/>
        <v>0</v>
      </c>
      <c r="O13" s="89"/>
      <c r="P13" s="89"/>
      <c r="Q13" s="89"/>
      <c r="R13" s="91"/>
    </row>
    <row r="14" spans="1:18" ht="16.149999999999999" customHeight="1">
      <c r="A14" s="22" t="str">
        <f>IFERROR(VLOOKUP(B14,休日マスタ!$A$3:$A$22,1,FALSE),"")</f>
        <v/>
      </c>
      <c r="B14" s="24">
        <f t="shared" si="2"/>
        <v>46360</v>
      </c>
      <c r="C14" s="20">
        <f t="shared" si="0"/>
        <v>6</v>
      </c>
      <c r="D14" s="84"/>
      <c r="E14" s="85"/>
      <c r="F14" s="85"/>
      <c r="G14" s="85"/>
      <c r="H14" s="86"/>
      <c r="I14" s="87"/>
      <c r="J14" s="85"/>
      <c r="K14" s="85"/>
      <c r="L14" s="85"/>
      <c r="M14" s="88"/>
      <c r="N14" s="10">
        <f t="shared" si="1"/>
        <v>0</v>
      </c>
      <c r="O14" s="89"/>
      <c r="P14" s="89"/>
      <c r="Q14" s="89"/>
      <c r="R14" s="91"/>
    </row>
    <row r="15" spans="1:18" ht="16.149999999999999" customHeight="1">
      <c r="A15" s="22" t="str">
        <f>IFERROR(VLOOKUP(B15,休日マスタ!$A$3:$A$22,1,FALSE),"")</f>
        <v/>
      </c>
      <c r="B15" s="24">
        <f t="shared" si="2"/>
        <v>46361</v>
      </c>
      <c r="C15" s="20">
        <f t="shared" si="0"/>
        <v>7</v>
      </c>
      <c r="D15" s="84"/>
      <c r="E15" s="85"/>
      <c r="F15" s="85"/>
      <c r="G15" s="85"/>
      <c r="H15" s="86"/>
      <c r="I15" s="87"/>
      <c r="J15" s="85"/>
      <c r="K15" s="85"/>
      <c r="L15" s="85"/>
      <c r="M15" s="88"/>
      <c r="N15" s="10">
        <f t="shared" si="1"/>
        <v>0</v>
      </c>
      <c r="O15" s="89"/>
      <c r="P15" s="89"/>
      <c r="Q15" s="89"/>
      <c r="R15" s="91"/>
    </row>
    <row r="16" spans="1:18" ht="16.149999999999999" customHeight="1">
      <c r="A16" s="22" t="str">
        <f>IFERROR(VLOOKUP(B16,休日マスタ!$A$3:$A$22,1,FALSE),"")</f>
        <v/>
      </c>
      <c r="B16" s="24">
        <f t="shared" si="2"/>
        <v>46362</v>
      </c>
      <c r="C16" s="20">
        <f t="shared" si="0"/>
        <v>1</v>
      </c>
      <c r="D16" s="84"/>
      <c r="E16" s="85"/>
      <c r="F16" s="85"/>
      <c r="G16" s="85"/>
      <c r="H16" s="86"/>
      <c r="I16" s="87"/>
      <c r="J16" s="85"/>
      <c r="K16" s="85"/>
      <c r="L16" s="85"/>
      <c r="M16" s="88"/>
      <c r="N16" s="10">
        <f t="shared" si="1"/>
        <v>0</v>
      </c>
      <c r="O16" s="89"/>
      <c r="P16" s="89"/>
      <c r="Q16" s="89"/>
      <c r="R16" s="91"/>
    </row>
    <row r="17" spans="1:18" ht="16.149999999999999" customHeight="1">
      <c r="A17" s="22" t="str">
        <f>IFERROR(VLOOKUP(B17,休日マスタ!$A$3:$A$22,1,FALSE),"")</f>
        <v/>
      </c>
      <c r="B17" s="24">
        <f t="shared" si="2"/>
        <v>46363</v>
      </c>
      <c r="C17" s="20">
        <f t="shared" si="0"/>
        <v>2</v>
      </c>
      <c r="D17" s="84"/>
      <c r="E17" s="85"/>
      <c r="F17" s="85"/>
      <c r="G17" s="85"/>
      <c r="H17" s="86"/>
      <c r="I17" s="87"/>
      <c r="J17" s="85"/>
      <c r="K17" s="85"/>
      <c r="L17" s="85"/>
      <c r="M17" s="88"/>
      <c r="N17" s="10">
        <f t="shared" si="1"/>
        <v>0</v>
      </c>
      <c r="O17" s="89"/>
      <c r="P17" s="89"/>
      <c r="Q17" s="89"/>
      <c r="R17" s="91"/>
    </row>
    <row r="18" spans="1:18" ht="16.149999999999999" customHeight="1">
      <c r="A18" s="22" t="str">
        <f>IFERROR(VLOOKUP(B18,休日マスタ!$A$3:$A$22,1,FALSE),"")</f>
        <v/>
      </c>
      <c r="B18" s="24">
        <f t="shared" si="2"/>
        <v>46364</v>
      </c>
      <c r="C18" s="20">
        <f t="shared" si="0"/>
        <v>3</v>
      </c>
      <c r="D18" s="84"/>
      <c r="E18" s="85"/>
      <c r="F18" s="85"/>
      <c r="G18" s="85"/>
      <c r="H18" s="86"/>
      <c r="I18" s="87"/>
      <c r="J18" s="85"/>
      <c r="K18" s="85"/>
      <c r="L18" s="85"/>
      <c r="M18" s="88"/>
      <c r="N18" s="10">
        <f t="shared" si="1"/>
        <v>0</v>
      </c>
      <c r="O18" s="89"/>
      <c r="P18" s="89"/>
      <c r="Q18" s="89"/>
      <c r="R18" s="91"/>
    </row>
    <row r="19" spans="1:18" ht="16.149999999999999" customHeight="1">
      <c r="A19" s="22" t="str">
        <f>IFERROR(VLOOKUP(B19,休日マスタ!$A$3:$A$22,1,FALSE),"")</f>
        <v/>
      </c>
      <c r="B19" s="24">
        <f t="shared" si="2"/>
        <v>46365</v>
      </c>
      <c r="C19" s="20">
        <f t="shared" si="0"/>
        <v>4</v>
      </c>
      <c r="D19" s="84"/>
      <c r="E19" s="85"/>
      <c r="F19" s="85"/>
      <c r="G19" s="85"/>
      <c r="H19" s="86"/>
      <c r="I19" s="87"/>
      <c r="J19" s="85"/>
      <c r="K19" s="85"/>
      <c r="L19" s="85"/>
      <c r="M19" s="88"/>
      <c r="N19" s="10">
        <f t="shared" si="1"/>
        <v>0</v>
      </c>
      <c r="O19" s="89"/>
      <c r="P19" s="89"/>
      <c r="Q19" s="89"/>
      <c r="R19" s="91"/>
    </row>
    <row r="20" spans="1:18" ht="16.149999999999999" customHeight="1">
      <c r="A20" s="22" t="str">
        <f>IFERROR(VLOOKUP(B20,休日マスタ!$A$3:$A$22,1,FALSE),"")</f>
        <v/>
      </c>
      <c r="B20" s="24">
        <f t="shared" si="2"/>
        <v>46366</v>
      </c>
      <c r="C20" s="20">
        <f t="shared" si="0"/>
        <v>5</v>
      </c>
      <c r="D20" s="84"/>
      <c r="E20" s="85"/>
      <c r="F20" s="85"/>
      <c r="G20" s="85"/>
      <c r="H20" s="86"/>
      <c r="I20" s="87"/>
      <c r="J20" s="85"/>
      <c r="K20" s="85"/>
      <c r="L20" s="85"/>
      <c r="M20" s="88"/>
      <c r="N20" s="10">
        <f t="shared" si="1"/>
        <v>0</v>
      </c>
      <c r="O20" s="89"/>
      <c r="P20" s="89"/>
      <c r="Q20" s="89"/>
      <c r="R20" s="91"/>
    </row>
    <row r="21" spans="1:18" ht="16.149999999999999" customHeight="1">
      <c r="A21" s="22" t="str">
        <f>IFERROR(VLOOKUP(B21,休日マスタ!$A$3:$A$22,1,FALSE),"")</f>
        <v/>
      </c>
      <c r="B21" s="24">
        <f t="shared" si="2"/>
        <v>46367</v>
      </c>
      <c r="C21" s="20">
        <f t="shared" si="0"/>
        <v>6</v>
      </c>
      <c r="D21" s="84"/>
      <c r="E21" s="85"/>
      <c r="F21" s="85"/>
      <c r="G21" s="85"/>
      <c r="H21" s="86"/>
      <c r="I21" s="87"/>
      <c r="J21" s="85"/>
      <c r="K21" s="85"/>
      <c r="L21" s="85"/>
      <c r="M21" s="88"/>
      <c r="N21" s="10">
        <f t="shared" si="1"/>
        <v>0</v>
      </c>
      <c r="O21" s="89"/>
      <c r="P21" s="89"/>
      <c r="Q21" s="89"/>
      <c r="R21" s="91"/>
    </row>
    <row r="22" spans="1:18" ht="16.149999999999999" customHeight="1">
      <c r="A22" s="22" t="str">
        <f>IFERROR(VLOOKUP(B22,休日マスタ!$A$3:$A$22,1,FALSE),"")</f>
        <v/>
      </c>
      <c r="B22" s="24">
        <f t="shared" si="2"/>
        <v>46368</v>
      </c>
      <c r="C22" s="20">
        <f t="shared" si="0"/>
        <v>7</v>
      </c>
      <c r="D22" s="84"/>
      <c r="E22" s="85"/>
      <c r="F22" s="85"/>
      <c r="G22" s="85"/>
      <c r="H22" s="86"/>
      <c r="I22" s="87"/>
      <c r="J22" s="85"/>
      <c r="K22" s="85"/>
      <c r="L22" s="85"/>
      <c r="M22" s="88"/>
      <c r="N22" s="10">
        <f t="shared" si="1"/>
        <v>0</v>
      </c>
      <c r="O22" s="89"/>
      <c r="P22" s="89"/>
      <c r="Q22" s="89"/>
      <c r="R22" s="91"/>
    </row>
    <row r="23" spans="1:18" ht="16.149999999999999" customHeight="1">
      <c r="A23" s="22" t="str">
        <f>IFERROR(VLOOKUP(B23,休日マスタ!$A$3:$A$22,1,FALSE),"")</f>
        <v/>
      </c>
      <c r="B23" s="24">
        <f t="shared" si="2"/>
        <v>46369</v>
      </c>
      <c r="C23" s="20">
        <f t="shared" si="0"/>
        <v>1</v>
      </c>
      <c r="D23" s="84"/>
      <c r="E23" s="85"/>
      <c r="F23" s="85"/>
      <c r="G23" s="85"/>
      <c r="H23" s="86"/>
      <c r="I23" s="87"/>
      <c r="J23" s="85"/>
      <c r="K23" s="85"/>
      <c r="L23" s="85"/>
      <c r="M23" s="88"/>
      <c r="N23" s="10">
        <f t="shared" si="1"/>
        <v>0</v>
      </c>
      <c r="O23" s="89"/>
      <c r="P23" s="89"/>
      <c r="Q23" s="89"/>
      <c r="R23" s="91"/>
    </row>
    <row r="24" spans="1:18" ht="16.149999999999999" customHeight="1">
      <c r="A24" s="22" t="str">
        <f>IFERROR(VLOOKUP(B24,休日マスタ!$A$3:$A$22,1,FALSE),"")</f>
        <v/>
      </c>
      <c r="B24" s="24">
        <f t="shared" si="2"/>
        <v>46370</v>
      </c>
      <c r="C24" s="20">
        <f t="shared" si="0"/>
        <v>2</v>
      </c>
      <c r="D24" s="84"/>
      <c r="E24" s="85"/>
      <c r="F24" s="85"/>
      <c r="G24" s="85"/>
      <c r="H24" s="86"/>
      <c r="I24" s="87"/>
      <c r="J24" s="85"/>
      <c r="K24" s="85"/>
      <c r="L24" s="85"/>
      <c r="M24" s="88"/>
      <c r="N24" s="10">
        <f t="shared" si="1"/>
        <v>0</v>
      </c>
      <c r="O24" s="89"/>
      <c r="P24" s="89"/>
      <c r="Q24" s="89"/>
      <c r="R24" s="91"/>
    </row>
    <row r="25" spans="1:18" ht="16.149999999999999" customHeight="1">
      <c r="A25" s="22" t="str">
        <f>IFERROR(VLOOKUP(B25,休日マスタ!$A$3:$A$22,1,FALSE),"")</f>
        <v/>
      </c>
      <c r="B25" s="24">
        <f t="shared" si="2"/>
        <v>46371</v>
      </c>
      <c r="C25" s="20">
        <f t="shared" si="0"/>
        <v>3</v>
      </c>
      <c r="D25" s="84"/>
      <c r="E25" s="85"/>
      <c r="F25" s="85"/>
      <c r="G25" s="85"/>
      <c r="H25" s="86"/>
      <c r="I25" s="87"/>
      <c r="J25" s="85"/>
      <c r="K25" s="85"/>
      <c r="L25" s="85"/>
      <c r="M25" s="88"/>
      <c r="N25" s="10">
        <f t="shared" si="1"/>
        <v>0</v>
      </c>
      <c r="O25" s="89"/>
      <c r="P25" s="89"/>
      <c r="Q25" s="89"/>
      <c r="R25" s="91"/>
    </row>
    <row r="26" spans="1:18" ht="16.149999999999999" customHeight="1">
      <c r="A26" s="22" t="str">
        <f>IFERROR(VLOOKUP(B26,休日マスタ!$A$3:$A$22,1,FALSE),"")</f>
        <v/>
      </c>
      <c r="B26" s="24">
        <f t="shared" si="2"/>
        <v>46372</v>
      </c>
      <c r="C26" s="20">
        <f t="shared" si="0"/>
        <v>4</v>
      </c>
      <c r="D26" s="84"/>
      <c r="E26" s="85"/>
      <c r="F26" s="85"/>
      <c r="G26" s="85"/>
      <c r="H26" s="86"/>
      <c r="I26" s="87"/>
      <c r="J26" s="85"/>
      <c r="K26" s="85"/>
      <c r="L26" s="85"/>
      <c r="M26" s="88"/>
      <c r="N26" s="10">
        <f t="shared" si="1"/>
        <v>0</v>
      </c>
      <c r="O26" s="89"/>
      <c r="P26" s="89"/>
      <c r="Q26" s="89"/>
      <c r="R26" s="91"/>
    </row>
    <row r="27" spans="1:18" ht="16.149999999999999" customHeight="1">
      <c r="A27" s="22" t="str">
        <f>IFERROR(VLOOKUP(B27,休日マスタ!$A$3:$A$22,1,FALSE),"")</f>
        <v/>
      </c>
      <c r="B27" s="24">
        <f t="shared" si="2"/>
        <v>46373</v>
      </c>
      <c r="C27" s="20">
        <f t="shared" si="0"/>
        <v>5</v>
      </c>
      <c r="D27" s="84"/>
      <c r="E27" s="85"/>
      <c r="F27" s="85"/>
      <c r="G27" s="85"/>
      <c r="H27" s="86"/>
      <c r="I27" s="87"/>
      <c r="J27" s="85"/>
      <c r="K27" s="85"/>
      <c r="L27" s="85"/>
      <c r="M27" s="88"/>
      <c r="N27" s="10">
        <f t="shared" si="1"/>
        <v>0</v>
      </c>
      <c r="O27" s="89"/>
      <c r="P27" s="89"/>
      <c r="Q27" s="89"/>
      <c r="R27" s="91"/>
    </row>
    <row r="28" spans="1:18" ht="16.149999999999999" customHeight="1">
      <c r="A28" s="22" t="str">
        <f>IFERROR(VLOOKUP(B28,休日マスタ!$A$3:$A$22,1,FALSE),"")</f>
        <v/>
      </c>
      <c r="B28" s="24">
        <f t="shared" si="2"/>
        <v>46374</v>
      </c>
      <c r="C28" s="20">
        <f t="shared" si="0"/>
        <v>6</v>
      </c>
      <c r="D28" s="84"/>
      <c r="E28" s="85"/>
      <c r="F28" s="85"/>
      <c r="G28" s="85"/>
      <c r="H28" s="86"/>
      <c r="I28" s="87"/>
      <c r="J28" s="85"/>
      <c r="K28" s="85"/>
      <c r="L28" s="85"/>
      <c r="M28" s="88"/>
      <c r="N28" s="10">
        <f t="shared" si="1"/>
        <v>0</v>
      </c>
      <c r="O28" s="89"/>
      <c r="P28" s="89"/>
      <c r="Q28" s="89"/>
      <c r="R28" s="91"/>
    </row>
    <row r="29" spans="1:18" ht="16.149999999999999" customHeight="1">
      <c r="A29" s="22" t="str">
        <f>IFERROR(VLOOKUP(B29,休日マスタ!$A$3:$A$22,1,FALSE),"")</f>
        <v/>
      </c>
      <c r="B29" s="24">
        <f t="shared" si="2"/>
        <v>46375</v>
      </c>
      <c r="C29" s="20">
        <f t="shared" si="0"/>
        <v>7</v>
      </c>
      <c r="D29" s="84"/>
      <c r="E29" s="85"/>
      <c r="F29" s="85"/>
      <c r="G29" s="85"/>
      <c r="H29" s="86"/>
      <c r="I29" s="87"/>
      <c r="J29" s="85"/>
      <c r="K29" s="85"/>
      <c r="L29" s="85"/>
      <c r="M29" s="88"/>
      <c r="N29" s="10">
        <f t="shared" si="1"/>
        <v>0</v>
      </c>
      <c r="O29" s="89"/>
      <c r="P29" s="89"/>
      <c r="Q29" s="89"/>
      <c r="R29" s="91"/>
    </row>
    <row r="30" spans="1:18" ht="16.149999999999999" customHeight="1">
      <c r="A30" s="22" t="str">
        <f>IFERROR(VLOOKUP(B30,休日マスタ!$A$3:$A$22,1,FALSE),"")</f>
        <v/>
      </c>
      <c r="B30" s="24">
        <f t="shared" si="2"/>
        <v>46376</v>
      </c>
      <c r="C30" s="20">
        <f t="shared" si="0"/>
        <v>1</v>
      </c>
      <c r="D30" s="84"/>
      <c r="E30" s="85"/>
      <c r="F30" s="85"/>
      <c r="G30" s="85"/>
      <c r="H30" s="86"/>
      <c r="I30" s="87"/>
      <c r="J30" s="85"/>
      <c r="K30" s="85"/>
      <c r="L30" s="85"/>
      <c r="M30" s="88"/>
      <c r="N30" s="10">
        <f t="shared" si="1"/>
        <v>0</v>
      </c>
      <c r="O30" s="89"/>
      <c r="P30" s="89"/>
      <c r="Q30" s="89"/>
      <c r="R30" s="91"/>
    </row>
    <row r="31" spans="1:18" ht="16.149999999999999" customHeight="1">
      <c r="A31" s="22" t="str">
        <f>IFERROR(VLOOKUP(B31,休日マスタ!$A$3:$A$22,1,FALSE),"")</f>
        <v/>
      </c>
      <c r="B31" s="24">
        <f t="shared" si="2"/>
        <v>46377</v>
      </c>
      <c r="C31" s="20">
        <f t="shared" si="0"/>
        <v>2</v>
      </c>
      <c r="D31" s="84"/>
      <c r="E31" s="85"/>
      <c r="F31" s="85"/>
      <c r="G31" s="85"/>
      <c r="H31" s="86"/>
      <c r="I31" s="87"/>
      <c r="J31" s="85"/>
      <c r="K31" s="85"/>
      <c r="L31" s="85"/>
      <c r="M31" s="88"/>
      <c r="N31" s="10">
        <f t="shared" si="1"/>
        <v>0</v>
      </c>
      <c r="O31" s="89"/>
      <c r="P31" s="89"/>
      <c r="Q31" s="89"/>
      <c r="R31" s="91"/>
    </row>
    <row r="32" spans="1:18" ht="16.149999999999999" customHeight="1">
      <c r="A32" s="22" t="str">
        <f>IFERROR(VLOOKUP(B32,休日マスタ!$A$3:$A$22,1,FALSE),"")</f>
        <v/>
      </c>
      <c r="B32" s="24">
        <f t="shared" si="2"/>
        <v>46378</v>
      </c>
      <c r="C32" s="20">
        <f t="shared" si="0"/>
        <v>3</v>
      </c>
      <c r="D32" s="84"/>
      <c r="E32" s="85"/>
      <c r="F32" s="85"/>
      <c r="G32" s="85"/>
      <c r="H32" s="86"/>
      <c r="I32" s="87"/>
      <c r="J32" s="85"/>
      <c r="K32" s="85"/>
      <c r="L32" s="85"/>
      <c r="M32" s="88"/>
      <c r="N32" s="10">
        <f t="shared" si="1"/>
        <v>0</v>
      </c>
      <c r="O32" s="89"/>
      <c r="P32" s="89"/>
      <c r="Q32" s="89"/>
      <c r="R32" s="91"/>
    </row>
    <row r="33" spans="1:18" ht="16.149999999999999" customHeight="1">
      <c r="A33" s="22" t="str">
        <f>IFERROR(VLOOKUP(B33,休日マスタ!$A$3:$A$22,1,FALSE),"")</f>
        <v/>
      </c>
      <c r="B33" s="24">
        <f t="shared" si="2"/>
        <v>46379</v>
      </c>
      <c r="C33" s="20">
        <f t="shared" si="0"/>
        <v>4</v>
      </c>
      <c r="D33" s="84"/>
      <c r="E33" s="85"/>
      <c r="F33" s="85"/>
      <c r="G33" s="85"/>
      <c r="H33" s="86"/>
      <c r="I33" s="87"/>
      <c r="J33" s="85"/>
      <c r="K33" s="85"/>
      <c r="L33" s="85"/>
      <c r="M33" s="88"/>
      <c r="N33" s="10">
        <f t="shared" si="1"/>
        <v>0</v>
      </c>
      <c r="O33" s="89"/>
      <c r="P33" s="89"/>
      <c r="Q33" s="89"/>
      <c r="R33" s="91"/>
    </row>
    <row r="34" spans="1:18" ht="16.149999999999999" customHeight="1">
      <c r="A34" s="22" t="str">
        <f>IFERROR(VLOOKUP(B34,休日マスタ!$A$3:$A$22,1,FALSE),"")</f>
        <v/>
      </c>
      <c r="B34" s="24">
        <f t="shared" si="2"/>
        <v>46380</v>
      </c>
      <c r="C34" s="20">
        <f t="shared" si="0"/>
        <v>5</v>
      </c>
      <c r="D34" s="84"/>
      <c r="E34" s="85"/>
      <c r="F34" s="85"/>
      <c r="G34" s="85"/>
      <c r="H34" s="86"/>
      <c r="I34" s="87"/>
      <c r="J34" s="85"/>
      <c r="K34" s="85"/>
      <c r="L34" s="85"/>
      <c r="M34" s="88"/>
      <c r="N34" s="10">
        <f t="shared" si="1"/>
        <v>0</v>
      </c>
      <c r="O34" s="89"/>
      <c r="P34" s="89"/>
      <c r="Q34" s="89"/>
      <c r="R34" s="91"/>
    </row>
    <row r="35" spans="1:18" ht="16.149999999999999" customHeight="1">
      <c r="A35" s="22" t="str">
        <f>IFERROR(VLOOKUP(B35,休日マスタ!$A$3:$A$22,1,FALSE),"")</f>
        <v/>
      </c>
      <c r="B35" s="24">
        <f t="shared" si="2"/>
        <v>46381</v>
      </c>
      <c r="C35" s="20">
        <f t="shared" si="0"/>
        <v>6</v>
      </c>
      <c r="D35" s="84"/>
      <c r="E35" s="85"/>
      <c r="F35" s="85"/>
      <c r="G35" s="85"/>
      <c r="H35" s="86"/>
      <c r="I35" s="87"/>
      <c r="J35" s="85"/>
      <c r="K35" s="85"/>
      <c r="L35" s="85"/>
      <c r="M35" s="88"/>
      <c r="N35" s="10">
        <f t="shared" si="1"/>
        <v>0</v>
      </c>
      <c r="O35" s="89"/>
      <c r="P35" s="89"/>
      <c r="Q35" s="89"/>
      <c r="R35" s="91"/>
    </row>
    <row r="36" spans="1:18" ht="16.149999999999999" customHeight="1">
      <c r="A36" s="22" t="str">
        <f>IFERROR(VLOOKUP(B36,休日マスタ!$A$3:$A$22,1,FALSE),"")</f>
        <v/>
      </c>
      <c r="B36" s="24">
        <f t="shared" si="2"/>
        <v>46382</v>
      </c>
      <c r="C36" s="20">
        <f t="shared" si="0"/>
        <v>7</v>
      </c>
      <c r="D36" s="84"/>
      <c r="E36" s="85"/>
      <c r="F36" s="85"/>
      <c r="G36" s="85"/>
      <c r="H36" s="86"/>
      <c r="I36" s="87"/>
      <c r="J36" s="85"/>
      <c r="K36" s="85"/>
      <c r="L36" s="85"/>
      <c r="M36" s="88"/>
      <c r="N36" s="10">
        <f t="shared" si="1"/>
        <v>0</v>
      </c>
      <c r="O36" s="89"/>
      <c r="P36" s="89"/>
      <c r="Q36" s="89"/>
      <c r="R36" s="91"/>
    </row>
    <row r="37" spans="1:18" ht="16.149999999999999" customHeight="1">
      <c r="A37" s="22" t="str">
        <f>IFERROR(VLOOKUP(B37,休日マスタ!$A$3:$A$22,1,FALSE),"")</f>
        <v/>
      </c>
      <c r="B37" s="24">
        <f t="shared" si="2"/>
        <v>46383</v>
      </c>
      <c r="C37" s="20">
        <f t="shared" si="0"/>
        <v>1</v>
      </c>
      <c r="D37" s="84"/>
      <c r="E37" s="85"/>
      <c r="F37" s="85"/>
      <c r="G37" s="85"/>
      <c r="H37" s="86"/>
      <c r="I37" s="87"/>
      <c r="J37" s="85"/>
      <c r="K37" s="85"/>
      <c r="L37" s="85"/>
      <c r="M37" s="88"/>
      <c r="N37" s="10">
        <f t="shared" si="1"/>
        <v>0</v>
      </c>
      <c r="O37" s="89"/>
      <c r="P37" s="89"/>
      <c r="Q37" s="89"/>
      <c r="R37" s="91"/>
    </row>
    <row r="38" spans="1:18" ht="16.149999999999999" customHeight="1">
      <c r="A38" s="22" t="str">
        <f>IFERROR(VLOOKUP(B38,休日マスタ!$A$3:$A$22,1,FALSE),"")</f>
        <v/>
      </c>
      <c r="B38" s="24">
        <f t="shared" si="2"/>
        <v>46384</v>
      </c>
      <c r="C38" s="20">
        <f t="shared" si="0"/>
        <v>2</v>
      </c>
      <c r="D38" s="84"/>
      <c r="E38" s="85"/>
      <c r="F38" s="85"/>
      <c r="G38" s="85"/>
      <c r="H38" s="86"/>
      <c r="I38" s="87"/>
      <c r="J38" s="85"/>
      <c r="K38" s="85"/>
      <c r="L38" s="85"/>
      <c r="M38" s="88"/>
      <c r="N38" s="10">
        <f t="shared" si="1"/>
        <v>0</v>
      </c>
      <c r="O38" s="89"/>
      <c r="P38" s="89"/>
      <c r="Q38" s="89"/>
      <c r="R38" s="91"/>
    </row>
    <row r="39" spans="1:18" ht="16.149999999999999" customHeight="1">
      <c r="A39" s="22" t="str">
        <f>IFERROR(VLOOKUP(B39,休日マスタ!$A$3:$A$22,1,FALSE),"")</f>
        <v/>
      </c>
      <c r="B39" s="24">
        <f>IFERROR(IF(DAY(B38+1)=1,"",B38+1),"")</f>
        <v>46385</v>
      </c>
      <c r="C39" s="20">
        <f>IF(B39="","",WEEKDAY(B39,1))</f>
        <v>3</v>
      </c>
      <c r="D39" s="84"/>
      <c r="E39" s="85"/>
      <c r="F39" s="85"/>
      <c r="G39" s="85"/>
      <c r="H39" s="86"/>
      <c r="I39" s="87"/>
      <c r="J39" s="85"/>
      <c r="K39" s="85"/>
      <c r="L39" s="85"/>
      <c r="M39" s="88"/>
      <c r="N39" s="10">
        <f t="shared" si="1"/>
        <v>0</v>
      </c>
      <c r="O39" s="89"/>
      <c r="P39" s="89"/>
      <c r="Q39" s="89"/>
      <c r="R39" s="91"/>
    </row>
    <row r="40" spans="1:18" ht="16.149999999999999" customHeight="1">
      <c r="A40" s="22" t="str">
        <f>IFERROR(VLOOKUP(B40,休日マスタ!$A$3:$A$22,1,FALSE),"")</f>
        <v/>
      </c>
      <c r="B40" s="24">
        <f>IFERROR(IF(DAY(B39+1)=1,"",B39+1),"")</f>
        <v>46386</v>
      </c>
      <c r="C40" s="20">
        <f>IF(B40="","",WEEKDAY(B40,1))</f>
        <v>4</v>
      </c>
      <c r="D40" s="84"/>
      <c r="E40" s="85"/>
      <c r="F40" s="85"/>
      <c r="G40" s="85"/>
      <c r="H40" s="86"/>
      <c r="I40" s="87"/>
      <c r="J40" s="85"/>
      <c r="K40" s="85"/>
      <c r="L40" s="85"/>
      <c r="M40" s="88"/>
      <c r="N40" s="10">
        <f>(D40+E40+F40+G40+H40)+(I40+J40+K40+L40+M40)</f>
        <v>0</v>
      </c>
      <c r="O40" s="89"/>
      <c r="P40" s="89"/>
      <c r="Q40" s="89"/>
      <c r="R40" s="91"/>
    </row>
    <row r="41" spans="1:18" ht="16.149999999999999" customHeight="1" thickBot="1">
      <c r="A41" s="22" t="str">
        <f>IFERROR(VLOOKUP(B41,休日マスタ!$A$3:$A$22,1,FALSE),"")</f>
        <v/>
      </c>
      <c r="B41" s="25">
        <f>IFERROR(IF(DAY(B40+1)=1,"",B40+1),"")</f>
        <v>46387</v>
      </c>
      <c r="C41" s="33">
        <f>IF(B41="","",WEEKDAY(B41,1))</f>
        <v>5</v>
      </c>
      <c r="D41" s="95"/>
      <c r="E41" s="96"/>
      <c r="F41" s="96"/>
      <c r="G41" s="96"/>
      <c r="H41" s="97"/>
      <c r="I41" s="98"/>
      <c r="J41" s="96"/>
      <c r="K41" s="96"/>
      <c r="L41" s="96"/>
      <c r="M41" s="99"/>
      <c r="N41" s="11">
        <f>(D41+E41+F41+G41+H41)+(I41+J41+K41+L41+M41)</f>
        <v>0</v>
      </c>
      <c r="O41" s="100"/>
      <c r="P41" s="100"/>
      <c r="Q41" s="100"/>
      <c r="R41" s="101"/>
    </row>
    <row r="42" spans="1:18" s="46" customFormat="1" ht="16.149999999999999" customHeight="1" thickTop="1">
      <c r="B42" s="140" t="s">
        <v>16</v>
      </c>
      <c r="C42" s="141"/>
      <c r="D42" s="70">
        <f>SUM(D11:D41)</f>
        <v>0</v>
      </c>
      <c r="E42" s="71">
        <f t="shared" ref="E42:Q42" si="3">SUM(E11:E41)</f>
        <v>0</v>
      </c>
      <c r="F42" s="71">
        <f t="shared" si="3"/>
        <v>0</v>
      </c>
      <c r="G42" s="71">
        <f t="shared" si="3"/>
        <v>0</v>
      </c>
      <c r="H42" s="71">
        <f t="shared" si="3"/>
        <v>0</v>
      </c>
      <c r="I42" s="71">
        <f t="shared" si="3"/>
        <v>0</v>
      </c>
      <c r="J42" s="71">
        <f t="shared" si="3"/>
        <v>0</v>
      </c>
      <c r="K42" s="71">
        <f t="shared" si="3"/>
        <v>0</v>
      </c>
      <c r="L42" s="71">
        <f t="shared" si="3"/>
        <v>0</v>
      </c>
      <c r="M42" s="72">
        <f t="shared" si="3"/>
        <v>0</v>
      </c>
      <c r="N42" s="73">
        <f t="shared" si="3"/>
        <v>0</v>
      </c>
      <c r="O42" s="73">
        <f t="shared" si="3"/>
        <v>0</v>
      </c>
      <c r="P42" s="73">
        <f t="shared" si="3"/>
        <v>0</v>
      </c>
      <c r="Q42" s="73">
        <f t="shared" si="3"/>
        <v>0</v>
      </c>
      <c r="R42" s="73">
        <f>SUM(R11:R41)</f>
        <v>0</v>
      </c>
    </row>
    <row r="43" spans="1:18">
      <c r="B43" t="s">
        <v>17</v>
      </c>
    </row>
    <row r="44" spans="1:18" ht="22.5" customHeight="1">
      <c r="B44" s="45" t="s">
        <v>95</v>
      </c>
    </row>
    <row r="45" spans="1:18" ht="9" customHeight="1"/>
    <row r="46" spans="1:18" ht="20">
      <c r="B46" s="142" t="s">
        <v>18</v>
      </c>
      <c r="C46" s="142"/>
      <c r="D46" s="142"/>
      <c r="E46" s="142"/>
      <c r="F46" s="142"/>
      <c r="G46" s="142"/>
      <c r="H46" s="142"/>
      <c r="I46" s="142"/>
      <c r="J46" s="142"/>
      <c r="K46" s="142"/>
      <c r="L46" s="142"/>
      <c r="M46" s="142"/>
      <c r="N46" s="142"/>
      <c r="O46" s="142"/>
      <c r="P46" s="142"/>
      <c r="Q46" s="142"/>
      <c r="R46" s="142"/>
    </row>
    <row r="47" spans="1:18" ht="69" customHeight="1">
      <c r="B47" s="143" t="s">
        <v>25</v>
      </c>
      <c r="C47" s="144"/>
      <c r="D47" s="185" t="str">
        <f>'様式1-1月報(11月)'!$D$46:$R$46</f>
        <v>　目標設定シートの１（１）で記載したものを記入</v>
      </c>
      <c r="E47" s="186"/>
      <c r="F47" s="186"/>
      <c r="G47" s="186"/>
      <c r="H47" s="186"/>
      <c r="I47" s="186"/>
      <c r="J47" s="186"/>
      <c r="K47" s="186"/>
      <c r="L47" s="186"/>
      <c r="M47" s="186"/>
      <c r="N47" s="186"/>
      <c r="O47" s="186"/>
      <c r="P47" s="186"/>
      <c r="Q47" s="186"/>
      <c r="R47" s="187"/>
    </row>
    <row r="48" spans="1:18" ht="63" customHeight="1">
      <c r="B48" s="143" t="s">
        <v>54</v>
      </c>
      <c r="C48" s="148"/>
      <c r="D48" s="191" t="str">
        <f>'様式1-1月報(11月)'!$D$47:$R$47</f>
        <v>①　目標設定シートの１（２）で記載したものを記入
②
③</v>
      </c>
      <c r="E48" s="192"/>
      <c r="F48" s="192"/>
      <c r="G48" s="192"/>
      <c r="H48" s="192"/>
      <c r="I48" s="192"/>
      <c r="J48" s="192"/>
      <c r="K48" s="192"/>
      <c r="L48" s="192"/>
      <c r="M48" s="192"/>
      <c r="N48" s="192"/>
      <c r="O48" s="192"/>
      <c r="P48" s="192"/>
      <c r="Q48" s="192"/>
      <c r="R48" s="193"/>
    </row>
    <row r="49" spans="2:18" ht="42" customHeight="1">
      <c r="B49" s="165" t="s">
        <v>74</v>
      </c>
      <c r="C49" s="166"/>
      <c r="D49" s="188" t="str">
        <f>'様式1-1月報(11月)'!$D$52:$R$52</f>
        <v>・当月の考察等踏まえた行動計画</v>
      </c>
      <c r="E49" s="189"/>
      <c r="F49" s="189"/>
      <c r="G49" s="189"/>
      <c r="H49" s="189"/>
      <c r="I49" s="189"/>
      <c r="J49" s="189"/>
      <c r="K49" s="189"/>
      <c r="L49" s="189"/>
      <c r="M49" s="189"/>
      <c r="N49" s="189"/>
      <c r="O49" s="189"/>
      <c r="P49" s="189"/>
      <c r="Q49" s="189"/>
      <c r="R49" s="190"/>
    </row>
    <row r="50" spans="2:18" ht="27.65" customHeight="1">
      <c r="B50" s="131" t="s">
        <v>19</v>
      </c>
      <c r="C50" s="132"/>
      <c r="D50" s="137" t="s">
        <v>27</v>
      </c>
      <c r="E50" s="138"/>
      <c r="F50" s="138"/>
      <c r="G50" s="138"/>
      <c r="H50" s="138"/>
      <c r="I50" s="138"/>
      <c r="J50" s="138"/>
      <c r="K50" s="138"/>
      <c r="L50" s="138"/>
      <c r="M50" s="138"/>
      <c r="N50" s="138"/>
      <c r="O50" s="138"/>
      <c r="P50" s="138"/>
      <c r="Q50" s="138"/>
      <c r="R50" s="139"/>
    </row>
    <row r="51" spans="2:18" ht="28.9" customHeight="1">
      <c r="B51" s="133"/>
      <c r="C51" s="134"/>
      <c r="D51" s="137" t="s">
        <v>66</v>
      </c>
      <c r="E51" s="138"/>
      <c r="F51" s="138"/>
      <c r="G51" s="138"/>
      <c r="H51" s="138"/>
      <c r="I51" s="138"/>
      <c r="J51" s="138"/>
      <c r="K51" s="138"/>
      <c r="L51" s="138"/>
      <c r="M51" s="138"/>
      <c r="N51" s="138"/>
      <c r="O51" s="138"/>
      <c r="P51" s="138"/>
      <c r="Q51" s="138"/>
      <c r="R51" s="139"/>
    </row>
    <row r="52" spans="2:18" ht="33" customHeight="1">
      <c r="B52" s="135"/>
      <c r="C52" s="136"/>
      <c r="D52" s="137" t="s">
        <v>28</v>
      </c>
      <c r="E52" s="138"/>
      <c r="F52" s="138"/>
      <c r="G52" s="138"/>
      <c r="H52" s="138"/>
      <c r="I52" s="138"/>
      <c r="J52" s="138"/>
      <c r="K52" s="138"/>
      <c r="L52" s="138"/>
      <c r="M52" s="138"/>
      <c r="N52" s="138"/>
      <c r="O52" s="138"/>
      <c r="P52" s="138"/>
      <c r="Q52" s="138"/>
      <c r="R52" s="139"/>
    </row>
    <row r="53" spans="2:18" ht="63" customHeight="1">
      <c r="B53" s="128" t="s">
        <v>67</v>
      </c>
      <c r="C53" s="129"/>
      <c r="D53" s="182" t="s">
        <v>69</v>
      </c>
      <c r="E53" s="183"/>
      <c r="F53" s="183"/>
      <c r="G53" s="183"/>
      <c r="H53" s="183"/>
      <c r="I53" s="183"/>
      <c r="J53" s="183"/>
      <c r="K53" s="183"/>
      <c r="L53" s="183"/>
      <c r="M53" s="183"/>
      <c r="N53" s="183"/>
      <c r="O53" s="183"/>
      <c r="P53" s="183"/>
      <c r="Q53" s="183"/>
      <c r="R53" s="184"/>
    </row>
    <row r="54" spans="2:18" ht="36" customHeight="1">
      <c r="B54" s="154" t="s">
        <v>26</v>
      </c>
      <c r="C54" s="155"/>
      <c r="D54" s="156" t="s">
        <v>23</v>
      </c>
      <c r="E54" s="157"/>
      <c r="F54" s="158"/>
      <c r="G54" s="159"/>
      <c r="H54" s="160" t="s">
        <v>24</v>
      </c>
      <c r="I54" s="161"/>
      <c r="J54" s="162"/>
      <c r="K54" s="163"/>
      <c r="L54" s="160" t="s">
        <v>88</v>
      </c>
      <c r="M54" s="161"/>
      <c r="N54" s="149">
        <f>F54+J54</f>
        <v>0</v>
      </c>
      <c r="O54" s="150"/>
      <c r="P54" s="151" t="s">
        <v>29</v>
      </c>
      <c r="Q54" s="152"/>
      <c r="R54" s="94"/>
    </row>
    <row r="55" spans="2:18">
      <c r="B55" s="153" t="s">
        <v>73</v>
      </c>
      <c r="C55" s="153"/>
      <c r="D55" s="153"/>
      <c r="E55" s="153"/>
      <c r="F55" s="153"/>
      <c r="G55" s="153"/>
      <c r="H55" s="153"/>
      <c r="I55" s="153"/>
      <c r="J55" s="153"/>
      <c r="K55" s="153"/>
      <c r="L55" s="153"/>
      <c r="M55" s="153"/>
      <c r="N55" s="153"/>
      <c r="O55" s="153"/>
      <c r="P55" s="153"/>
      <c r="Q55" s="153"/>
      <c r="R55" s="153"/>
    </row>
  </sheetData>
  <sheetProtection algorithmName="SHA-512" hashValue="6h9jqNmjJ8B8BmYjGvpUEv6AdmlwSPMOJwfGQ4Dt3+i4w9aFlu12R6Vky8P2zdY2EQqZTVrWerIPtrxWunA2SA==" saltValue="BarO0K/UN5+6gPYh0P0zxA==" spinCount="100000" sheet="1" objects="1" scenarios="1"/>
  <protectedRanges>
    <protectedRange sqref="L5:R5 D11:M41 O11:R41 T1:X1048576 D50:R53 F54:G54 J54:K54 R54" name="範囲1"/>
  </protectedRanges>
  <mergeCells count="44">
    <mergeCell ref="B55:R55"/>
    <mergeCell ref="B53:C53"/>
    <mergeCell ref="D53:R53"/>
    <mergeCell ref="B54:C54"/>
    <mergeCell ref="D54:E54"/>
    <mergeCell ref="F54:G54"/>
    <mergeCell ref="H54:I54"/>
    <mergeCell ref="J54:K54"/>
    <mergeCell ref="L54:M54"/>
    <mergeCell ref="N54:O54"/>
    <mergeCell ref="P54:Q54"/>
    <mergeCell ref="B50:C52"/>
    <mergeCell ref="D50:R50"/>
    <mergeCell ref="D51:R51"/>
    <mergeCell ref="D52:R52"/>
    <mergeCell ref="B48:C48"/>
    <mergeCell ref="D48:R48"/>
    <mergeCell ref="D47:R47"/>
    <mergeCell ref="B49:C49"/>
    <mergeCell ref="D49:R49"/>
    <mergeCell ref="D7:D8"/>
    <mergeCell ref="E7:E8"/>
    <mergeCell ref="F7:G7"/>
    <mergeCell ref="H7:H8"/>
    <mergeCell ref="I7:I8"/>
    <mergeCell ref="B42:C42"/>
    <mergeCell ref="B46:R46"/>
    <mergeCell ref="B47:C47"/>
    <mergeCell ref="B2:R2"/>
    <mergeCell ref="L4:R4"/>
    <mergeCell ref="L5:R5"/>
    <mergeCell ref="B6:C6"/>
    <mergeCell ref="D6:H6"/>
    <mergeCell ref="I6:M6"/>
    <mergeCell ref="N6:N8"/>
    <mergeCell ref="O6:O8"/>
    <mergeCell ref="P6:P8"/>
    <mergeCell ref="Q6:Q8"/>
    <mergeCell ref="R6:R8"/>
    <mergeCell ref="B7:B8"/>
    <mergeCell ref="C7:C8"/>
    <mergeCell ref="J7:J8"/>
    <mergeCell ref="K7:L7"/>
    <mergeCell ref="M7:M8"/>
  </mergeCells>
  <phoneticPr fontId="1"/>
  <conditionalFormatting sqref="B11:C41">
    <cfRule type="expression" dxfId="11" priority="1">
      <formula>$A11&lt;&gt;""</formula>
    </cfRule>
    <cfRule type="expression" dxfId="10" priority="2">
      <formula>$C11=1</formula>
    </cfRule>
    <cfRule type="expression" dxfId="9" priority="3">
      <formula>$C11=7</formula>
    </cfRule>
  </conditionalFormatting>
  <dataValidations count="1">
    <dataValidation type="decimal" allowBlank="1" showInputMessage="1" showErrorMessage="1" errorTitle="お手数をおかけします。" error="集計を行うため、０以上の整数の入力をお願いします。" promptTitle="０以上の整数を入力してください。" sqref="D11:M41 O11:R41" xr:uid="{00000000-0002-0000-0800-000000000000}">
      <formula1>0</formula1>
      <formula2>10000000</formula2>
    </dataValidation>
  </dataValidations>
  <printOptions horizontalCentered="1" verticalCentered="1"/>
  <pageMargins left="0" right="0" top="0" bottom="0" header="0" footer="0"/>
  <pageSetup paperSize="9" scale="6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様式1-1月報(4月)</vt:lpstr>
      <vt:lpstr>様式1-1月報(5月)</vt:lpstr>
      <vt:lpstr>様式1-1月報(6月)</vt:lpstr>
      <vt:lpstr>様式1-1月報(7月)</vt:lpstr>
      <vt:lpstr>様式1-1月報(8月)</vt:lpstr>
      <vt:lpstr>様式1-1月報(9月)</vt:lpstr>
      <vt:lpstr>様式1-1月報(10月)</vt:lpstr>
      <vt:lpstr>様式1-1月報(11月)</vt:lpstr>
      <vt:lpstr>様式1-1月報(12月)</vt:lpstr>
      <vt:lpstr>様式1-1月報(1月)</vt:lpstr>
      <vt:lpstr>様式1-1月報(2月)</vt:lpstr>
      <vt:lpstr>様式1-1月報(3月)</vt:lpstr>
      <vt:lpstr>年間合計</vt:lpstr>
      <vt:lpstr>休日マスタ</vt:lpstr>
      <vt:lpstr>'様式1-1月報(10月)'!Print_Area</vt:lpstr>
      <vt:lpstr>'様式1-1月報(11月)'!Print_Area</vt:lpstr>
      <vt:lpstr>'様式1-1月報(12月)'!Print_Area</vt:lpstr>
      <vt:lpstr>'様式1-1月報(1月)'!Print_Area</vt:lpstr>
      <vt:lpstr>'様式1-1月報(2月)'!Print_Area</vt:lpstr>
      <vt:lpstr>'様式1-1月報(3月)'!Print_Area</vt:lpstr>
      <vt:lpstr>'様式1-1月報(4月)'!Print_Area</vt:lpstr>
      <vt:lpstr>'様式1-1月報(5月)'!Print_Area</vt:lpstr>
      <vt:lpstr>'様式1-1月報(6月)'!Print_Area</vt:lpstr>
      <vt:lpstr>'様式1-1月報(7月)'!Print_Area</vt:lpstr>
      <vt:lpstr>'様式1-1月報(8月)'!Print_Area</vt:lpstr>
      <vt:lpstr>'様式1-1月報(9月)'!Print_Area</vt:lpstr>
    </vt:vector>
  </TitlesOfParts>
  <Company>総務企画局情報管理部システム管理課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白髭里美_40（健）地域包括ケア推進室</cp:lastModifiedBy>
  <cp:lastPrinted>2025-09-30T04:45:17Z</cp:lastPrinted>
  <dcterms:created xsi:type="dcterms:W3CDTF">2022-04-12T03:38:11Z</dcterms:created>
  <dcterms:modified xsi:type="dcterms:W3CDTF">2026-04-08T04:29:23Z</dcterms:modified>
</cp:coreProperties>
</file>