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8045" windowHeight="6525"/>
  </bookViews>
  <sheets>
    <sheet name="第６号様式" sheetId="3" r:id="rId1"/>
    <sheet name="入力補助シート" sheetId="2" r:id="rId2"/>
    <sheet name="第２号様式（同居用）" sheetId="7" state="hidden" r:id="rId3"/>
  </sheets>
  <definedNames>
    <definedName name="_xlnm.Print_Area" localSheetId="2">'第２号様式（同居用）'!$A$1:$P$30</definedName>
    <definedName name="_xlnm.Print_Area" localSheetId="0">第６号様式!$A$1:$S$32</definedName>
    <definedName name="_xlnm.Print_Area" localSheetId="1">入力補助シート!$A$19:$Y$35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32" i="2" l="1"/>
  <c r="X31" i="2"/>
  <c r="X29" i="2"/>
  <c r="X27" i="2"/>
  <c r="X25" i="2"/>
  <c r="X23" i="2"/>
  <c r="X37" i="2"/>
  <c r="O37" i="2"/>
  <c r="O33" i="2"/>
  <c r="O31" i="2"/>
  <c r="O29" i="2"/>
  <c r="O27" i="2"/>
  <c r="O25" i="2"/>
  <c r="O23" i="2"/>
  <c r="S8" i="3"/>
  <c r="X33" i="2" l="1"/>
  <c r="H1" i="3" l="1"/>
  <c r="F22" i="7" l="1"/>
  <c r="N8" i="3"/>
  <c r="O8" i="3" s="1"/>
  <c r="P8" i="3" s="1"/>
  <c r="K38" i="2" l="1"/>
  <c r="F1" i="7" l="1"/>
  <c r="K15" i="7" l="1"/>
  <c r="L15" i="7" s="1"/>
  <c r="M15" i="7" s="1"/>
  <c r="K12" i="7"/>
  <c r="L12" i="7" s="1"/>
  <c r="O12" i="7" s="1"/>
  <c r="K10" i="7"/>
  <c r="L10" i="7" s="1"/>
  <c r="K8" i="7"/>
  <c r="L8" i="7" s="1"/>
  <c r="O8" i="7" s="1"/>
  <c r="F28" i="7"/>
  <c r="E28" i="7"/>
  <c r="L28" i="7" s="1"/>
  <c r="F26" i="7"/>
  <c r="E26" i="7"/>
  <c r="L26" i="7" s="1"/>
  <c r="F24" i="7"/>
  <c r="E24" i="7"/>
  <c r="L24" i="7" s="1"/>
  <c r="E22" i="7"/>
  <c r="O7" i="7"/>
  <c r="N7" i="7"/>
  <c r="M7" i="7"/>
  <c r="J24" i="7" l="1"/>
  <c r="M10" i="7"/>
  <c r="O10" i="7"/>
  <c r="N10" i="7"/>
  <c r="N15" i="7"/>
  <c r="O15" i="7" s="1"/>
  <c r="M8" i="7"/>
  <c r="M12" i="7"/>
  <c r="N8" i="7"/>
  <c r="N12" i="7"/>
  <c r="J26" i="7"/>
  <c r="J28" i="7"/>
  <c r="L22" i="7"/>
  <c r="J22" i="7"/>
  <c r="P12" i="7" l="1"/>
  <c r="P15" i="7"/>
  <c r="P8" i="7"/>
  <c r="P10" i="7"/>
  <c r="P18" i="7" l="1"/>
  <c r="K23" i="2" l="1"/>
  <c r="T34" i="2" l="1"/>
  <c r="K34" i="2"/>
  <c r="V33" i="2"/>
  <c r="T33" i="2"/>
  <c r="R33" i="2"/>
  <c r="M33" i="2"/>
  <c r="K33" i="2"/>
  <c r="I33" i="2"/>
  <c r="T32" i="2"/>
  <c r="K32" i="2"/>
  <c r="V31" i="2"/>
  <c r="T31" i="2"/>
  <c r="R31" i="2"/>
  <c r="M31" i="2"/>
  <c r="K31" i="2"/>
  <c r="I31" i="2"/>
  <c r="R34" i="2" l="1"/>
  <c r="X34" i="2" s="1"/>
  <c r="I34" i="2"/>
  <c r="O34" i="2" s="1"/>
  <c r="R32" i="2"/>
  <c r="I32" i="2"/>
  <c r="O32" i="2" s="1"/>
  <c r="T38" i="2"/>
  <c r="V37" i="2"/>
  <c r="T37" i="2"/>
  <c r="R37" i="2"/>
  <c r="M37" i="2"/>
  <c r="K37" i="2"/>
  <c r="I37" i="2"/>
  <c r="T30" i="2"/>
  <c r="K30" i="2"/>
  <c r="V29" i="2"/>
  <c r="T29" i="2"/>
  <c r="R29" i="2"/>
  <c r="M29" i="2"/>
  <c r="K29" i="2"/>
  <c r="I29" i="2"/>
  <c r="T28" i="2"/>
  <c r="K28" i="2"/>
  <c r="V27" i="2"/>
  <c r="T27" i="2"/>
  <c r="R27" i="2"/>
  <c r="M27" i="2"/>
  <c r="K27" i="2"/>
  <c r="I27" i="2"/>
  <c r="T26" i="2"/>
  <c r="K26" i="2"/>
  <c r="V25" i="2"/>
  <c r="T25" i="2"/>
  <c r="R25" i="2"/>
  <c r="M25" i="2"/>
  <c r="K25" i="2"/>
  <c r="I25" i="2"/>
  <c r="T24" i="2"/>
  <c r="V23" i="2"/>
  <c r="T23" i="2"/>
  <c r="R23" i="2"/>
  <c r="K24" i="2"/>
  <c r="M23" i="2"/>
  <c r="I23" i="2"/>
  <c r="I28" i="3"/>
  <c r="H28" i="3"/>
  <c r="I26" i="3"/>
  <c r="H26" i="3"/>
  <c r="I24" i="3"/>
  <c r="H24" i="3"/>
  <c r="M24" i="3" s="1"/>
  <c r="I38" i="2" l="1"/>
  <c r="O38" i="2" s="1"/>
  <c r="R38" i="2"/>
  <c r="X38" i="2" s="1"/>
  <c r="M26" i="3"/>
  <c r="I30" i="2"/>
  <c r="O30" i="2" s="1"/>
  <c r="R30" i="2"/>
  <c r="X30" i="2" s="1"/>
  <c r="R28" i="2"/>
  <c r="X28" i="2" s="1"/>
  <c r="I28" i="2"/>
  <c r="O28" i="2" s="1"/>
  <c r="R26" i="2"/>
  <c r="X26" i="2" s="1"/>
  <c r="O26" i="3"/>
  <c r="I26" i="2"/>
  <c r="O26" i="2" s="1"/>
  <c r="O28" i="3"/>
  <c r="O24" i="3"/>
  <c r="M28" i="3"/>
  <c r="I22" i="3"/>
  <c r="H22" i="3"/>
  <c r="N17" i="3"/>
  <c r="O17" i="3" s="1"/>
  <c r="P17" i="3" s="1"/>
  <c r="N16" i="3"/>
  <c r="O16" i="3" s="1"/>
  <c r="N15" i="3"/>
  <c r="O15" i="3" s="1"/>
  <c r="P15" i="3" s="1"/>
  <c r="N14" i="3"/>
  <c r="O14" i="3" s="1"/>
  <c r="N13" i="3"/>
  <c r="O13" i="3" s="1"/>
  <c r="P13" i="3" s="1"/>
  <c r="N12" i="3"/>
  <c r="O12" i="3" s="1"/>
  <c r="N11" i="3"/>
  <c r="O11" i="3" s="1"/>
  <c r="P11" i="3" s="1"/>
  <c r="N10" i="3"/>
  <c r="N9" i="3"/>
  <c r="O9" i="3" s="1"/>
  <c r="R8" i="3"/>
  <c r="R7" i="3"/>
  <c r="Q7" i="3"/>
  <c r="P7" i="3"/>
  <c r="H26" i="7" l="1"/>
  <c r="N26" i="7" s="1"/>
  <c r="H27" i="7"/>
  <c r="J27" i="7"/>
  <c r="H28" i="7"/>
  <c r="N28" i="7" s="1"/>
  <c r="H29" i="7"/>
  <c r="J29" i="7"/>
  <c r="R12" i="3"/>
  <c r="P12" i="3"/>
  <c r="R14" i="3"/>
  <c r="P14" i="3"/>
  <c r="R16" i="3"/>
  <c r="P16" i="3"/>
  <c r="M22" i="3"/>
  <c r="J25" i="7"/>
  <c r="H25" i="7"/>
  <c r="H24" i="7"/>
  <c r="N24" i="7" s="1"/>
  <c r="O10" i="3"/>
  <c r="R10" i="3" s="1"/>
  <c r="M29" i="3"/>
  <c r="K28" i="3"/>
  <c r="Q28" i="3" s="1"/>
  <c r="K29" i="3"/>
  <c r="M27" i="3"/>
  <c r="K27" i="3"/>
  <c r="K26" i="3"/>
  <c r="Q26" i="3" s="1"/>
  <c r="M25" i="3"/>
  <c r="K25" i="3"/>
  <c r="K24" i="3"/>
  <c r="Q24" i="3" s="1"/>
  <c r="O22" i="3"/>
  <c r="I24" i="2"/>
  <c r="O24" i="2" s="1"/>
  <c r="R13" i="3"/>
  <c r="Q13" i="3"/>
  <c r="S13" i="3" s="1"/>
  <c r="R15" i="3"/>
  <c r="Q15" i="3"/>
  <c r="R11" i="3"/>
  <c r="Q11" i="3"/>
  <c r="P9" i="3"/>
  <c r="R9" i="3"/>
  <c r="Q9" i="3"/>
  <c r="R17" i="3"/>
  <c r="Q17" i="3"/>
  <c r="Q8" i="3"/>
  <c r="Q12" i="3"/>
  <c r="Q14" i="3"/>
  <c r="Q16" i="3"/>
  <c r="S17" i="3" l="1"/>
  <c r="N29" i="7"/>
  <c r="N27" i="7"/>
  <c r="N25" i="7"/>
  <c r="P10" i="3"/>
  <c r="Q10" i="3"/>
  <c r="S12" i="3"/>
  <c r="Q29" i="3"/>
  <c r="Q27" i="3"/>
  <c r="Q25" i="3"/>
  <c r="R24" i="2"/>
  <c r="X24" i="2" s="1"/>
  <c r="S14" i="3"/>
  <c r="S15" i="3"/>
  <c r="S11" i="3"/>
  <c r="S9" i="3"/>
  <c r="S16" i="3"/>
  <c r="S10" i="3" l="1"/>
  <c r="S18" i="3" s="1"/>
  <c r="H22" i="7"/>
  <c r="N22" i="7" s="1"/>
  <c r="K22" i="3"/>
  <c r="Q22" i="3" s="1"/>
  <c r="M23" i="3"/>
  <c r="J23" i="7"/>
  <c r="H23" i="7"/>
  <c r="K23" i="3"/>
  <c r="Q23" i="3" l="1"/>
  <c r="N23" i="7"/>
</calcChain>
</file>

<file path=xl/comments1.xml><?xml version="1.0" encoding="utf-8"?>
<comments xmlns="http://schemas.openxmlformats.org/spreadsheetml/2006/main">
  <authors>
    <author>作成者</author>
  </authors>
  <commentList>
    <comment ref="K6" authorId="0" shapeId="0">
      <text>
        <r>
          <rPr>
            <b/>
            <sz val="12"/>
            <color indexed="81"/>
            <rFont val="MS P ゴシック"/>
            <family val="3"/>
            <charset val="128"/>
          </rPr>
          <t>補助対象期間が終了した人について、事由をプルダウンで選択してください。</t>
        </r>
      </text>
    </comment>
    <comment ref="P6" authorId="0" shapeId="0">
      <text>
        <r>
          <rPr>
            <sz val="9"/>
            <color indexed="81"/>
            <rFont val="ＭＳ Ｐゴシック"/>
            <family val="3"/>
            <charset val="128"/>
          </rPr>
          <t>プルダウンから四半期を選択してください</t>
        </r>
      </text>
    </comment>
    <comment ref="I7" authorId="0" shapeId="0">
      <text>
        <r>
          <rPr>
            <sz val="9"/>
            <color indexed="81"/>
            <rFont val="ＭＳ Ｐゴシック"/>
            <family val="3"/>
            <charset val="128"/>
          </rPr>
          <t>適用の開始日のこと
⇒採用年月日・賃貸借契約期間・住民票の異動日のうち、全ての条件が整った日が開始日となります。</t>
        </r>
      </text>
    </comment>
    <comment ref="J7" authorId="0" shapeId="0">
      <text>
        <r>
          <rPr>
            <sz val="9"/>
            <color indexed="81"/>
            <rFont val="ＭＳ Ｐゴシック"/>
            <family val="3"/>
            <charset val="128"/>
          </rPr>
          <t xml:space="preserve">適用除外となる日のこと
⇒転居・退職・採用8年（特例対象者は9又は10年）超え等により、対象外となった日のこと
賃貸借契約書の終了日（満了日）ではないので注意！！
</t>
        </r>
      </text>
    </comment>
    <comment ref="B20" authorId="0" shapeId="0">
      <text>
        <r>
          <rPr>
            <b/>
            <sz val="12"/>
            <color indexed="81"/>
            <rFont val="MS P ゴシック"/>
            <family val="3"/>
            <charset val="128"/>
          </rPr>
          <t>法人の給与規定に基づく賃金の締め日、支払い日、本人負担額の控除日等を記載してください。</t>
        </r>
      </text>
    </comment>
  </commentList>
</comments>
</file>

<file path=xl/comments2.xml><?xml version="1.0" encoding="utf-8"?>
<comments xmlns="http://schemas.openxmlformats.org/spreadsheetml/2006/main">
  <authors>
    <author>作成者</author>
  </authors>
  <commentList>
    <comment ref="E37" authorId="0" shapeId="0">
      <text>
        <r>
          <rPr>
            <sz val="9"/>
            <color indexed="81"/>
            <rFont val="ＭＳ Ｐゴシック"/>
            <family val="3"/>
            <charset val="128"/>
          </rPr>
          <t>例月の家賃等金額
（日割りでない）</t>
        </r>
      </text>
    </comment>
    <comment ref="F37" authorId="0" shapeId="0">
      <text>
        <r>
          <rPr>
            <sz val="9"/>
            <color indexed="81"/>
            <rFont val="ＭＳ Ｐゴシック"/>
            <family val="3"/>
            <charset val="128"/>
          </rPr>
          <t>日割り月の
法人負担額</t>
        </r>
      </text>
    </comment>
    <comment ref="G37" authorId="0" shapeId="0">
      <text>
        <r>
          <rPr>
            <sz val="9"/>
            <color indexed="81"/>
            <rFont val="ＭＳ Ｐゴシック"/>
            <family val="3"/>
            <charset val="128"/>
          </rPr>
          <t>日割り月の補助対象経費に係る本人負担額</t>
        </r>
      </text>
    </comment>
  </commentList>
</comments>
</file>

<file path=xl/comments3.xml><?xml version="1.0" encoding="utf-8"?>
<comments xmlns="http://schemas.openxmlformats.org/spreadsheetml/2006/main">
  <authors>
    <author>作成者</author>
  </authors>
  <commentList>
    <comment ref="M6" authorId="0" shapeId="0">
      <text>
        <r>
          <rPr>
            <sz val="9"/>
            <color indexed="81"/>
            <rFont val="ＭＳ Ｐゴシック"/>
            <family val="3"/>
            <charset val="128"/>
          </rPr>
          <t>プルダウンから四半期を選択してください</t>
        </r>
      </text>
    </comment>
    <comment ref="G7" authorId="0" shapeId="0">
      <text>
        <r>
          <rPr>
            <sz val="9"/>
            <color indexed="81"/>
            <rFont val="ＭＳ Ｐゴシック"/>
            <family val="3"/>
            <charset val="128"/>
          </rPr>
          <t xml:space="preserve">適用の開始日のこと
⇒採用年月日・賃貸借契約期間・住民票の異動日のうち、全ての条件が整った日が開始日となります。
</t>
        </r>
      </text>
    </comment>
    <comment ref="H7" authorId="0" shapeId="0">
      <text>
        <r>
          <rPr>
            <sz val="9"/>
            <color indexed="81"/>
            <rFont val="ＭＳ Ｐゴシック"/>
            <family val="3"/>
            <charset val="128"/>
          </rPr>
          <t>適用除外となる日のこと
⇒転居・退職・採用8年（特例対象者は9又は10年）超え等により、対象外となった日のこと
賃貸借契約書の終了日（満了日）ではないので注意！！</t>
        </r>
      </text>
    </comment>
  </commentList>
</comments>
</file>

<file path=xl/sharedStrings.xml><?xml version="1.0" encoding="utf-8"?>
<sst xmlns="http://schemas.openxmlformats.org/spreadsheetml/2006/main" count="363" uniqueCount="112">
  <si>
    <t>円</t>
    <rPh sb="0" eb="1">
      <t>エン</t>
    </rPh>
    <phoneticPr fontId="2"/>
  </si>
  <si>
    <t>№</t>
    <phoneticPr fontId="2"/>
  </si>
  <si>
    <t>名前</t>
    <rPh sb="0" eb="2">
      <t>ナマエ</t>
    </rPh>
    <phoneticPr fontId="2"/>
  </si>
  <si>
    <t>補助対象者名</t>
    <rPh sb="0" eb="2">
      <t>ホジョ</t>
    </rPh>
    <rPh sb="2" eb="4">
      <t>タイショウ</t>
    </rPh>
    <rPh sb="4" eb="5">
      <t>シャ</t>
    </rPh>
    <rPh sb="5" eb="6">
      <t>メイ</t>
    </rPh>
    <phoneticPr fontId="2"/>
  </si>
  <si>
    <t>月の日数</t>
    <phoneticPr fontId="2"/>
  </si>
  <si>
    <t>補助日数</t>
    <phoneticPr fontId="2"/>
  </si>
  <si>
    <t>月額家賃等</t>
    <phoneticPr fontId="2"/>
  </si>
  <si>
    <t>日割り月</t>
    <rPh sb="0" eb="2">
      <t>ヒワ</t>
    </rPh>
    <rPh sb="3" eb="4">
      <t>ツキ</t>
    </rPh>
    <phoneticPr fontId="2"/>
  </si>
  <si>
    <t>法人負担家賃等</t>
    <rPh sb="6" eb="7">
      <t>トウ</t>
    </rPh>
    <phoneticPr fontId="2"/>
  </si>
  <si>
    <t>本人負担額</t>
    <rPh sb="0" eb="5">
      <t>ホンニンフタンガク</t>
    </rPh>
    <phoneticPr fontId="2"/>
  </si>
  <si>
    <t>限度額による日割り補助額</t>
    <rPh sb="0" eb="2">
      <t>ゲンド</t>
    </rPh>
    <rPh sb="2" eb="3">
      <t>ガク</t>
    </rPh>
    <rPh sb="6" eb="8">
      <t>ヒワ</t>
    </rPh>
    <rPh sb="9" eb="11">
      <t>ホジョ</t>
    </rPh>
    <rPh sb="11" eb="12">
      <t>ガク</t>
    </rPh>
    <phoneticPr fontId="2"/>
  </si>
  <si>
    <t>円　÷</t>
  </si>
  <si>
    <t>日　×</t>
  </si>
  <si>
    <t>日　＝</t>
  </si>
  <si>
    <t>円</t>
  </si>
  <si>
    <t>(</t>
    <phoneticPr fontId="2"/>
  </si>
  <si>
    <t>円　－</t>
    <phoneticPr fontId="2"/>
  </si>
  <si>
    <t>月額家賃等による日割り補助額</t>
    <rPh sb="0" eb="5">
      <t>ゲツガクヤチントウ</t>
    </rPh>
    <rPh sb="8" eb="10">
      <t>ヒワ</t>
    </rPh>
    <rPh sb="11" eb="14">
      <t>ホジョガク</t>
    </rPh>
    <phoneticPr fontId="2"/>
  </si>
  <si>
    <t>法人名　　</t>
    <rPh sb="0" eb="1">
      <t>ホウ</t>
    </rPh>
    <rPh sb="1" eb="2">
      <t>ニン</t>
    </rPh>
    <rPh sb="2" eb="3">
      <t>メイ</t>
    </rPh>
    <phoneticPr fontId="2"/>
  </si>
  <si>
    <t>（　      　　            　　）</t>
    <phoneticPr fontId="2"/>
  </si>
  <si>
    <t>対象施設名</t>
    <phoneticPr fontId="2"/>
  </si>
  <si>
    <t>（　　　　　　　　　　　　　）</t>
    <phoneticPr fontId="2"/>
  </si>
  <si>
    <t>採用年月日</t>
    <rPh sb="0" eb="2">
      <t>サイヨウ</t>
    </rPh>
    <rPh sb="2" eb="5">
      <t>ネンガッピ</t>
    </rPh>
    <phoneticPr fontId="2"/>
  </si>
  <si>
    <t>住所</t>
    <rPh sb="0" eb="2">
      <t>ジュウショ</t>
    </rPh>
    <phoneticPr fontId="2"/>
  </si>
  <si>
    <t>建物名・部屋番号</t>
    <rPh sb="0" eb="2">
      <t>タテモノ</t>
    </rPh>
    <rPh sb="2" eb="3">
      <t>メイ</t>
    </rPh>
    <rPh sb="4" eb="6">
      <t>ヘヤ</t>
    </rPh>
    <rPh sb="6" eb="8">
      <t>バンゴウ</t>
    </rPh>
    <phoneticPr fontId="2"/>
  </si>
  <si>
    <t>補助対象期間</t>
    <rPh sb="0" eb="2">
      <t>ホジョ</t>
    </rPh>
    <rPh sb="2" eb="4">
      <t>タイショウ</t>
    </rPh>
    <rPh sb="4" eb="6">
      <t>キカン</t>
    </rPh>
    <phoneticPr fontId="2"/>
  </si>
  <si>
    <t>月額
家賃
Ａ</t>
    <rPh sb="0" eb="2">
      <t>ゲツガク</t>
    </rPh>
    <rPh sb="3" eb="5">
      <t>ヤチン</t>
    </rPh>
    <phoneticPr fontId="2"/>
  </si>
  <si>
    <t>本人
負担額
Ｂ</t>
    <rPh sb="0" eb="2">
      <t>ホンニン</t>
    </rPh>
    <rPh sb="3" eb="5">
      <t>フタン</t>
    </rPh>
    <rPh sb="5" eb="6">
      <t>ガク</t>
    </rPh>
    <phoneticPr fontId="2"/>
  </si>
  <si>
    <t>計</t>
    <rPh sb="0" eb="1">
      <t>ケイ</t>
    </rPh>
    <phoneticPr fontId="2"/>
  </si>
  <si>
    <t>月額賃料（第1四半期）</t>
    <phoneticPr fontId="2"/>
  </si>
  <si>
    <t>4月</t>
    <rPh sb="1" eb="2">
      <t>ガツ</t>
    </rPh>
    <phoneticPr fontId="2"/>
  </si>
  <si>
    <t>5月</t>
  </si>
  <si>
    <t>6月</t>
  </si>
  <si>
    <t>開始日</t>
    <rPh sb="0" eb="3">
      <t>カイシビ</t>
    </rPh>
    <phoneticPr fontId="2"/>
  </si>
  <si>
    <t>終了日</t>
    <rPh sb="0" eb="3">
      <t>シュウリョウビ</t>
    </rPh>
    <phoneticPr fontId="2"/>
  </si>
  <si>
    <t>月額賃料（第2四半期）</t>
  </si>
  <si>
    <t>7月</t>
    <rPh sb="1" eb="2">
      <t>ガツ</t>
    </rPh>
    <phoneticPr fontId="2"/>
  </si>
  <si>
    <t>8月</t>
  </si>
  <si>
    <t>9月</t>
  </si>
  <si>
    <t>月額賃料（第3四半期）</t>
    <phoneticPr fontId="2"/>
  </si>
  <si>
    <t>10月</t>
    <rPh sb="2" eb="3">
      <t>ガツ</t>
    </rPh>
    <phoneticPr fontId="2"/>
  </si>
  <si>
    <t>11月</t>
  </si>
  <si>
    <t>12月</t>
  </si>
  <si>
    <t>月額賃料（第4四半期）</t>
  </si>
  <si>
    <t>1月</t>
    <rPh sb="1" eb="2">
      <t>ガツ</t>
    </rPh>
    <phoneticPr fontId="2"/>
  </si>
  <si>
    <t>2月</t>
  </si>
  <si>
    <t>3月</t>
  </si>
  <si>
    <t>合計</t>
    <rPh sb="0" eb="2">
      <t>ゴウケイ</t>
    </rPh>
    <phoneticPr fontId="2"/>
  </si>
  <si>
    <t>NO</t>
    <phoneticPr fontId="2"/>
  </si>
  <si>
    <t>月日数</t>
    <rPh sb="0" eb="1">
      <t>ツキ</t>
    </rPh>
    <rPh sb="1" eb="3">
      <t>ニッスウ</t>
    </rPh>
    <phoneticPr fontId="2"/>
  </si>
  <si>
    <t>補助日数</t>
    <rPh sb="0" eb="2">
      <t>ホジョ</t>
    </rPh>
    <rPh sb="2" eb="4">
      <t>ニッスウ</t>
    </rPh>
    <phoneticPr fontId="2"/>
  </si>
  <si>
    <t>補助対象額</t>
    <rPh sb="0" eb="2">
      <t>ホジョ</t>
    </rPh>
    <rPh sb="2" eb="4">
      <t>タイショウ</t>
    </rPh>
    <rPh sb="4" eb="5">
      <t>ガク</t>
    </rPh>
    <phoneticPr fontId="2"/>
  </si>
  <si>
    <t>÷</t>
    <phoneticPr fontId="2"/>
  </si>
  <si>
    <t>×</t>
    <phoneticPr fontId="2"/>
  </si>
  <si>
    <t>＝</t>
    <phoneticPr fontId="2"/>
  </si>
  <si>
    <t>（10円未満切捨て）</t>
    <rPh sb="3" eb="4">
      <t>エン</t>
    </rPh>
    <rPh sb="4" eb="6">
      <t>ミマン</t>
    </rPh>
    <rPh sb="6" eb="8">
      <t>キリス</t>
    </rPh>
    <phoneticPr fontId="2"/>
  </si>
  <si>
    <t>）　×</t>
    <phoneticPr fontId="2"/>
  </si>
  <si>
    <t>3/4</t>
    <phoneticPr fontId="2"/>
  </si>
  <si>
    <t>（100円未満切捨て）</t>
    <rPh sb="4" eb="5">
      <t>エン</t>
    </rPh>
    <rPh sb="5" eb="7">
      <t>ミマン</t>
    </rPh>
    <rPh sb="7" eb="9">
      <t>キリス</t>
    </rPh>
    <phoneticPr fontId="2"/>
  </si>
  <si>
    <t>円）×</t>
    <rPh sb="0" eb="1">
      <t>エン</t>
    </rPh>
    <phoneticPr fontId="2"/>
  </si>
  <si>
    <t>3/4</t>
    <phoneticPr fontId="2"/>
  </si>
  <si>
    <t>　＝</t>
    <phoneticPr fontId="2"/>
  </si>
  <si>
    <t>【日割り計算】</t>
    <rPh sb="1" eb="3">
      <t>ヒワ</t>
    </rPh>
    <rPh sb="4" eb="6">
      <t>ケイサン</t>
    </rPh>
    <phoneticPr fontId="2"/>
  </si>
  <si>
    <t>日割り対象額</t>
    <rPh sb="0" eb="2">
      <t>ヒワ</t>
    </rPh>
    <rPh sb="3" eb="5">
      <t>タイショウ</t>
    </rPh>
    <rPh sb="5" eb="6">
      <t>ガク</t>
    </rPh>
    <phoneticPr fontId="2"/>
  </si>
  <si>
    <t>日割り補助額（</t>
    <rPh sb="0" eb="2">
      <t>ヒワ</t>
    </rPh>
    <rPh sb="3" eb="5">
      <t>ホジョ</t>
    </rPh>
    <rPh sb="5" eb="6">
      <t>ガク</t>
    </rPh>
    <phoneticPr fontId="2"/>
  </si>
  <si>
    <t>本人負担</t>
    <rPh sb="0" eb="4">
      <t>ホンニンフタン</t>
    </rPh>
    <phoneticPr fontId="2"/>
  </si>
  <si>
    <t>日割り家賃等※</t>
    <rPh sb="0" eb="2">
      <t>ヒワ</t>
    </rPh>
    <rPh sb="3" eb="5">
      <t>ヤチン</t>
    </rPh>
    <rPh sb="5" eb="6">
      <t>トウ</t>
    </rPh>
    <phoneticPr fontId="2"/>
  </si>
  <si>
    <t>※法人が負担した日割り家賃と算出した日割り家賃の安価な金額を採用</t>
    <rPh sb="1" eb="3">
      <t>ホウジン</t>
    </rPh>
    <rPh sb="4" eb="6">
      <t>フタン</t>
    </rPh>
    <rPh sb="8" eb="10">
      <t>ヒワ</t>
    </rPh>
    <rPh sb="11" eb="13">
      <t>ヤチン</t>
    </rPh>
    <rPh sb="18" eb="20">
      <t>ヒワ</t>
    </rPh>
    <rPh sb="21" eb="23">
      <t>ヤチン</t>
    </rPh>
    <rPh sb="24" eb="26">
      <t>アンカ</t>
    </rPh>
    <rPh sb="27" eb="29">
      <t>キンガク</t>
    </rPh>
    <rPh sb="30" eb="32">
      <t>サイヨウ</t>
    </rPh>
    <phoneticPr fontId="2"/>
  </si>
  <si>
    <r>
      <t xml:space="preserve">補助
基準額
Ｃ
</t>
    </r>
    <r>
      <rPr>
        <sz val="6"/>
        <color theme="1"/>
        <rFont val="ＭＳ ゴシック"/>
        <family val="3"/>
        <charset val="128"/>
      </rPr>
      <t>（Ａ－Ｂ）</t>
    </r>
    <rPh sb="0" eb="2">
      <t>ホジョ</t>
    </rPh>
    <rPh sb="3" eb="5">
      <t>キジュン</t>
    </rPh>
    <rPh sb="5" eb="6">
      <t>ガク</t>
    </rPh>
    <phoneticPr fontId="2"/>
  </si>
  <si>
    <r>
      <t xml:space="preserve">補助額
Ｄ
</t>
    </r>
    <r>
      <rPr>
        <sz val="6"/>
        <color theme="1"/>
        <rFont val="ＭＳ ゴシック"/>
        <family val="3"/>
        <charset val="128"/>
      </rPr>
      <t>（Ｃ×３／４）</t>
    </r>
    <rPh sb="0" eb="2">
      <t>ホジョ</t>
    </rPh>
    <rPh sb="2" eb="3">
      <t>ガク</t>
    </rPh>
    <phoneticPr fontId="2"/>
  </si>
  <si>
    <t>－</t>
    <phoneticPr fontId="2"/>
  </si>
  <si>
    <t>≪日割り計算シート（個人用）≫</t>
    <rPh sb="1" eb="3">
      <t>ヒワ</t>
    </rPh>
    <rPh sb="4" eb="6">
      <t>ケイサン</t>
    </rPh>
    <rPh sb="10" eb="13">
      <t>コジンヨウ</t>
    </rPh>
    <phoneticPr fontId="2"/>
  </si>
  <si>
    <t>↑№が未入力だと計算額が表示されません。</t>
    <rPh sb="3" eb="6">
      <t>ミニュウリョク</t>
    </rPh>
    <rPh sb="8" eb="10">
      <t>ケイサン</t>
    </rPh>
    <rPh sb="10" eb="11">
      <t>ガク</t>
    </rPh>
    <rPh sb="12" eb="14">
      <t>ヒョウジ</t>
    </rPh>
    <phoneticPr fontId="2"/>
  </si>
  <si>
    <t>※複数対象者同居用</t>
    <phoneticPr fontId="2"/>
  </si>
  <si>
    <t>○○○○</t>
    <phoneticPr fontId="2"/>
  </si>
  <si>
    <t>記入例</t>
    <rPh sb="0" eb="2">
      <t>キニュウ</t>
    </rPh>
    <rPh sb="2" eb="3">
      <t>レイ</t>
    </rPh>
    <phoneticPr fontId="2"/>
  </si>
  <si>
    <t>月額賃料（第1四半期）</t>
  </si>
  <si>
    <t>（第６号様式）</t>
  </si>
  <si>
    <t>（第２号様式）</t>
  </si>
  <si>
    <t>補助対象保育士等内訳書</t>
  </si>
  <si>
    <t>補助対象保育士等実績報告内訳書</t>
  </si>
  <si>
    <t>日払い</t>
  </si>
  <si>
    <t>〇賃金締切日</t>
    <rPh sb="1" eb="3">
      <t>チンギン</t>
    </rPh>
    <rPh sb="3" eb="6">
      <t>シメキリビ</t>
    </rPh>
    <phoneticPr fontId="2"/>
  </si>
  <si>
    <t>〇本人負担額を給与控除する場合</t>
    <rPh sb="1" eb="3">
      <t>ホンニン</t>
    </rPh>
    <rPh sb="3" eb="6">
      <t>フタンガク</t>
    </rPh>
    <rPh sb="7" eb="9">
      <t>キュウヨ</t>
    </rPh>
    <rPh sb="9" eb="11">
      <t>コウジョ</t>
    </rPh>
    <rPh sb="13" eb="15">
      <t>バアイ</t>
    </rPh>
    <phoneticPr fontId="2"/>
  </si>
  <si>
    <t>　</t>
    <phoneticPr fontId="2"/>
  </si>
  <si>
    <t>日締め</t>
  </si>
  <si>
    <t>〇その他の方法による場合</t>
    <rPh sb="3" eb="4">
      <t>タ</t>
    </rPh>
    <rPh sb="5" eb="7">
      <t>ホウホウ</t>
    </rPh>
    <rPh sb="10" eb="12">
      <t>バア</t>
    </rPh>
    <phoneticPr fontId="2"/>
  </si>
  <si>
    <t>〇賃金支払日</t>
    <rPh sb="1" eb="3">
      <t>チンギン</t>
    </rPh>
    <rPh sb="3" eb="5">
      <t>シハラ</t>
    </rPh>
    <rPh sb="5" eb="6">
      <t>ビ</t>
    </rPh>
    <phoneticPr fontId="2"/>
  </si>
  <si>
    <t>月</t>
    <rPh sb="0" eb="1">
      <t>ツキ</t>
    </rPh>
    <phoneticPr fontId="2"/>
  </si>
  <si>
    <t>（プルダウンで月を選択し、日付を手入力してください）</t>
    <phoneticPr fontId="2"/>
  </si>
  <si>
    <t>（　　　　　             　　　　　　　　　　　　　　　　）</t>
    <phoneticPr fontId="2"/>
  </si>
  <si>
    <t>〈日割り計算〉</t>
    <rPh sb="1" eb="3">
      <t>ヒワ</t>
    </rPh>
    <rPh sb="4" eb="6">
      <t>ケイサン</t>
    </rPh>
    <phoneticPr fontId="2"/>
  </si>
  <si>
    <t>〈本人負担額の控除等確認欄〉</t>
    <rPh sb="9" eb="10">
      <t>トウ</t>
    </rPh>
    <rPh sb="10" eb="12">
      <t>カクニン</t>
    </rPh>
    <rPh sb="12" eb="13">
      <t>ラン</t>
    </rPh>
    <phoneticPr fontId="2"/>
  </si>
  <si>
    <t>〈賃金規定等確認欄〉青色のセルに入力してください。</t>
    <rPh sb="1" eb="3">
      <t>チンギン</t>
    </rPh>
    <rPh sb="3" eb="5">
      <t>キテイ</t>
    </rPh>
    <rPh sb="5" eb="6">
      <t>トウ</t>
    </rPh>
    <rPh sb="6" eb="8">
      <t>カクニン</t>
    </rPh>
    <rPh sb="8" eb="9">
      <t>ラン</t>
    </rPh>
    <rPh sb="10" eb="12">
      <t>アオイロ</t>
    </rPh>
    <rPh sb="16" eb="18">
      <t>ニュウリョク</t>
    </rPh>
    <phoneticPr fontId="2"/>
  </si>
  <si>
    <t>住所</t>
    <rPh sb="0" eb="2">
      <t>ジュウショ</t>
    </rPh>
    <phoneticPr fontId="2"/>
  </si>
  <si>
    <t>※本事業利用開始年度</t>
    <phoneticPr fontId="2"/>
  </si>
  <si>
    <t>※現施設だけでなく過去から継続して同一法人内の他施設で利用している場合、過去に他施設で利用を開始した年度を入力。また、途中で利用しなくなった場合は、再度利用を開始した年度を入力。</t>
    <phoneticPr fontId="2"/>
  </si>
  <si>
    <t>終了事由</t>
    <rPh sb="0" eb="2">
      <t>シュウリョウ</t>
    </rPh>
    <rPh sb="2" eb="4">
      <t>ジユウ</t>
    </rPh>
    <phoneticPr fontId="2"/>
  </si>
  <si>
    <t>8年終了</t>
    <rPh sb="1" eb="2">
      <t>ネン</t>
    </rPh>
    <rPh sb="2" eb="4">
      <t>シュウリョウ</t>
    </rPh>
    <phoneticPr fontId="2"/>
  </si>
  <si>
    <t>9年終了</t>
    <rPh sb="1" eb="2">
      <t>ネン</t>
    </rPh>
    <rPh sb="2" eb="4">
      <t>シュウリョウ</t>
    </rPh>
    <phoneticPr fontId="2"/>
  </si>
  <si>
    <t>10年終了</t>
    <rPh sb="2" eb="3">
      <t>ネン</t>
    </rPh>
    <rPh sb="3" eb="5">
      <t>シュウリョウ</t>
    </rPh>
    <phoneticPr fontId="2"/>
  </si>
  <si>
    <t>異動</t>
    <rPh sb="0" eb="2">
      <t>イドウ</t>
    </rPh>
    <phoneticPr fontId="2"/>
  </si>
  <si>
    <t>転居</t>
    <rPh sb="0" eb="2">
      <t>テンキョ</t>
    </rPh>
    <phoneticPr fontId="2"/>
  </si>
  <si>
    <t>退職</t>
    <rPh sb="0" eb="2">
      <t>タイショク</t>
    </rPh>
    <phoneticPr fontId="2"/>
  </si>
  <si>
    <t>名義変更</t>
    <rPh sb="0" eb="4">
      <t>メイギヘンコウ</t>
    </rPh>
    <phoneticPr fontId="2"/>
  </si>
  <si>
    <t>No</t>
    <phoneticPr fontId="2"/>
  </si>
  <si>
    <t>※直接振込の場合等詳細を記入してください</t>
    <rPh sb="9" eb="11">
      <t>ショウサイ</t>
    </rPh>
    <phoneticPr fontId="2"/>
  </si>
  <si>
    <t>（　　　　　●●保育園　　　　　　）</t>
    <rPh sb="8" eb="11">
      <t>ホイクエン</t>
    </rPh>
    <phoneticPr fontId="2"/>
  </si>
  <si>
    <t>月控除</t>
    <rPh sb="0" eb="1">
      <t>ツキ</t>
    </rPh>
    <rPh sb="1" eb="3">
      <t>コウジョ</t>
    </rPh>
    <phoneticPr fontId="2"/>
  </si>
  <si>
    <t>（　　　　　　　　　　　　　　　　）</t>
    <phoneticPr fontId="2"/>
  </si>
  <si>
    <t>補助対象保育士内訳書</t>
    <phoneticPr fontId="2"/>
  </si>
  <si>
    <t>補助対象保育士実績報告内訳書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</si>
</sst>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
  </numFmts>
  <fonts count="15">
    <font>
      <sz val="11"/>
      <color theme="1"/>
      <name val="游ゴシック"/>
      <family val="2"/>
      <scheme val="minor"/>
    </font>
    <font>
      <sz val="11"/>
      <color theme="1"/>
      <name val="游ゴシック"/>
      <family val="2"/>
      <scheme val="minor"/>
    </font>
    <font>
      <sz val="6"/>
      <name val="游ゴシック"/>
      <family val="3"/>
      <charset val="128"/>
      <scheme val="minor"/>
    </font>
    <font>
      <sz val="11"/>
      <color theme="1"/>
      <name val="ＭＳ ゴシック"/>
      <family val="3"/>
      <charset val="128"/>
    </font>
    <font>
      <sz val="9"/>
      <color indexed="81"/>
      <name val="ＭＳ Ｐゴシック"/>
      <family val="3"/>
      <charset val="128"/>
    </font>
    <font>
      <sz val="12"/>
      <color theme="1"/>
      <name val="ＭＳ ゴシック"/>
      <family val="3"/>
      <charset val="128"/>
    </font>
    <font>
      <sz val="6"/>
      <color theme="1"/>
      <name val="ＭＳ ゴシック"/>
      <family val="3"/>
      <charset val="128"/>
    </font>
    <font>
      <sz val="8"/>
      <color theme="1"/>
      <name val="ＭＳ ゴシック"/>
      <family val="3"/>
      <charset val="128"/>
    </font>
    <font>
      <sz val="11"/>
      <color theme="1"/>
      <name val="ＭＳ Ｐゴシック"/>
      <family val="3"/>
      <charset val="128"/>
    </font>
    <font>
      <sz val="11"/>
      <name val="ＭＳ Ｐゴシック"/>
      <family val="3"/>
      <charset val="128"/>
    </font>
    <font>
      <sz val="12"/>
      <color rgb="FFFF0000"/>
      <name val="ＭＳ ゴシック"/>
      <family val="3"/>
      <charset val="128"/>
    </font>
    <font>
      <b/>
      <u/>
      <sz val="11"/>
      <color rgb="FFFF0000"/>
      <name val="ＭＳ ゴシック"/>
      <family val="3"/>
      <charset val="128"/>
    </font>
    <font>
      <b/>
      <u/>
      <sz val="12"/>
      <color rgb="FFFF0000"/>
      <name val="ＭＳ ゴシック"/>
      <family val="3"/>
      <charset val="128"/>
    </font>
    <font>
      <b/>
      <sz val="12"/>
      <color indexed="81"/>
      <name val="MS P ゴシック"/>
      <family val="3"/>
      <charset val="128"/>
    </font>
    <font>
      <b/>
      <u/>
      <sz val="11"/>
      <color theme="1"/>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theme="0" tint="-0.24994659260841701"/>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196">
    <xf numFmtId="0" fontId="0" fillId="0" borderId="0" xfId="0"/>
    <xf numFmtId="38" fontId="5" fillId="0" borderId="0" xfId="1" applyFont="1" applyAlignment="1"/>
    <xf numFmtId="38" fontId="5" fillId="0" borderId="14" xfId="1" applyFont="1" applyBorder="1" applyAlignment="1"/>
    <xf numFmtId="38" fontId="5" fillId="0" borderId="15" xfId="1" applyFont="1" applyBorder="1" applyAlignment="1"/>
    <xf numFmtId="38" fontId="5" fillId="0" borderId="16" xfId="1" applyFont="1" applyBorder="1" applyAlignment="1"/>
    <xf numFmtId="38" fontId="5" fillId="0" borderId="17" xfId="1" applyFont="1" applyBorder="1" applyAlignment="1">
      <alignment horizontal="right"/>
    </xf>
    <xf numFmtId="38" fontId="5" fillId="0" borderId="18" xfId="1" applyFont="1" applyBorder="1" applyAlignment="1" applyProtection="1"/>
    <xf numFmtId="38" fontId="5" fillId="0" borderId="18" xfId="1" applyFont="1" applyBorder="1" applyAlignment="1"/>
    <xf numFmtId="38" fontId="5" fillId="0" borderId="18" xfId="1" applyFont="1" applyFill="1" applyBorder="1" applyAlignment="1"/>
    <xf numFmtId="38" fontId="5" fillId="0" borderId="18" xfId="1" quotePrefix="1" applyFont="1" applyBorder="1" applyAlignment="1">
      <alignment horizontal="right"/>
    </xf>
    <xf numFmtId="38" fontId="5" fillId="0" borderId="18" xfId="1" applyFont="1" applyBorder="1" applyAlignment="1">
      <alignment horizontal="center"/>
    </xf>
    <xf numFmtId="38" fontId="5" fillId="0" borderId="18" xfId="1" applyFont="1" applyFill="1" applyBorder="1" applyAlignment="1" applyProtection="1"/>
    <xf numFmtId="38" fontId="5" fillId="0" borderId="19" xfId="1" applyFont="1" applyBorder="1" applyAlignment="1"/>
    <xf numFmtId="38" fontId="5" fillId="0" borderId="1" xfId="1" applyFont="1" applyBorder="1" applyAlignment="1">
      <alignment horizontal="center" vertical="center" wrapText="1"/>
    </xf>
    <xf numFmtId="38" fontId="5" fillId="4" borderId="6" xfId="1" applyFont="1" applyFill="1" applyBorder="1" applyAlignment="1">
      <alignment vertical="center"/>
    </xf>
    <xf numFmtId="38" fontId="5" fillId="4" borderId="7" xfId="1" applyFont="1" applyFill="1" applyBorder="1" applyAlignment="1">
      <alignment vertical="center"/>
    </xf>
    <xf numFmtId="38" fontId="5" fillId="4" borderId="8" xfId="1" applyFont="1" applyFill="1" applyBorder="1" applyAlignment="1">
      <alignment vertical="center"/>
    </xf>
    <xf numFmtId="38" fontId="5" fillId="0" borderId="0" xfId="1" applyFont="1" applyAlignment="1">
      <alignment vertical="center"/>
    </xf>
    <xf numFmtId="38" fontId="5" fillId="0" borderId="10" xfId="1" applyFont="1" applyBorder="1" applyAlignment="1">
      <alignment horizontal="center" vertical="center" wrapText="1"/>
    </xf>
    <xf numFmtId="38" fontId="5" fillId="5" borderId="6" xfId="1" applyFont="1" applyFill="1" applyBorder="1" applyAlignment="1">
      <alignment vertical="center"/>
    </xf>
    <xf numFmtId="38" fontId="5" fillId="5" borderId="7" xfId="1" applyFont="1" applyFill="1" applyBorder="1" applyAlignment="1">
      <alignment vertical="center"/>
    </xf>
    <xf numFmtId="38" fontId="5" fillId="5" borderId="8" xfId="1" applyFont="1" applyFill="1" applyBorder="1" applyAlignment="1">
      <alignment vertical="center"/>
    </xf>
    <xf numFmtId="0" fontId="3" fillId="0" borderId="0" xfId="0" applyFont="1" applyAlignment="1" applyProtection="1">
      <alignment horizontal="center" vertical="center" shrinkToFit="1"/>
      <protection locked="0"/>
    </xf>
    <xf numFmtId="0" fontId="3" fillId="0" borderId="0" xfId="0" applyFont="1" applyAlignment="1" applyProtection="1">
      <alignment horizontal="right" vertical="center"/>
      <protection locked="0"/>
    </xf>
    <xf numFmtId="0" fontId="3" fillId="0" borderId="0" xfId="0" applyFont="1" applyAlignment="1" applyProtection="1">
      <alignment vertical="center" shrinkToFit="1"/>
      <protection locked="0"/>
    </xf>
    <xf numFmtId="0" fontId="3" fillId="0" borderId="0" xfId="0" applyFont="1" applyAlignment="1" applyProtection="1">
      <alignment horizontal="right" vertical="center" shrinkToFit="1"/>
      <protection locked="0"/>
    </xf>
    <xf numFmtId="0" fontId="5" fillId="0" borderId="0" xfId="0" applyFont="1" applyAlignment="1" applyProtection="1">
      <alignment vertical="center"/>
      <protection locked="0"/>
    </xf>
    <xf numFmtId="0" fontId="5" fillId="0" borderId="0" xfId="0" applyFont="1" applyAlignment="1" applyProtection="1">
      <alignment vertical="center" shrinkToFit="1"/>
      <protection locked="0"/>
    </xf>
    <xf numFmtId="0" fontId="3" fillId="0" borderId="1" xfId="0" applyFont="1" applyBorder="1" applyAlignment="1" applyProtection="1">
      <alignment vertical="center" shrinkToFit="1"/>
      <protection locked="0"/>
    </xf>
    <xf numFmtId="58" fontId="3" fillId="0" borderId="1" xfId="0" applyNumberFormat="1" applyFont="1" applyBorder="1" applyAlignment="1" applyProtection="1">
      <alignment horizontal="center" vertical="center" shrinkToFit="1"/>
      <protection locked="0"/>
    </xf>
    <xf numFmtId="176" fontId="3" fillId="0" borderId="1" xfId="0" applyNumberFormat="1" applyFont="1" applyBorder="1" applyAlignment="1" applyProtection="1">
      <alignment horizontal="right" vertical="center" shrinkToFit="1"/>
      <protection locked="0"/>
    </xf>
    <xf numFmtId="176" fontId="3" fillId="0" borderId="1" xfId="0" applyNumberFormat="1" applyFont="1" applyBorder="1" applyAlignment="1" applyProtection="1">
      <alignment horizontal="right" vertical="center" shrinkToFit="1"/>
    </xf>
    <xf numFmtId="177" fontId="3" fillId="0" borderId="1" xfId="0" applyNumberFormat="1" applyFont="1" applyBorder="1" applyAlignment="1" applyProtection="1">
      <alignment vertical="center" shrinkToFit="1"/>
      <protection locked="0"/>
    </xf>
    <xf numFmtId="177" fontId="3" fillId="0" borderId="1" xfId="0" applyNumberFormat="1" applyFont="1" applyBorder="1" applyAlignment="1" applyProtection="1">
      <alignment vertical="center" shrinkToFit="1"/>
    </xf>
    <xf numFmtId="177" fontId="3" fillId="0" borderId="5" xfId="0" applyNumberFormat="1" applyFont="1" applyBorder="1" applyAlignment="1" applyProtection="1">
      <alignment vertical="center" shrinkToFit="1"/>
    </xf>
    <xf numFmtId="177" fontId="3" fillId="0" borderId="13" xfId="0" applyNumberFormat="1" applyFont="1" applyBorder="1" applyAlignment="1" applyProtection="1">
      <alignment vertical="center" shrinkToFit="1"/>
    </xf>
    <xf numFmtId="0" fontId="3" fillId="0" borderId="0" xfId="0" applyFont="1" applyBorder="1" applyAlignment="1" applyProtection="1">
      <alignment horizontal="center" vertical="center" shrinkToFit="1"/>
      <protection locked="0"/>
    </xf>
    <xf numFmtId="0" fontId="3" fillId="0" borderId="0" xfId="0" applyFont="1" applyBorder="1" applyAlignment="1" applyProtection="1">
      <alignment horizontal="right" vertical="center" shrinkToFit="1"/>
      <protection locked="0"/>
    </xf>
    <xf numFmtId="0" fontId="3" fillId="0"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3" fillId="0" borderId="2" xfId="0" applyFont="1" applyBorder="1" applyAlignment="1" applyProtection="1">
      <alignment vertical="center" shrinkToFit="1"/>
      <protection locked="0"/>
    </xf>
    <xf numFmtId="0" fontId="3" fillId="0" borderId="2" xfId="0" applyFont="1" applyBorder="1" applyAlignment="1" applyProtection="1">
      <alignment vertical="center"/>
      <protection locked="0"/>
    </xf>
    <xf numFmtId="0" fontId="3" fillId="0" borderId="14" xfId="0" applyFont="1" applyBorder="1" applyAlignment="1" applyProtection="1">
      <alignment horizontal="center" vertical="center" shrinkToFit="1"/>
      <protection locked="0"/>
    </xf>
    <xf numFmtId="38" fontId="3" fillId="0" borderId="15" xfId="1" applyFont="1" applyBorder="1" applyAlignment="1" applyProtection="1">
      <alignment horizontal="center" vertical="center" shrinkToFit="1"/>
    </xf>
    <xf numFmtId="38" fontId="3" fillId="0" borderId="15" xfId="1" applyFont="1" applyBorder="1" applyAlignment="1">
      <alignment shrinkToFit="1"/>
    </xf>
    <xf numFmtId="0" fontId="3" fillId="0" borderId="17" xfId="0" applyFont="1" applyBorder="1" applyAlignment="1" applyProtection="1">
      <alignment horizontal="right" vertical="center" shrinkToFit="1"/>
      <protection locked="0"/>
    </xf>
    <xf numFmtId="38" fontId="3" fillId="0" borderId="18" xfId="1" applyFont="1" applyBorder="1" applyAlignment="1" applyProtection="1">
      <alignment horizontal="center" vertical="center" shrinkToFit="1"/>
    </xf>
    <xf numFmtId="38" fontId="3" fillId="2" borderId="18" xfId="1" applyFont="1" applyFill="1" applyBorder="1" applyAlignment="1" applyProtection="1">
      <alignment vertical="center" shrinkToFit="1"/>
    </xf>
    <xf numFmtId="0" fontId="7" fillId="0" borderId="0" xfId="0" applyFont="1" applyAlignment="1" applyProtection="1">
      <alignment horizontal="center" vertical="center" shrinkToFit="1"/>
      <protection locked="0"/>
    </xf>
    <xf numFmtId="0" fontId="7" fillId="0" borderId="0" xfId="0" applyFont="1" applyAlignment="1" applyProtection="1">
      <alignment vertical="center" shrinkToFit="1"/>
      <protection locked="0"/>
    </xf>
    <xf numFmtId="0" fontId="7" fillId="0" borderId="0" xfId="0" applyFont="1" applyAlignment="1" applyProtection="1">
      <alignment vertical="center" wrapText="1" shrinkToFit="1"/>
      <protection locked="0"/>
    </xf>
    <xf numFmtId="0" fontId="7" fillId="0" borderId="0" xfId="0" applyFont="1" applyAlignment="1" applyProtection="1">
      <alignment vertical="top" shrinkToFit="1"/>
      <protection locked="0"/>
    </xf>
    <xf numFmtId="0" fontId="8" fillId="0" borderId="0" xfId="0" applyFont="1" applyAlignment="1" applyProtection="1">
      <alignment horizontal="center" vertical="center" shrinkToFit="1"/>
      <protection locked="0"/>
    </xf>
    <xf numFmtId="0" fontId="8" fillId="0" borderId="0" xfId="0" applyFont="1" applyAlignment="1" applyProtection="1">
      <alignment horizontal="right" vertical="center" shrinkToFit="1"/>
      <protection locked="0"/>
    </xf>
    <xf numFmtId="0" fontId="8" fillId="0" borderId="1" xfId="0" applyFont="1" applyBorder="1" applyAlignment="1" applyProtection="1">
      <alignment vertical="center" shrinkToFit="1"/>
      <protection locked="0"/>
    </xf>
    <xf numFmtId="58" fontId="8" fillId="0" borderId="1" xfId="0" applyNumberFormat="1" applyFont="1" applyBorder="1" applyAlignment="1" applyProtection="1">
      <alignment horizontal="center" vertical="center" shrinkToFit="1"/>
      <protection locked="0"/>
    </xf>
    <xf numFmtId="177" fontId="8" fillId="0" borderId="13" xfId="0" applyNumberFormat="1" applyFont="1" applyBorder="1" applyAlignment="1" applyProtection="1">
      <alignment vertical="center" shrinkToFit="1"/>
    </xf>
    <xf numFmtId="0" fontId="8" fillId="6" borderId="1" xfId="0" applyFont="1" applyFill="1" applyBorder="1" applyAlignment="1" applyProtection="1">
      <alignment vertical="center"/>
      <protection locked="0"/>
    </xf>
    <xf numFmtId="0" fontId="8" fillId="0" borderId="1" xfId="0" applyFont="1" applyBorder="1" applyAlignment="1" applyProtection="1">
      <alignment vertical="center"/>
      <protection locked="0"/>
    </xf>
    <xf numFmtId="0" fontId="8" fillId="0" borderId="0" xfId="0" applyFont="1" applyAlignment="1" applyProtection="1">
      <alignment vertical="center" shrinkToFit="1"/>
      <protection locked="0"/>
    </xf>
    <xf numFmtId="0" fontId="8" fillId="0" borderId="0" xfId="0" applyFont="1" applyAlignment="1" applyProtection="1">
      <alignment vertical="center"/>
      <protection locked="0"/>
    </xf>
    <xf numFmtId="0" fontId="8" fillId="0" borderId="1" xfId="0" applyFont="1" applyBorder="1" applyAlignment="1" applyProtection="1">
      <alignment horizontal="center" vertical="center" shrinkToFit="1"/>
      <protection locked="0"/>
    </xf>
    <xf numFmtId="0" fontId="8"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5" fillId="0" borderId="0" xfId="0" applyFont="1" applyAlignment="1" applyProtection="1">
      <alignment horizontal="left" vertical="center"/>
      <protection locked="0"/>
    </xf>
    <xf numFmtId="0" fontId="3" fillId="0" borderId="1" xfId="0" applyFont="1" applyBorder="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3" fillId="0" borderId="5"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wrapText="1" shrinkToFit="1"/>
      <protection locked="0"/>
    </xf>
    <xf numFmtId="38" fontId="10" fillId="0" borderId="0" xfId="1" applyFont="1" applyAlignment="1"/>
    <xf numFmtId="0" fontId="8" fillId="0" borderId="1" xfId="0" applyFont="1" applyBorder="1" applyAlignment="1" applyProtection="1">
      <alignment horizontal="center" vertical="center"/>
      <protection locked="0"/>
    </xf>
    <xf numFmtId="58" fontId="8" fillId="0" borderId="1" xfId="0" applyNumberFormat="1" applyFont="1" applyBorder="1" applyAlignment="1" applyProtection="1">
      <alignment vertical="center" shrinkToFit="1"/>
      <protection locked="0"/>
    </xf>
    <xf numFmtId="0" fontId="9" fillId="6" borderId="1" xfId="0" applyFont="1" applyFill="1" applyBorder="1" applyAlignment="1" applyProtection="1">
      <alignment vertical="center"/>
      <protection locked="0"/>
    </xf>
    <xf numFmtId="0" fontId="3" fillId="0" borderId="0" xfId="0" applyFont="1" applyAlignment="1" applyProtection="1">
      <alignment vertical="center"/>
      <protection locked="0"/>
    </xf>
    <xf numFmtId="38" fontId="12" fillId="0" borderId="0" xfId="1" applyFont="1" applyAlignment="1"/>
    <xf numFmtId="38" fontId="3" fillId="6" borderId="34" xfId="1" applyFont="1" applyFill="1" applyBorder="1" applyAlignment="1" applyProtection="1">
      <alignment horizontal="center" vertical="center" shrinkToFit="1"/>
    </xf>
    <xf numFmtId="38" fontId="3" fillId="6" borderId="37" xfId="1" applyFont="1" applyFill="1" applyBorder="1" applyAlignment="1" applyProtection="1">
      <alignment horizontal="center" vertical="center" shrinkToFit="1"/>
    </xf>
    <xf numFmtId="38" fontId="3" fillId="6" borderId="37" xfId="1" applyFont="1" applyFill="1" applyBorder="1" applyAlignment="1" applyProtection="1">
      <alignment vertical="center" shrinkToFit="1"/>
    </xf>
    <xf numFmtId="58" fontId="3" fillId="0" borderId="1" xfId="0" applyNumberFormat="1" applyFont="1" applyFill="1" applyBorder="1" applyAlignment="1" applyProtection="1">
      <alignment horizontal="center" vertical="center" shrinkToFit="1"/>
      <protection locked="0"/>
    </xf>
    <xf numFmtId="0" fontId="3" fillId="0" borderId="28" xfId="0" applyFont="1" applyFill="1" applyBorder="1" applyAlignment="1" applyProtection="1">
      <alignment horizontal="center" vertical="center" shrinkToFit="1"/>
      <protection locked="0"/>
    </xf>
    <xf numFmtId="0" fontId="3" fillId="0" borderId="0" xfId="0" applyFont="1" applyAlignment="1" applyProtection="1">
      <alignment horizontal="center" vertical="center" shrinkToFit="1"/>
    </xf>
    <xf numFmtId="0" fontId="3" fillId="0" borderId="0" xfId="0" applyFont="1" applyAlignment="1" applyProtection="1">
      <alignment horizontal="right" vertical="center"/>
    </xf>
    <xf numFmtId="0" fontId="3" fillId="0" borderId="0" xfId="0" applyFont="1" applyAlignment="1" applyProtection="1">
      <alignment vertical="center" shrinkToFit="1"/>
    </xf>
    <xf numFmtId="0" fontId="3" fillId="0" borderId="0" xfId="0" applyFont="1" applyAlignment="1" applyProtection="1">
      <alignment horizontal="right" vertical="center" shrinkToFit="1"/>
    </xf>
    <xf numFmtId="0" fontId="3" fillId="0" borderId="0" xfId="0" applyFont="1" applyAlignment="1" applyProtection="1">
      <alignment vertical="center"/>
    </xf>
    <xf numFmtId="0" fontId="3" fillId="0" borderId="0" xfId="0" applyFont="1" applyAlignment="1" applyProtection="1">
      <alignment horizontal="center" vertical="center"/>
    </xf>
    <xf numFmtId="0" fontId="5" fillId="0" borderId="0" xfId="0" applyFont="1" applyAlignment="1" applyProtection="1">
      <alignment horizontal="left" vertical="center"/>
    </xf>
    <xf numFmtId="0" fontId="5" fillId="0" borderId="0" xfId="0" applyFont="1" applyAlignment="1" applyProtection="1">
      <alignment vertical="center"/>
    </xf>
    <xf numFmtId="0" fontId="5" fillId="0" borderId="0" xfId="0" applyFont="1" applyAlignment="1" applyProtection="1">
      <alignment vertical="center" shrinkToFit="1"/>
    </xf>
    <xf numFmtId="0" fontId="3" fillId="0" borderId="1" xfId="0" applyFont="1" applyBorder="1" applyAlignment="1" applyProtection="1">
      <alignment vertical="center" shrinkToFit="1"/>
    </xf>
    <xf numFmtId="0" fontId="3" fillId="0" borderId="1" xfId="0" applyFont="1" applyBorder="1" applyAlignment="1" applyProtection="1">
      <alignment horizontal="center" vertical="center" wrapText="1" shrinkToFit="1"/>
    </xf>
    <xf numFmtId="0" fontId="3" fillId="0" borderId="0" xfId="0" applyFont="1" applyAlignment="1" applyProtection="1">
      <alignment horizontal="left" vertical="center"/>
    </xf>
    <xf numFmtId="0" fontId="11" fillId="0" borderId="0" xfId="0" applyFont="1" applyFill="1" applyBorder="1" applyAlignment="1" applyProtection="1">
      <alignment horizontal="left" vertical="center" shrinkToFit="1"/>
    </xf>
    <xf numFmtId="0" fontId="3" fillId="0" borderId="1" xfId="0" applyFont="1" applyBorder="1" applyAlignment="1" applyProtection="1">
      <alignment vertical="center"/>
    </xf>
    <xf numFmtId="0" fontId="3" fillId="0" borderId="27" xfId="0" applyFont="1" applyFill="1" applyBorder="1" applyAlignment="1" applyProtection="1">
      <alignment vertical="center" shrinkToFit="1"/>
    </xf>
    <xf numFmtId="0" fontId="3" fillId="0" borderId="28" xfId="0" applyFont="1" applyFill="1" applyBorder="1" applyAlignment="1" applyProtection="1">
      <alignment vertical="center" shrinkToFit="1"/>
    </xf>
    <xf numFmtId="0" fontId="3" fillId="0" borderId="28" xfId="0" applyFont="1" applyFill="1" applyBorder="1" applyAlignment="1" applyProtection="1">
      <alignment horizontal="center" vertical="center" shrinkToFit="1"/>
    </xf>
    <xf numFmtId="0" fontId="3" fillId="6" borderId="33" xfId="0" applyFont="1" applyFill="1" applyBorder="1" applyAlignment="1" applyProtection="1">
      <alignment horizontal="center" vertical="center" shrinkToFit="1"/>
    </xf>
    <xf numFmtId="38" fontId="3" fillId="6" borderId="34" xfId="1" applyFont="1" applyFill="1" applyBorder="1" applyAlignment="1" applyProtection="1">
      <alignment shrinkToFit="1"/>
    </xf>
    <xf numFmtId="0" fontId="3" fillId="6" borderId="36" xfId="0" applyFont="1" applyFill="1" applyBorder="1" applyAlignment="1" applyProtection="1">
      <alignment horizontal="right" vertical="center" shrinkToFit="1"/>
    </xf>
    <xf numFmtId="0" fontId="3" fillId="0" borderId="0" xfId="0" applyFont="1" applyFill="1" applyBorder="1" applyAlignment="1" applyProtection="1">
      <alignment horizontal="left" vertical="center" shrinkToFit="1"/>
    </xf>
    <xf numFmtId="0" fontId="3" fillId="0" borderId="27" xfId="0" applyFont="1" applyFill="1" applyBorder="1" applyAlignment="1" applyProtection="1">
      <alignment horizontal="center" vertical="center" shrinkToFit="1"/>
    </xf>
    <xf numFmtId="0" fontId="7" fillId="0" borderId="0" xfId="0" applyFont="1" applyAlignment="1" applyProtection="1">
      <alignment vertical="top" shrinkToFit="1"/>
    </xf>
    <xf numFmtId="0" fontId="7" fillId="0" borderId="0" xfId="0" applyFont="1" applyAlignment="1" applyProtection="1">
      <alignment vertical="center" wrapText="1" shrinkToFit="1"/>
    </xf>
    <xf numFmtId="0" fontId="3" fillId="0" borderId="1" xfId="0" applyFont="1" applyBorder="1" applyAlignment="1" applyProtection="1">
      <alignment horizontal="center" vertical="center"/>
    </xf>
    <xf numFmtId="0" fontId="3" fillId="0" borderId="1" xfId="0" applyFont="1" applyBorder="1" applyAlignment="1" applyProtection="1">
      <alignment horizontal="center" vertical="center" shrinkToFit="1"/>
    </xf>
    <xf numFmtId="0" fontId="3" fillId="0" borderId="29" xfId="0" applyFont="1" applyFill="1" applyBorder="1" applyAlignment="1" applyProtection="1">
      <alignment horizontal="left" vertical="center" shrinkToFit="1"/>
    </xf>
    <xf numFmtId="0" fontId="3" fillId="0" borderId="27" xfId="0" applyFont="1" applyFill="1" applyBorder="1" applyAlignment="1" applyProtection="1">
      <alignment horizontal="left" vertical="center" shrinkToFit="1"/>
    </xf>
    <xf numFmtId="0" fontId="3" fillId="0" borderId="28" xfId="0" applyFont="1" applyFill="1" applyBorder="1" applyAlignment="1" applyProtection="1">
      <alignment horizontal="left" vertical="center" shrinkToFit="1"/>
    </xf>
    <xf numFmtId="0" fontId="3" fillId="0" borderId="29" xfId="0" applyFont="1" applyFill="1" applyBorder="1" applyAlignment="1" applyProtection="1">
      <alignment horizontal="left" vertical="center" shrinkToFit="1"/>
    </xf>
    <xf numFmtId="178" fontId="3" fillId="6" borderId="1" xfId="0" applyNumberFormat="1" applyFont="1" applyFill="1" applyBorder="1" applyAlignment="1" applyProtection="1">
      <alignment horizontal="center" vertical="center"/>
    </xf>
    <xf numFmtId="178" fontId="3" fillId="6" borderId="1" xfId="0" applyNumberFormat="1" applyFont="1" applyFill="1" applyBorder="1" applyAlignment="1" applyProtection="1">
      <alignment horizontal="center" vertical="center" shrinkToFit="1"/>
    </xf>
    <xf numFmtId="0" fontId="3" fillId="6" borderId="30" xfId="0" applyFont="1" applyFill="1" applyBorder="1" applyAlignment="1" applyProtection="1">
      <alignment horizontal="center" vertical="center" shrinkToFit="1"/>
      <protection locked="0"/>
    </xf>
    <xf numFmtId="0" fontId="3" fillId="6" borderId="31" xfId="0" applyFont="1" applyFill="1" applyBorder="1" applyAlignment="1" applyProtection="1">
      <alignment horizontal="center" vertical="center" shrinkToFit="1"/>
      <protection locked="0"/>
    </xf>
    <xf numFmtId="0" fontId="3" fillId="6" borderId="32" xfId="0" applyFont="1" applyFill="1" applyBorder="1" applyAlignment="1" applyProtection="1">
      <alignment horizontal="center" vertical="center" shrinkToFit="1"/>
      <protection locked="0"/>
    </xf>
    <xf numFmtId="0" fontId="3" fillId="6" borderId="27" xfId="0" applyFont="1" applyFill="1" applyBorder="1" applyAlignment="1" applyProtection="1">
      <alignment horizontal="left" vertical="center" shrinkToFit="1"/>
    </xf>
    <xf numFmtId="0" fontId="3" fillId="6" borderId="28" xfId="0" applyFont="1" applyFill="1" applyBorder="1" applyAlignment="1" applyProtection="1">
      <alignment horizontal="left" vertical="center" shrinkToFit="1"/>
    </xf>
    <xf numFmtId="0" fontId="3" fillId="6" borderId="29" xfId="0" applyFont="1" applyFill="1" applyBorder="1" applyAlignment="1" applyProtection="1">
      <alignment horizontal="left" vertical="center" shrinkToFit="1"/>
    </xf>
    <xf numFmtId="0" fontId="14" fillId="0" borderId="27" xfId="0" applyFont="1" applyFill="1" applyBorder="1" applyAlignment="1" applyProtection="1">
      <alignment horizontal="left" vertical="center" shrinkToFit="1"/>
    </xf>
    <xf numFmtId="0" fontId="14" fillId="0" borderId="28" xfId="0" applyFont="1" applyFill="1" applyBorder="1" applyAlignment="1" applyProtection="1">
      <alignment horizontal="left" vertical="center" shrinkToFit="1"/>
    </xf>
    <xf numFmtId="0" fontId="14" fillId="0" borderId="29" xfId="0" applyFont="1" applyFill="1" applyBorder="1" applyAlignment="1" applyProtection="1">
      <alignment horizontal="left" vertical="center" shrinkToFit="1"/>
    </xf>
    <xf numFmtId="0" fontId="3" fillId="0" borderId="11" xfId="0" applyFont="1" applyBorder="1" applyAlignment="1" applyProtection="1">
      <alignment horizontal="center" vertical="center" shrinkToFit="1"/>
    </xf>
    <xf numFmtId="0" fontId="3" fillId="0" borderId="12" xfId="0" applyFont="1" applyBorder="1" applyAlignment="1" applyProtection="1">
      <alignment horizontal="center" vertical="center" shrinkToFit="1"/>
    </xf>
    <xf numFmtId="0" fontId="3" fillId="0" borderId="5" xfId="0" applyFont="1" applyBorder="1" applyAlignment="1" applyProtection="1">
      <alignment horizontal="center" vertical="center" shrinkToFit="1"/>
    </xf>
    <xf numFmtId="0" fontId="3" fillId="0" borderId="10" xfId="0" applyFont="1" applyBorder="1" applyAlignment="1" applyProtection="1">
      <alignment vertical="center" shrinkToFit="1"/>
    </xf>
    <xf numFmtId="0" fontId="3" fillId="0" borderId="1" xfId="0" applyFont="1" applyBorder="1" applyAlignment="1" applyProtection="1">
      <alignment horizontal="center" vertical="center" shrinkToFit="1"/>
    </xf>
    <xf numFmtId="0" fontId="3" fillId="0" borderId="5" xfId="0" applyFont="1" applyBorder="1" applyAlignment="1" applyProtection="1">
      <alignment horizontal="center" vertical="center" wrapText="1"/>
    </xf>
    <xf numFmtId="0" fontId="3" fillId="0" borderId="10" xfId="0" applyFont="1" applyBorder="1" applyAlignment="1" applyProtection="1">
      <alignment horizontal="center" vertical="center"/>
    </xf>
    <xf numFmtId="0" fontId="3" fillId="0" borderId="5" xfId="0" applyFont="1" applyBorder="1" applyAlignment="1" applyProtection="1">
      <alignment horizontal="center" vertical="center" wrapText="1" shrinkToFit="1"/>
    </xf>
    <xf numFmtId="0" fontId="3" fillId="0" borderId="10" xfId="0" applyFont="1" applyBorder="1" applyAlignment="1" applyProtection="1">
      <alignment horizontal="center" vertical="center" shrinkToFit="1"/>
    </xf>
    <xf numFmtId="0" fontId="3" fillId="0" borderId="6" xfId="0" applyFont="1" applyFill="1" applyBorder="1" applyAlignment="1" applyProtection="1">
      <alignment horizontal="center" vertical="center" shrinkToFit="1"/>
    </xf>
    <xf numFmtId="0" fontId="3" fillId="0" borderId="7" xfId="0" applyFont="1" applyFill="1" applyBorder="1" applyAlignment="1" applyProtection="1">
      <alignment horizontal="center" vertical="center" shrinkToFit="1"/>
    </xf>
    <xf numFmtId="0" fontId="3" fillId="0" borderId="8" xfId="0" applyFont="1" applyFill="1" applyBorder="1" applyAlignment="1" applyProtection="1">
      <alignment horizontal="center" vertical="center" shrinkToFit="1"/>
    </xf>
    <xf numFmtId="0" fontId="14" fillId="6" borderId="24" xfId="0" applyFont="1" applyFill="1" applyBorder="1" applyAlignment="1" applyProtection="1">
      <alignment horizontal="left" vertical="center" shrinkToFit="1"/>
    </xf>
    <xf numFmtId="0" fontId="14" fillId="6" borderId="25" xfId="0" applyFont="1" applyFill="1" applyBorder="1" applyAlignment="1" applyProtection="1">
      <alignment horizontal="left" vertical="center" shrinkToFit="1"/>
    </xf>
    <xf numFmtId="0" fontId="14" fillId="6" borderId="26" xfId="0" applyFont="1" applyFill="1" applyBorder="1" applyAlignment="1" applyProtection="1">
      <alignment horizontal="left" vertical="center" shrinkToFit="1"/>
    </xf>
    <xf numFmtId="58" fontId="3" fillId="0" borderId="7" xfId="0" applyNumberFormat="1" applyFont="1" applyBorder="1" applyAlignment="1" applyProtection="1">
      <alignment horizontal="center" vertical="center" shrinkToFit="1"/>
      <protection locked="0"/>
    </xf>
    <xf numFmtId="58" fontId="3" fillId="0" borderId="8" xfId="0" applyNumberFormat="1" applyFont="1" applyBorder="1" applyAlignment="1" applyProtection="1">
      <alignment horizontal="center" vertical="center" shrinkToFit="1"/>
      <protection locked="0"/>
    </xf>
    <xf numFmtId="0" fontId="3" fillId="0" borderId="6"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5" fillId="0" borderId="0" xfId="0" applyFont="1" applyAlignment="1" applyProtection="1">
      <alignment horizontal="left" vertical="center"/>
      <protection locked="0"/>
    </xf>
    <xf numFmtId="0" fontId="3" fillId="0" borderId="1"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3" fillId="6" borderId="34" xfId="0" applyFont="1" applyFill="1" applyBorder="1" applyAlignment="1" applyProtection="1">
      <alignment vertical="center"/>
    </xf>
    <xf numFmtId="0" fontId="3" fillId="6" borderId="35" xfId="0" applyFont="1" applyFill="1" applyBorder="1" applyAlignment="1" applyProtection="1">
      <alignment vertical="center"/>
    </xf>
    <xf numFmtId="0" fontId="3" fillId="6" borderId="37" xfId="0" applyFont="1" applyFill="1" applyBorder="1" applyAlignment="1" applyProtection="1">
      <alignment vertical="center"/>
    </xf>
    <xf numFmtId="0" fontId="3" fillId="6" borderId="38" xfId="0" applyFont="1" applyFill="1" applyBorder="1" applyAlignment="1" applyProtection="1">
      <alignment vertical="center"/>
    </xf>
    <xf numFmtId="38" fontId="5" fillId="3" borderId="1" xfId="1" applyFont="1" applyFill="1" applyBorder="1" applyAlignment="1" applyProtection="1">
      <alignment horizontal="center" vertical="center"/>
      <protection locked="0"/>
    </xf>
    <xf numFmtId="38" fontId="5" fillId="0" borderId="20" xfId="1" applyFont="1" applyBorder="1" applyAlignment="1">
      <alignment horizontal="center"/>
    </xf>
    <xf numFmtId="38" fontId="5" fillId="3" borderId="1" xfId="1" applyFont="1" applyFill="1" applyBorder="1" applyAlignment="1" applyProtection="1">
      <alignment vertical="center"/>
      <protection locked="0"/>
    </xf>
    <xf numFmtId="38" fontId="10" fillId="3" borderId="1" xfId="1" applyFont="1" applyFill="1" applyBorder="1" applyAlignment="1">
      <alignment horizontal="center" vertical="center"/>
    </xf>
    <xf numFmtId="38" fontId="10" fillId="3" borderId="1" xfId="1" applyFont="1" applyFill="1" applyBorder="1" applyAlignment="1">
      <alignment vertical="center"/>
    </xf>
    <xf numFmtId="0" fontId="3" fillId="0" borderId="1"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1"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0" xfId="0" applyFont="1" applyAlignment="1" applyProtection="1">
      <alignment horizontal="left" vertical="center" shrinkToFit="1"/>
      <protection locked="0"/>
    </xf>
    <xf numFmtId="58" fontId="8" fillId="0" borderId="1" xfId="0" applyNumberFormat="1" applyFont="1" applyBorder="1" applyAlignment="1" applyProtection="1">
      <alignment horizontal="center" vertical="center" shrinkToFit="1"/>
      <protection locked="0"/>
    </xf>
    <xf numFmtId="176" fontId="8" fillId="0" borderId="1" xfId="0" applyNumberFormat="1" applyFont="1" applyBorder="1" applyAlignment="1" applyProtection="1">
      <alignment horizontal="right" vertical="center" shrinkToFit="1"/>
      <protection locked="0"/>
    </xf>
    <xf numFmtId="0" fontId="8" fillId="0" borderId="1" xfId="0" applyFont="1" applyBorder="1" applyAlignment="1" applyProtection="1">
      <alignment horizontal="right" vertical="center" shrinkToFit="1"/>
      <protection locked="0"/>
    </xf>
    <xf numFmtId="176" fontId="8" fillId="0" borderId="1" xfId="0" applyNumberFormat="1" applyFont="1" applyBorder="1" applyAlignment="1" applyProtection="1">
      <alignment horizontal="right" vertical="center" shrinkToFit="1"/>
    </xf>
    <xf numFmtId="0" fontId="8" fillId="0" borderId="1" xfId="0" applyFont="1" applyBorder="1" applyAlignment="1" applyProtection="1">
      <alignment horizontal="right" vertical="center" shrinkToFit="1"/>
    </xf>
    <xf numFmtId="0" fontId="3" fillId="0" borderId="21" xfId="0" applyFont="1" applyBorder="1" applyAlignment="1" applyProtection="1">
      <alignment vertical="center" shrinkToFit="1"/>
      <protection locked="0"/>
    </xf>
    <xf numFmtId="0" fontId="3" fillId="0" borderId="5"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protection locked="0"/>
    </xf>
    <xf numFmtId="0" fontId="3" fillId="0" borderId="5" xfId="0" applyFont="1" applyBorder="1" applyAlignment="1" applyProtection="1">
      <alignment horizontal="center" vertical="center" wrapText="1" shrinkToFit="1"/>
      <protection locked="0"/>
    </xf>
    <xf numFmtId="0" fontId="3" fillId="0" borderId="21" xfId="0" applyFont="1" applyBorder="1" applyAlignment="1" applyProtection="1">
      <alignment horizontal="center" vertical="center" shrinkToFit="1"/>
      <protection locked="0"/>
    </xf>
    <xf numFmtId="0" fontId="3" fillId="0" borderId="6" xfId="0" applyFont="1" applyFill="1" applyBorder="1" applyAlignment="1" applyProtection="1">
      <alignment horizontal="center" vertical="center" shrinkToFit="1"/>
      <protection locked="0"/>
    </xf>
    <xf numFmtId="0" fontId="3" fillId="0" borderId="7" xfId="0" applyFont="1" applyFill="1" applyBorder="1" applyAlignment="1" applyProtection="1">
      <alignment horizontal="center" vertical="center" shrinkToFit="1"/>
      <protection locked="0"/>
    </xf>
    <xf numFmtId="0" fontId="3" fillId="0" borderId="8" xfId="0" applyFont="1" applyFill="1" applyBorder="1" applyAlignment="1" applyProtection="1">
      <alignment horizontal="center" vertical="center" shrinkToFit="1"/>
      <protection locked="0"/>
    </xf>
    <xf numFmtId="177" fontId="8" fillId="0" borderId="1" xfId="0" applyNumberFormat="1" applyFont="1" applyBorder="1" applyAlignment="1" applyProtection="1">
      <alignment vertical="center" shrinkToFit="1"/>
      <protection locked="0"/>
    </xf>
    <xf numFmtId="0" fontId="8" fillId="0" borderId="1" xfId="0" applyFont="1" applyBorder="1" applyAlignment="1" applyProtection="1">
      <alignment vertical="center" shrinkToFit="1"/>
      <protection locked="0"/>
    </xf>
    <xf numFmtId="177" fontId="8" fillId="0" borderId="1" xfId="0" applyNumberFormat="1" applyFont="1" applyBorder="1" applyAlignment="1" applyProtection="1">
      <alignment vertical="center" shrinkToFit="1"/>
    </xf>
    <xf numFmtId="0" fontId="8" fillId="0" borderId="1" xfId="0" applyFont="1" applyBorder="1" applyAlignment="1" applyProtection="1">
      <alignment vertical="center" shrinkToFit="1"/>
    </xf>
    <xf numFmtId="0" fontId="3" fillId="0" borderId="15" xfId="0" applyFont="1" applyBorder="1" applyAlignment="1" applyProtection="1">
      <alignment vertical="center"/>
    </xf>
    <xf numFmtId="0" fontId="3" fillId="0" borderId="16" xfId="0" applyFont="1" applyBorder="1" applyAlignment="1" applyProtection="1">
      <alignment vertical="center"/>
    </xf>
    <xf numFmtId="0" fontId="3" fillId="0" borderId="18" xfId="0" applyFont="1" applyBorder="1" applyAlignment="1" applyProtection="1">
      <alignment vertical="center"/>
    </xf>
    <xf numFmtId="0" fontId="3" fillId="0" borderId="19" xfId="0" applyFont="1" applyBorder="1" applyAlignment="1" applyProtection="1">
      <alignment vertical="center"/>
    </xf>
    <xf numFmtId="178" fontId="3" fillId="0" borderId="1" xfId="0" applyNumberFormat="1" applyFont="1" applyFill="1" applyBorder="1" applyAlignment="1" applyProtection="1">
      <alignment horizontal="center" vertical="center"/>
      <protection locked="0"/>
    </xf>
    <xf numFmtId="178" fontId="3" fillId="0" borderId="1" xfId="0" applyNumberFormat="1" applyFont="1" applyFill="1" applyBorder="1" applyAlignment="1" applyProtection="1">
      <alignment horizontal="center" vertical="center" shrinkToFit="1"/>
      <protection locked="0"/>
    </xf>
    <xf numFmtId="0" fontId="8" fillId="0" borderId="5" xfId="0" applyFont="1" applyBorder="1" applyAlignment="1" applyProtection="1">
      <alignment vertical="center" shrinkToFit="1"/>
    </xf>
    <xf numFmtId="0" fontId="8" fillId="0" borderId="0" xfId="0" applyFont="1" applyAlignment="1" applyProtection="1">
      <alignment vertical="center" shrinkToFit="1"/>
      <protection locked="0"/>
    </xf>
    <xf numFmtId="0" fontId="8" fillId="0" borderId="0" xfId="0" applyFont="1" applyAlignment="1" applyProtection="1">
      <alignment vertical="center"/>
      <protection locked="0"/>
    </xf>
    <xf numFmtId="0" fontId="8" fillId="0" borderId="11"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8" fillId="0" borderId="1" xfId="0" applyFont="1" applyBorder="1" applyAlignment="1" applyProtection="1">
      <alignment horizontal="center" vertical="center" shrinkToFit="1"/>
      <protection locked="0"/>
    </xf>
    <xf numFmtId="0" fontId="8" fillId="0" borderId="5" xfId="0" applyFont="1" applyBorder="1" applyAlignment="1" applyProtection="1">
      <alignment vertical="center" shrinkToFit="1"/>
      <protection locked="0"/>
    </xf>
  </cellXfs>
  <cellStyles count="2">
    <cellStyle name="桁区切り" xfId="1" builtinId="6"/>
    <cellStyle name="標準" xfId="0" builtinId="0"/>
  </cellStyles>
  <dxfs count="3">
    <dxf>
      <font>
        <color auto="1"/>
      </font>
      <fill>
        <patternFill>
          <fgColor rgb="FFFF0000"/>
          <bgColor rgb="FFFF0000"/>
        </patternFill>
      </fill>
    </dxf>
    <dxf>
      <fill>
        <patternFill>
          <bgColor theme="4" tint="0.59996337778862885"/>
        </patternFill>
      </fill>
    </dxf>
    <dxf>
      <font>
        <color auto="1"/>
      </font>
      <fill>
        <patternFill>
          <fgColor rgb="FFFF0000"/>
          <bgColor rgb="FFFF0000"/>
        </patternFill>
      </fill>
    </dxf>
  </dxfs>
  <tableStyles count="0" defaultTableStyle="TableStyleMedium2" defaultPivotStyle="PivotStyleLight16"/>
  <colors>
    <mruColors>
      <color rgb="FFFFFFB9"/>
      <color rgb="FFFFFFC5"/>
      <color rgb="FFFFFE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297655</xdr:colOff>
      <xdr:row>1</xdr:row>
      <xdr:rowOff>47625</xdr:rowOff>
    </xdr:from>
    <xdr:to>
      <xdr:col>17</xdr:col>
      <xdr:colOff>178592</xdr:colOff>
      <xdr:row>10</xdr:row>
      <xdr:rowOff>35718</xdr:rowOff>
    </xdr:to>
    <xdr:sp macro="" textlink="">
      <xdr:nvSpPr>
        <xdr:cNvPr id="4" name="正方形/長方形 3"/>
        <xdr:cNvSpPr/>
      </xdr:nvSpPr>
      <xdr:spPr bwMode="auto">
        <a:xfrm>
          <a:off x="297655" y="226219"/>
          <a:ext cx="12049125" cy="1595437"/>
        </a:xfrm>
        <a:prstGeom prst="rect">
          <a:avLst/>
        </a:prstGeom>
        <a:solidFill>
          <a:schemeClr val="bg1"/>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800" b="0"/>
            <a:t>　 </a:t>
          </a:r>
          <a:r>
            <a:rPr kumimoji="1" lang="ja-JP" altLang="en-US" sz="1600" b="1"/>
            <a:t>このシートは、宿舎借上げ支援事業の家賃補助が月の途中で開始又は終了した場合に</a:t>
          </a:r>
          <a:r>
            <a:rPr kumimoji="1" lang="ja-JP" altLang="en-US" sz="1600" b="1" u="none">
              <a:solidFill>
                <a:sysClr val="windowText" lastClr="000000"/>
              </a:solidFill>
            </a:rPr>
            <a:t>発生する、</a:t>
          </a:r>
          <a:r>
            <a:rPr kumimoji="1" lang="ja-JP" altLang="en-US" sz="1600" b="1" u="sng">
              <a:solidFill>
                <a:srgbClr val="FF0000"/>
              </a:solidFill>
            </a:rPr>
            <a:t>補助対象経費の日割計額を算出</a:t>
          </a:r>
          <a:r>
            <a:rPr kumimoji="1" lang="ja-JP" altLang="en-US" sz="1600" b="1" u="none">
              <a:solidFill>
                <a:sysClr val="windowText" lastClr="000000"/>
              </a:solidFill>
            </a:rPr>
            <a:t>するためのものです。（全てのケースについて対応可能です。）</a:t>
          </a:r>
          <a:endParaRPr kumimoji="1" lang="en-US" altLang="ja-JP" sz="1600" b="1" u="none">
            <a:solidFill>
              <a:sysClr val="windowText" lastClr="000000"/>
            </a:solidFill>
          </a:endParaRPr>
        </a:p>
        <a:p>
          <a:pPr algn="l"/>
          <a:r>
            <a:rPr kumimoji="1" lang="ja-JP" altLang="en-US" sz="1600" b="1" u="none">
              <a:solidFill>
                <a:sysClr val="windowText" lastClr="000000"/>
              </a:solidFill>
            </a:rPr>
            <a:t>　対象者については、下記表の</a:t>
          </a:r>
          <a:r>
            <a:rPr kumimoji="1" lang="ja-JP" altLang="en-US" sz="1600" b="1" u="none">
              <a:solidFill>
                <a:srgbClr val="0070C0"/>
              </a:solidFill>
            </a:rPr>
            <a:t>青色のセル</a:t>
          </a:r>
          <a:r>
            <a:rPr kumimoji="1" lang="ja-JP" altLang="en-US" sz="1600" b="1" u="none">
              <a:solidFill>
                <a:sysClr val="windowText" lastClr="000000"/>
              </a:solidFill>
            </a:rPr>
            <a:t>に必要事項を入力してください。</a:t>
          </a:r>
          <a:endParaRPr kumimoji="1" lang="ja-JP" altLang="en-US" sz="1100" b="1" u="none"/>
        </a:p>
      </xdr:txBody>
    </xdr:sp>
    <xdr:clientData/>
  </xdr:twoCellAnchor>
  <xdr:oneCellAnchor>
    <xdr:from>
      <xdr:col>1</xdr:col>
      <xdr:colOff>59529</xdr:colOff>
      <xdr:row>11</xdr:row>
      <xdr:rowOff>68036</xdr:rowOff>
    </xdr:from>
    <xdr:ext cx="7834313" cy="943995"/>
    <xdr:sp macro="" textlink="">
      <xdr:nvSpPr>
        <xdr:cNvPr id="5" name="テキスト ボックス 4"/>
        <xdr:cNvSpPr txBox="1"/>
      </xdr:nvSpPr>
      <xdr:spPr>
        <a:xfrm>
          <a:off x="369092" y="2032567"/>
          <a:ext cx="7834313" cy="943995"/>
        </a:xfrm>
        <a:prstGeom prst="rect">
          <a:avLst/>
        </a:prstGeom>
        <a:solidFill>
          <a:srgbClr val="FFC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en-US" altLang="ja-JP" sz="1600" b="1"/>
            <a:t>【</a:t>
          </a:r>
          <a:r>
            <a:rPr kumimoji="1" lang="ja-JP" altLang="en-US" sz="1600" b="1"/>
            <a:t>お願い</a:t>
          </a:r>
          <a:r>
            <a:rPr kumimoji="1" lang="en-US" altLang="ja-JP" sz="1600" b="1"/>
            <a:t>】</a:t>
          </a:r>
        </a:p>
        <a:p>
          <a:r>
            <a:rPr kumimoji="1" lang="ja-JP" altLang="en-US" sz="1600" b="1"/>
            <a:t>　円滑な審査のため、≪日割り計算シート（個人用）≫の提出に御協力ください。</a:t>
          </a:r>
        </a:p>
      </xdr:txBody>
    </xdr:sp>
    <xdr:clientData/>
  </xdr:oneCellAnchor>
  <xdr:twoCellAnchor>
    <xdr:from>
      <xdr:col>7</xdr:col>
      <xdr:colOff>76200</xdr:colOff>
      <xdr:row>38</xdr:row>
      <xdr:rowOff>142875</xdr:rowOff>
    </xdr:from>
    <xdr:to>
      <xdr:col>9</xdr:col>
      <xdr:colOff>381000</xdr:colOff>
      <xdr:row>40</xdr:row>
      <xdr:rowOff>66675</xdr:rowOff>
    </xdr:to>
    <xdr:sp macro="" textlink="">
      <xdr:nvSpPr>
        <xdr:cNvPr id="3" name="正方形/長方形 2"/>
        <xdr:cNvSpPr/>
      </xdr:nvSpPr>
      <xdr:spPr>
        <a:xfrm>
          <a:off x="6667500" y="7429500"/>
          <a:ext cx="1219200" cy="285750"/>
        </a:xfrm>
        <a:prstGeom prst="rect">
          <a:avLst/>
        </a:prstGeom>
        <a:solidFill>
          <a:srgbClr val="FFFFC5"/>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Ｈ列以降は自動計算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31"/>
  <sheetViews>
    <sheetView tabSelected="1" view="pageBreakPreview" zoomScale="85" zoomScaleNormal="80" zoomScaleSheetLayoutView="85" workbookViewId="0">
      <selection activeCell="E23" sqref="E23"/>
    </sheetView>
  </sheetViews>
  <sheetFormatPr defaultRowHeight="13.5"/>
  <cols>
    <col min="1" max="1" width="3.5" style="88" customWidth="1"/>
    <col min="2" max="2" width="18.75" style="85" customWidth="1"/>
    <col min="3" max="3" width="13" style="83" customWidth="1"/>
    <col min="4" max="4" width="2.625" style="83" customWidth="1"/>
    <col min="5" max="5" width="9" style="83" customWidth="1"/>
    <col min="6" max="6" width="11" style="83" customWidth="1"/>
    <col min="7" max="7" width="8.875" style="83" customWidth="1"/>
    <col min="8" max="8" width="26.625" style="87" customWidth="1"/>
    <col min="9" max="9" width="11.625" style="85" customWidth="1"/>
    <col min="10" max="10" width="11.625" style="83" customWidth="1"/>
    <col min="11" max="11" width="7.875" style="83" customWidth="1"/>
    <col min="12" max="15" width="7.875" style="86" customWidth="1"/>
    <col min="16" max="17" width="7.875" style="85" customWidth="1"/>
    <col min="18" max="18" width="8.125" style="85" customWidth="1"/>
    <col min="19" max="19" width="12.5" style="85" customWidth="1"/>
    <col min="20" max="20" width="5.375" style="87" customWidth="1"/>
    <col min="21" max="23" width="8.25" style="87" customWidth="1"/>
    <col min="24" max="16384" width="9" style="87"/>
  </cols>
  <sheetData>
    <row r="1" spans="1:26">
      <c r="A1" s="143" t="s">
        <v>77</v>
      </c>
      <c r="B1" s="144"/>
      <c r="H1" s="84" t="str">
        <f>VLOOKUP(A1,U11:V12,2,FALSE)</f>
        <v>補助対象保育士実績報告内訳書</v>
      </c>
    </row>
    <row r="2" spans="1:26">
      <c r="B2" s="87"/>
    </row>
    <row r="3" spans="1:26" ht="24" customHeight="1">
      <c r="B3" s="89" t="s">
        <v>18</v>
      </c>
      <c r="C3" s="145" t="s">
        <v>109</v>
      </c>
      <c r="D3" s="145"/>
      <c r="E3" s="145"/>
      <c r="F3" s="145"/>
      <c r="G3" s="145"/>
      <c r="H3" s="145"/>
      <c r="I3" s="90"/>
    </row>
    <row r="4" spans="1:26" ht="24" customHeight="1">
      <c r="B4" s="89" t="s">
        <v>20</v>
      </c>
      <c r="C4" s="145" t="s">
        <v>107</v>
      </c>
      <c r="D4" s="145"/>
      <c r="E4" s="145"/>
      <c r="F4" s="145"/>
      <c r="G4" s="145"/>
      <c r="H4" s="145"/>
      <c r="I4" s="91"/>
    </row>
    <row r="6" spans="1:26" ht="25.5" customHeight="1">
      <c r="A6" s="146" t="s">
        <v>105</v>
      </c>
      <c r="B6" s="128" t="s">
        <v>3</v>
      </c>
      <c r="C6" s="128" t="s">
        <v>22</v>
      </c>
      <c r="D6" s="147" t="s">
        <v>95</v>
      </c>
      <c r="E6" s="147"/>
      <c r="F6" s="146" t="s">
        <v>94</v>
      </c>
      <c r="G6" s="146"/>
      <c r="H6" s="146"/>
      <c r="I6" s="128" t="s">
        <v>25</v>
      </c>
      <c r="J6" s="128"/>
      <c r="K6" s="126" t="s">
        <v>97</v>
      </c>
      <c r="L6" s="129" t="s">
        <v>26</v>
      </c>
      <c r="M6" s="129" t="s">
        <v>27</v>
      </c>
      <c r="N6" s="131" t="s">
        <v>68</v>
      </c>
      <c r="O6" s="131" t="s">
        <v>69</v>
      </c>
      <c r="P6" s="133" t="s">
        <v>76</v>
      </c>
      <c r="Q6" s="134"/>
      <c r="R6" s="135"/>
      <c r="S6" s="126" t="s">
        <v>28</v>
      </c>
      <c r="U6" s="92" t="s">
        <v>29</v>
      </c>
      <c r="V6" s="108" t="s">
        <v>30</v>
      </c>
      <c r="W6" s="108" t="s">
        <v>31</v>
      </c>
      <c r="X6" s="108" t="s">
        <v>32</v>
      </c>
      <c r="Z6" s="87" t="s">
        <v>98</v>
      </c>
    </row>
    <row r="7" spans="1:26" ht="25.5" customHeight="1">
      <c r="A7" s="146"/>
      <c r="B7" s="128"/>
      <c r="C7" s="128"/>
      <c r="D7" s="147"/>
      <c r="E7" s="147"/>
      <c r="F7" s="146"/>
      <c r="G7" s="146"/>
      <c r="H7" s="146"/>
      <c r="I7" s="108" t="s">
        <v>33</v>
      </c>
      <c r="J7" s="93" t="s">
        <v>34</v>
      </c>
      <c r="K7" s="132"/>
      <c r="L7" s="130"/>
      <c r="M7" s="130"/>
      <c r="N7" s="132"/>
      <c r="O7" s="132"/>
      <c r="P7" s="108" t="str">
        <f>IFERROR(VLOOKUP(P6,U6:X9,2,TRUE),"")</f>
        <v>4月</v>
      </c>
      <c r="Q7" s="108" t="str">
        <f>IFERROR(VLOOKUP(P6,U6:X9,3,TRUE),"")</f>
        <v>5月</v>
      </c>
      <c r="R7" s="108" t="str">
        <f>IFERROR(VLOOKUP(P6,U6:X9,4,TRUE),"")</f>
        <v>6月</v>
      </c>
      <c r="S7" s="127"/>
      <c r="U7" s="92" t="s">
        <v>35</v>
      </c>
      <c r="V7" s="108" t="s">
        <v>36</v>
      </c>
      <c r="W7" s="108" t="s">
        <v>37</v>
      </c>
      <c r="X7" s="108" t="s">
        <v>38</v>
      </c>
      <c r="Z7" s="87" t="s">
        <v>99</v>
      </c>
    </row>
    <row r="8" spans="1:26" ht="33" customHeight="1">
      <c r="A8" s="107">
        <v>1</v>
      </c>
      <c r="B8" s="28"/>
      <c r="C8" s="29"/>
      <c r="D8" s="141"/>
      <c r="E8" s="142"/>
      <c r="F8" s="139"/>
      <c r="G8" s="139"/>
      <c r="H8" s="140"/>
      <c r="I8" s="29"/>
      <c r="J8" s="29"/>
      <c r="K8" s="81"/>
      <c r="L8" s="30"/>
      <c r="M8" s="30"/>
      <c r="N8" s="31">
        <f>IF((L8-M8)&gt;=82000,82000,L8-M8)</f>
        <v>0</v>
      </c>
      <c r="O8" s="31">
        <f>ROUNDDOWN(N8*3/4,-2)</f>
        <v>0</v>
      </c>
      <c r="P8" s="32">
        <f t="shared" ref="P8:R17" si="0">$O8</f>
        <v>0</v>
      </c>
      <c r="Q8" s="32">
        <f t="shared" si="0"/>
        <v>0</v>
      </c>
      <c r="R8" s="32">
        <f t="shared" si="0"/>
        <v>0</v>
      </c>
      <c r="S8" s="33">
        <f>SUM(P8:R8)</f>
        <v>0</v>
      </c>
      <c r="U8" s="92" t="s">
        <v>39</v>
      </c>
      <c r="V8" s="108" t="s">
        <v>40</v>
      </c>
      <c r="W8" s="108" t="s">
        <v>41</v>
      </c>
      <c r="X8" s="108" t="s">
        <v>42</v>
      </c>
      <c r="Z8" s="87" t="s">
        <v>100</v>
      </c>
    </row>
    <row r="9" spans="1:26" ht="33" customHeight="1">
      <c r="A9" s="107">
        <v>2</v>
      </c>
      <c r="B9" s="28"/>
      <c r="C9" s="29"/>
      <c r="D9" s="141"/>
      <c r="E9" s="142"/>
      <c r="F9" s="139"/>
      <c r="G9" s="139"/>
      <c r="H9" s="140"/>
      <c r="I9" s="29"/>
      <c r="J9" s="29"/>
      <c r="K9" s="81"/>
      <c r="L9" s="30"/>
      <c r="M9" s="30"/>
      <c r="N9" s="31">
        <f t="shared" ref="N9:N17" si="1">IF((L9-M9)&gt;=82000,82000,L9-M9)</f>
        <v>0</v>
      </c>
      <c r="O9" s="31">
        <f>ROUNDDOWN(N9*3/4,-2)</f>
        <v>0</v>
      </c>
      <c r="P9" s="32">
        <f t="shared" si="0"/>
        <v>0</v>
      </c>
      <c r="Q9" s="32">
        <f t="shared" si="0"/>
        <v>0</v>
      </c>
      <c r="R9" s="32">
        <f t="shared" si="0"/>
        <v>0</v>
      </c>
      <c r="S9" s="33">
        <f t="shared" ref="S9:S16" si="2">SUM(P9:R9)</f>
        <v>0</v>
      </c>
      <c r="U9" s="92" t="s">
        <v>43</v>
      </c>
      <c r="V9" s="108" t="s">
        <v>44</v>
      </c>
      <c r="W9" s="108" t="s">
        <v>45</v>
      </c>
      <c r="X9" s="108" t="s">
        <v>46</v>
      </c>
      <c r="Z9" s="87" t="s">
        <v>101</v>
      </c>
    </row>
    <row r="10" spans="1:26" ht="33" customHeight="1">
      <c r="A10" s="107">
        <v>3</v>
      </c>
      <c r="B10" s="28"/>
      <c r="C10" s="29"/>
      <c r="D10" s="141"/>
      <c r="E10" s="142"/>
      <c r="F10" s="139"/>
      <c r="G10" s="139"/>
      <c r="H10" s="140"/>
      <c r="I10" s="29"/>
      <c r="J10" s="29"/>
      <c r="K10" s="81"/>
      <c r="L10" s="30"/>
      <c r="M10" s="30"/>
      <c r="N10" s="31">
        <f t="shared" si="1"/>
        <v>0</v>
      </c>
      <c r="O10" s="31">
        <f>ROUNDDOWN(N10*3/4,-2)</f>
        <v>0</v>
      </c>
      <c r="P10" s="32">
        <f t="shared" si="0"/>
        <v>0</v>
      </c>
      <c r="Q10" s="32">
        <f t="shared" si="0"/>
        <v>0</v>
      </c>
      <c r="R10" s="32">
        <f t="shared" si="0"/>
        <v>0</v>
      </c>
      <c r="S10" s="33">
        <f t="shared" si="2"/>
        <v>0</v>
      </c>
      <c r="Z10" s="87" t="s">
        <v>102</v>
      </c>
    </row>
    <row r="11" spans="1:26" ht="33" customHeight="1">
      <c r="A11" s="107">
        <v>4</v>
      </c>
      <c r="B11" s="28"/>
      <c r="C11" s="29"/>
      <c r="D11" s="141"/>
      <c r="E11" s="142"/>
      <c r="F11" s="139"/>
      <c r="G11" s="139"/>
      <c r="H11" s="140"/>
      <c r="I11" s="29"/>
      <c r="J11" s="29"/>
      <c r="K11" s="81"/>
      <c r="L11" s="30"/>
      <c r="M11" s="30"/>
      <c r="N11" s="31">
        <f t="shared" si="1"/>
        <v>0</v>
      </c>
      <c r="O11" s="31">
        <f t="shared" ref="O11:O17" si="3">ROUNDDOWN(N11*3/4,-2)</f>
        <v>0</v>
      </c>
      <c r="P11" s="32">
        <f t="shared" ref="P11:P17" si="4">$O11</f>
        <v>0</v>
      </c>
      <c r="Q11" s="32">
        <f t="shared" si="0"/>
        <v>0</v>
      </c>
      <c r="R11" s="32">
        <f t="shared" si="0"/>
        <v>0</v>
      </c>
      <c r="S11" s="33">
        <f t="shared" si="2"/>
        <v>0</v>
      </c>
      <c r="U11" s="87" t="s">
        <v>78</v>
      </c>
      <c r="V11" s="87" t="s">
        <v>110</v>
      </c>
      <c r="Z11" s="87" t="s">
        <v>103</v>
      </c>
    </row>
    <row r="12" spans="1:26" ht="33" customHeight="1">
      <c r="A12" s="107">
        <v>5</v>
      </c>
      <c r="B12" s="28"/>
      <c r="C12" s="29"/>
      <c r="D12" s="141"/>
      <c r="E12" s="142"/>
      <c r="F12" s="139"/>
      <c r="G12" s="139"/>
      <c r="H12" s="140"/>
      <c r="I12" s="29"/>
      <c r="J12" s="29"/>
      <c r="K12" s="81"/>
      <c r="L12" s="30"/>
      <c r="M12" s="30"/>
      <c r="N12" s="31">
        <f t="shared" si="1"/>
        <v>0</v>
      </c>
      <c r="O12" s="31">
        <f t="shared" si="3"/>
        <v>0</v>
      </c>
      <c r="P12" s="32">
        <f t="shared" si="4"/>
        <v>0</v>
      </c>
      <c r="Q12" s="32">
        <f t="shared" si="0"/>
        <v>0</v>
      </c>
      <c r="R12" s="32">
        <f t="shared" si="0"/>
        <v>0</v>
      </c>
      <c r="S12" s="33">
        <f>SUM(P12:R12)</f>
        <v>0</v>
      </c>
      <c r="U12" s="87" t="s">
        <v>77</v>
      </c>
      <c r="V12" s="87" t="s">
        <v>111</v>
      </c>
      <c r="Z12" s="87" t="s">
        <v>104</v>
      </c>
    </row>
    <row r="13" spans="1:26" ht="33" customHeight="1">
      <c r="A13" s="107">
        <v>6</v>
      </c>
      <c r="B13" s="28"/>
      <c r="C13" s="29"/>
      <c r="D13" s="141"/>
      <c r="E13" s="142"/>
      <c r="F13" s="139"/>
      <c r="G13" s="139"/>
      <c r="H13" s="140"/>
      <c r="I13" s="29"/>
      <c r="J13" s="29"/>
      <c r="K13" s="81"/>
      <c r="L13" s="30"/>
      <c r="M13" s="30"/>
      <c r="N13" s="31">
        <f t="shared" si="1"/>
        <v>0</v>
      </c>
      <c r="O13" s="31">
        <f t="shared" si="3"/>
        <v>0</v>
      </c>
      <c r="P13" s="32">
        <f t="shared" si="4"/>
        <v>0</v>
      </c>
      <c r="Q13" s="32">
        <f t="shared" si="0"/>
        <v>0</v>
      </c>
      <c r="R13" s="32">
        <f t="shared" si="0"/>
        <v>0</v>
      </c>
      <c r="S13" s="33">
        <f>SUM(P13:R13)</f>
        <v>0</v>
      </c>
    </row>
    <row r="14" spans="1:26" ht="33" customHeight="1">
      <c r="A14" s="107">
        <v>7</v>
      </c>
      <c r="B14" s="28"/>
      <c r="C14" s="29"/>
      <c r="D14" s="141"/>
      <c r="E14" s="142"/>
      <c r="F14" s="139"/>
      <c r="G14" s="139"/>
      <c r="H14" s="140"/>
      <c r="I14" s="29"/>
      <c r="J14" s="29"/>
      <c r="K14" s="81"/>
      <c r="L14" s="30"/>
      <c r="M14" s="30"/>
      <c r="N14" s="31">
        <f t="shared" si="1"/>
        <v>0</v>
      </c>
      <c r="O14" s="31">
        <f t="shared" si="3"/>
        <v>0</v>
      </c>
      <c r="P14" s="32">
        <f t="shared" si="4"/>
        <v>0</v>
      </c>
      <c r="Q14" s="32">
        <f t="shared" si="0"/>
        <v>0</v>
      </c>
      <c r="R14" s="32">
        <f t="shared" si="0"/>
        <v>0</v>
      </c>
      <c r="S14" s="33">
        <f t="shared" si="2"/>
        <v>0</v>
      </c>
    </row>
    <row r="15" spans="1:26" ht="33" customHeight="1">
      <c r="A15" s="107">
        <v>8</v>
      </c>
      <c r="B15" s="28"/>
      <c r="C15" s="29"/>
      <c r="D15" s="141"/>
      <c r="E15" s="142"/>
      <c r="F15" s="139"/>
      <c r="G15" s="139"/>
      <c r="H15" s="140"/>
      <c r="I15" s="29"/>
      <c r="J15" s="29"/>
      <c r="K15" s="81"/>
      <c r="L15" s="30"/>
      <c r="M15" s="30"/>
      <c r="N15" s="31">
        <f t="shared" si="1"/>
        <v>0</v>
      </c>
      <c r="O15" s="31">
        <f t="shared" si="3"/>
        <v>0</v>
      </c>
      <c r="P15" s="32">
        <f t="shared" si="4"/>
        <v>0</v>
      </c>
      <c r="Q15" s="32">
        <f t="shared" si="0"/>
        <v>0</v>
      </c>
      <c r="R15" s="32">
        <f t="shared" si="0"/>
        <v>0</v>
      </c>
      <c r="S15" s="33">
        <f t="shared" si="2"/>
        <v>0</v>
      </c>
    </row>
    <row r="16" spans="1:26" ht="33" customHeight="1">
      <c r="A16" s="107">
        <v>9</v>
      </c>
      <c r="B16" s="28"/>
      <c r="C16" s="29"/>
      <c r="D16" s="141"/>
      <c r="E16" s="142"/>
      <c r="F16" s="139"/>
      <c r="G16" s="139"/>
      <c r="H16" s="140"/>
      <c r="I16" s="29"/>
      <c r="J16" s="29"/>
      <c r="K16" s="81"/>
      <c r="L16" s="30"/>
      <c r="M16" s="30"/>
      <c r="N16" s="31">
        <f t="shared" si="1"/>
        <v>0</v>
      </c>
      <c r="O16" s="31">
        <f t="shared" si="3"/>
        <v>0</v>
      </c>
      <c r="P16" s="32">
        <f t="shared" si="4"/>
        <v>0</v>
      </c>
      <c r="Q16" s="32">
        <f t="shared" si="0"/>
        <v>0</v>
      </c>
      <c r="R16" s="32">
        <f t="shared" si="0"/>
        <v>0</v>
      </c>
      <c r="S16" s="33">
        <f t="shared" si="2"/>
        <v>0</v>
      </c>
    </row>
    <row r="17" spans="1:19" ht="33" customHeight="1" thickBot="1">
      <c r="A17" s="107">
        <v>10</v>
      </c>
      <c r="B17" s="28"/>
      <c r="C17" s="29"/>
      <c r="D17" s="141"/>
      <c r="E17" s="142"/>
      <c r="F17" s="139"/>
      <c r="G17" s="139"/>
      <c r="H17" s="140"/>
      <c r="I17" s="29"/>
      <c r="J17" s="29"/>
      <c r="K17" s="81"/>
      <c r="L17" s="30"/>
      <c r="M17" s="30"/>
      <c r="N17" s="31">
        <f t="shared" si="1"/>
        <v>0</v>
      </c>
      <c r="O17" s="31">
        <f t="shared" si="3"/>
        <v>0</v>
      </c>
      <c r="P17" s="32">
        <f t="shared" si="4"/>
        <v>0</v>
      </c>
      <c r="Q17" s="32">
        <f t="shared" si="0"/>
        <v>0</v>
      </c>
      <c r="R17" s="32">
        <f t="shared" si="0"/>
        <v>0</v>
      </c>
      <c r="S17" s="34">
        <f>SUM(P17:R17)</f>
        <v>0</v>
      </c>
    </row>
    <row r="18" spans="1:19" ht="33" customHeight="1" thickBot="1">
      <c r="A18" s="94" t="s">
        <v>96</v>
      </c>
      <c r="L18" s="83"/>
      <c r="P18" s="86"/>
      <c r="Q18" s="124" t="s">
        <v>47</v>
      </c>
      <c r="R18" s="125"/>
      <c r="S18" s="35">
        <f>SUM(S8:S17)</f>
        <v>0</v>
      </c>
    </row>
    <row r="19" spans="1:19" ht="24.75" customHeight="1" thickBot="1">
      <c r="C19" s="87"/>
      <c r="D19" s="87"/>
      <c r="E19" s="87"/>
      <c r="F19" s="87"/>
      <c r="G19" s="95"/>
      <c r="I19" s="87"/>
      <c r="J19" s="87"/>
      <c r="K19" s="87"/>
      <c r="L19" s="87"/>
      <c r="M19" s="87"/>
      <c r="N19" s="87"/>
      <c r="O19" s="87"/>
      <c r="P19" s="87"/>
      <c r="Q19" s="87"/>
    </row>
    <row r="20" spans="1:19" ht="18.75" customHeight="1">
      <c r="B20" s="136" t="s">
        <v>93</v>
      </c>
      <c r="C20" s="137"/>
      <c r="D20" s="137"/>
      <c r="E20" s="137"/>
      <c r="F20" s="138"/>
      <c r="G20" s="95"/>
      <c r="H20" s="87" t="s">
        <v>91</v>
      </c>
      <c r="I20" s="87"/>
      <c r="J20" s="87"/>
      <c r="K20" s="87" t="s">
        <v>51</v>
      </c>
      <c r="L20" s="87"/>
      <c r="M20" s="87" t="s">
        <v>49</v>
      </c>
      <c r="N20" s="87"/>
      <c r="O20" s="87" t="s">
        <v>50</v>
      </c>
      <c r="P20" s="87"/>
      <c r="Q20" s="87"/>
      <c r="R20" s="87"/>
    </row>
    <row r="21" spans="1:19" ht="15" customHeight="1">
      <c r="B21" s="118" t="s">
        <v>89</v>
      </c>
      <c r="C21" s="119"/>
      <c r="D21" s="119"/>
      <c r="E21" s="119"/>
      <c r="F21" s="120"/>
      <c r="G21" s="95"/>
      <c r="H21" s="96" t="s">
        <v>48</v>
      </c>
      <c r="I21" s="96" t="s">
        <v>2</v>
      </c>
      <c r="J21" s="87"/>
      <c r="K21" s="87" t="s">
        <v>66</v>
      </c>
      <c r="L21" s="87"/>
      <c r="M21" s="87" t="s">
        <v>65</v>
      </c>
      <c r="N21" s="87"/>
      <c r="O21" s="87"/>
      <c r="P21" s="87"/>
      <c r="Q21" s="87"/>
      <c r="R21" s="87"/>
    </row>
    <row r="22" spans="1:19" ht="15" customHeight="1">
      <c r="B22" s="97" t="s">
        <v>82</v>
      </c>
      <c r="C22" s="98"/>
      <c r="D22" s="99"/>
      <c r="E22" s="82"/>
      <c r="F22" s="109" t="s">
        <v>85</v>
      </c>
      <c r="G22" s="95"/>
      <c r="H22" s="113">
        <f>入力補助シート!A23</f>
        <v>0</v>
      </c>
      <c r="I22" s="114">
        <f>入力補助シート!B23</f>
        <v>0</v>
      </c>
      <c r="J22" s="100" t="s">
        <v>63</v>
      </c>
      <c r="K22" s="78" t="str">
        <f>IF(H22=0,"",IF(入力補助シート!O24&lt;入力補助シート!X24,入力補助シート!I23,入力補助シート!R23))</f>
        <v/>
      </c>
      <c r="L22" s="78" t="s">
        <v>52</v>
      </c>
      <c r="M22" s="78" t="str">
        <f>IF(H22=0,"",入力補助シート!C23)</f>
        <v/>
      </c>
      <c r="N22" s="78" t="s">
        <v>53</v>
      </c>
      <c r="O22" s="78" t="str">
        <f>IF(H22=0,"",入力補助シート!D23)</f>
        <v/>
      </c>
      <c r="P22" s="78" t="s">
        <v>54</v>
      </c>
      <c r="Q22" s="101" t="str">
        <f>IFERROR(ROUNDDOWN(K22/M22*O22,-1),"")</f>
        <v/>
      </c>
      <c r="R22" s="148" t="s">
        <v>55</v>
      </c>
      <c r="S22" s="149"/>
    </row>
    <row r="23" spans="1:19" ht="15" customHeight="1">
      <c r="B23" s="97" t="s">
        <v>87</v>
      </c>
      <c r="C23" s="82"/>
      <c r="D23" s="99" t="s">
        <v>88</v>
      </c>
      <c r="E23" s="82"/>
      <c r="F23" s="109" t="s">
        <v>81</v>
      </c>
      <c r="G23" s="95"/>
      <c r="H23" s="113"/>
      <c r="I23" s="114"/>
      <c r="J23" s="102" t="s">
        <v>64</v>
      </c>
      <c r="K23" s="79" t="str">
        <f>IF(H22=0,"",IF(入力補助シート!O24&lt;入力補助シート!X24,入力補助シート!I24,入力補助シート!R24))</f>
        <v/>
      </c>
      <c r="L23" s="79" t="s">
        <v>70</v>
      </c>
      <c r="M23" s="79" t="str">
        <f>IF(H22=0,"",IF(入力補助シート!O24&lt;入力補助シート!X24,入力補助シート!K24,入力補助シート!T24))</f>
        <v/>
      </c>
      <c r="N23" s="79" t="s">
        <v>56</v>
      </c>
      <c r="O23" s="79" t="s">
        <v>57</v>
      </c>
      <c r="P23" s="79" t="s">
        <v>54</v>
      </c>
      <c r="Q23" s="80" t="str">
        <f>IFERROR(ROUNDDOWN((K23-M23)*3/4,-2),"")</f>
        <v/>
      </c>
      <c r="R23" s="150" t="s">
        <v>58</v>
      </c>
      <c r="S23" s="151"/>
    </row>
    <row r="24" spans="1:19" ht="15" customHeight="1">
      <c r="B24" s="121" t="s">
        <v>92</v>
      </c>
      <c r="C24" s="122"/>
      <c r="D24" s="122"/>
      <c r="E24" s="122"/>
      <c r="F24" s="123"/>
      <c r="G24" s="95"/>
      <c r="H24" s="113">
        <f>入力補助シート!A25</f>
        <v>0</v>
      </c>
      <c r="I24" s="114">
        <f>入力補助シート!B25</f>
        <v>0</v>
      </c>
      <c r="J24" s="100" t="s">
        <v>63</v>
      </c>
      <c r="K24" s="78" t="str">
        <f>IF(H24=0,"",IF(入力補助シート!O26&lt;入力補助シート!X26,入力補助シート!I25,入力補助シート!R25))</f>
        <v/>
      </c>
      <c r="L24" s="78" t="s">
        <v>52</v>
      </c>
      <c r="M24" s="78" t="str">
        <f>IF(H24=0,"",入力補助シート!C25)</f>
        <v/>
      </c>
      <c r="N24" s="78" t="s">
        <v>53</v>
      </c>
      <c r="O24" s="78" t="str">
        <f>IF(H24=0,"",入力補助シート!D25)</f>
        <v/>
      </c>
      <c r="P24" s="78" t="s">
        <v>54</v>
      </c>
      <c r="Q24" s="101" t="str">
        <f>IFERROR(ROUNDDOWN(K24/M24*O24,-1),"")</f>
        <v/>
      </c>
      <c r="R24" s="148" t="s">
        <v>55</v>
      </c>
      <c r="S24" s="149"/>
    </row>
    <row r="25" spans="1:19" ht="15" customHeight="1">
      <c r="B25" s="110" t="s">
        <v>83</v>
      </c>
      <c r="C25" s="111"/>
      <c r="D25" s="111"/>
      <c r="E25" s="111"/>
      <c r="F25" s="112"/>
      <c r="G25" s="103"/>
      <c r="H25" s="113"/>
      <c r="I25" s="114"/>
      <c r="J25" s="102" t="s">
        <v>64</v>
      </c>
      <c r="K25" s="79" t="str">
        <f>IF(H24=0,"",IF(入力補助シート!O26&lt;入力補助シート!X26,入力補助シート!I26,入力補助シート!R26))</f>
        <v/>
      </c>
      <c r="L25" s="79" t="s">
        <v>70</v>
      </c>
      <c r="M25" s="79" t="str">
        <f>IF(H24=0,"",IF(入力補助シート!O26&lt;入力補助シート!X26,入力補助シート!K26,入力補助シート!T26))</f>
        <v/>
      </c>
      <c r="N25" s="79" t="s">
        <v>56</v>
      </c>
      <c r="O25" s="79" t="s">
        <v>57</v>
      </c>
      <c r="P25" s="79" t="s">
        <v>54</v>
      </c>
      <c r="Q25" s="80" t="str">
        <f>IFERROR(ROUNDDOWN((K25-M25)*3/4,-2),"")</f>
        <v/>
      </c>
      <c r="R25" s="150" t="s">
        <v>58</v>
      </c>
      <c r="S25" s="151"/>
    </row>
    <row r="26" spans="1:19" ht="15" customHeight="1">
      <c r="B26" s="104"/>
      <c r="C26" s="99"/>
      <c r="D26" s="99"/>
      <c r="E26" s="82"/>
      <c r="F26" s="109" t="s">
        <v>108</v>
      </c>
      <c r="G26" s="103"/>
      <c r="H26" s="113">
        <f>入力補助シート!A27</f>
        <v>0</v>
      </c>
      <c r="I26" s="114">
        <f>入力補助シート!B27</f>
        <v>0</v>
      </c>
      <c r="J26" s="100" t="s">
        <v>63</v>
      </c>
      <c r="K26" s="78" t="str">
        <f>IF(H26=0,"",IF(入力補助シート!O28&lt;入力補助シート!X28,入力補助シート!I27,入力補助シート!R27))</f>
        <v/>
      </c>
      <c r="L26" s="78" t="s">
        <v>52</v>
      </c>
      <c r="M26" s="78" t="str">
        <f>IF(H26=0,"",入力補助シート!C27)</f>
        <v/>
      </c>
      <c r="N26" s="78" t="s">
        <v>53</v>
      </c>
      <c r="O26" s="78" t="str">
        <f>IF(H26=0,"",入力補助シート!D27)</f>
        <v/>
      </c>
      <c r="P26" s="78" t="s">
        <v>54</v>
      </c>
      <c r="Q26" s="101" t="str">
        <f>IFERROR(ROUNDDOWN(K26/M26*O26,-1),"")</f>
        <v/>
      </c>
      <c r="R26" s="148" t="s">
        <v>55</v>
      </c>
      <c r="S26" s="149"/>
    </row>
    <row r="27" spans="1:19" ht="15" customHeight="1">
      <c r="B27" s="118" t="s">
        <v>86</v>
      </c>
      <c r="C27" s="119"/>
      <c r="D27" s="119"/>
      <c r="E27" s="119"/>
      <c r="F27" s="120"/>
      <c r="G27" s="103"/>
      <c r="H27" s="113"/>
      <c r="I27" s="114"/>
      <c r="J27" s="102" t="s">
        <v>64</v>
      </c>
      <c r="K27" s="79" t="str">
        <f>IF(H26=0,"",IF(入力補助シート!O28&lt;入力補助シート!X28,入力補助シート!I28,入力補助シート!R28))</f>
        <v/>
      </c>
      <c r="L27" s="79" t="s">
        <v>70</v>
      </c>
      <c r="M27" s="79" t="str">
        <f>IF(H26=0,"",IF(入力補助シート!O28&lt;入力補助シート!X28,入力補助シート!K28,入力補助シート!T28))</f>
        <v/>
      </c>
      <c r="N27" s="79" t="s">
        <v>56</v>
      </c>
      <c r="O27" s="79" t="s">
        <v>57</v>
      </c>
      <c r="P27" s="79" t="s">
        <v>54</v>
      </c>
      <c r="Q27" s="80" t="str">
        <f>IFERROR(ROUNDDOWN((K27-M27)*3/4,-2),"")</f>
        <v/>
      </c>
      <c r="R27" s="150" t="s">
        <v>58</v>
      </c>
      <c r="S27" s="151"/>
    </row>
    <row r="28" spans="1:19" ht="15" customHeight="1">
      <c r="B28" s="118" t="s">
        <v>106</v>
      </c>
      <c r="C28" s="119"/>
      <c r="D28" s="119"/>
      <c r="E28" s="119"/>
      <c r="F28" s="120"/>
      <c r="G28" s="103"/>
      <c r="H28" s="113">
        <f>入力補助シート!A29</f>
        <v>0</v>
      </c>
      <c r="I28" s="114">
        <f>入力補助シート!B29</f>
        <v>0</v>
      </c>
      <c r="J28" s="100" t="s">
        <v>63</v>
      </c>
      <c r="K28" s="78" t="str">
        <f>IF(H28=0,"",IF(入力補助シート!O30&lt;入力補助シート!X30,入力補助シート!I29,入力補助シート!R29))</f>
        <v/>
      </c>
      <c r="L28" s="78" t="s">
        <v>52</v>
      </c>
      <c r="M28" s="78" t="str">
        <f>IF(H28=0,"",入力補助シート!C29)</f>
        <v/>
      </c>
      <c r="N28" s="78" t="s">
        <v>53</v>
      </c>
      <c r="O28" s="78" t="str">
        <f>IF(H28=0,"",入力補助シート!D29)</f>
        <v/>
      </c>
      <c r="P28" s="78" t="s">
        <v>54</v>
      </c>
      <c r="Q28" s="101" t="str">
        <f>IFERROR(ROUNDDOWN(K28/M28*O28,-1),"")</f>
        <v/>
      </c>
      <c r="R28" s="148" t="s">
        <v>55</v>
      </c>
      <c r="S28" s="149"/>
    </row>
    <row r="29" spans="1:19" ht="15" customHeight="1" thickBot="1">
      <c r="A29" s="88" t="s">
        <v>84</v>
      </c>
      <c r="B29" s="115" t="s">
        <v>90</v>
      </c>
      <c r="C29" s="116"/>
      <c r="D29" s="116"/>
      <c r="E29" s="116"/>
      <c r="F29" s="117"/>
      <c r="G29" s="103"/>
      <c r="H29" s="113"/>
      <c r="I29" s="114"/>
      <c r="J29" s="102" t="s">
        <v>64</v>
      </c>
      <c r="K29" s="79" t="str">
        <f>IF(H28=0,"",IF(入力補助シート!O30&lt;入力補助シート!X30,入力補助シート!I30,入力補助シート!R30))</f>
        <v/>
      </c>
      <c r="L29" s="79" t="s">
        <v>70</v>
      </c>
      <c r="M29" s="79" t="str">
        <f>IF(H28=0,"",IF(入力補助シート!O30&lt;入力補助シート!X30,入力補助シート!K30,入力補助シート!T30))</f>
        <v/>
      </c>
      <c r="N29" s="79" t="s">
        <v>56</v>
      </c>
      <c r="O29" s="79" t="s">
        <v>57</v>
      </c>
      <c r="P29" s="79" t="s">
        <v>54</v>
      </c>
      <c r="Q29" s="80" t="str">
        <f>IFERROR(ROUNDDOWN((K29-M29)*3/4,-2),"")</f>
        <v/>
      </c>
      <c r="R29" s="150" t="s">
        <v>58</v>
      </c>
      <c r="S29" s="151"/>
    </row>
    <row r="30" spans="1:19" ht="15" customHeight="1">
      <c r="D30" s="86"/>
      <c r="F30" s="86"/>
      <c r="G30" s="103"/>
      <c r="H30" s="86"/>
      <c r="I30" s="86"/>
      <c r="J30" s="105"/>
      <c r="K30" s="106"/>
      <c r="L30" s="106"/>
      <c r="M30" s="106"/>
      <c r="N30" s="87"/>
      <c r="O30" s="87"/>
      <c r="P30" s="87"/>
      <c r="Q30" s="87"/>
      <c r="R30" s="84" t="s">
        <v>67</v>
      </c>
      <c r="S30" s="87"/>
    </row>
    <row r="31" spans="1:19">
      <c r="F31" s="86"/>
      <c r="G31" s="86"/>
      <c r="H31" s="86"/>
      <c r="I31" s="86"/>
      <c r="J31" s="105"/>
      <c r="K31" s="106"/>
      <c r="L31" s="106"/>
      <c r="M31" s="106"/>
      <c r="N31" s="87"/>
      <c r="O31" s="87"/>
      <c r="P31" s="87"/>
      <c r="Q31" s="87"/>
      <c r="R31" s="87"/>
      <c r="S31" s="87"/>
    </row>
  </sheetData>
  <sheetProtection password="E237" sheet="1" objects="1" scenarios="1"/>
  <mergeCells count="60">
    <mergeCell ref="D17:E17"/>
    <mergeCell ref="D8:E8"/>
    <mergeCell ref="D9:E9"/>
    <mergeCell ref="D10:E10"/>
    <mergeCell ref="D11:E11"/>
    <mergeCell ref="D12:E12"/>
    <mergeCell ref="R28:S28"/>
    <mergeCell ref="R29:S29"/>
    <mergeCell ref="R23:S23"/>
    <mergeCell ref="R22:S22"/>
    <mergeCell ref="R24:S24"/>
    <mergeCell ref="R25:S25"/>
    <mergeCell ref="R26:S26"/>
    <mergeCell ref="R27:S27"/>
    <mergeCell ref="A1:B1"/>
    <mergeCell ref="C3:H3"/>
    <mergeCell ref="C4:H4"/>
    <mergeCell ref="A6:A7"/>
    <mergeCell ref="B6:B7"/>
    <mergeCell ref="C6:C7"/>
    <mergeCell ref="D6:E7"/>
    <mergeCell ref="F6:H7"/>
    <mergeCell ref="B21:F21"/>
    <mergeCell ref="B20:F20"/>
    <mergeCell ref="F8:H8"/>
    <mergeCell ref="F9:H9"/>
    <mergeCell ref="F10:H10"/>
    <mergeCell ref="F11:H11"/>
    <mergeCell ref="F12:H12"/>
    <mergeCell ref="F13:H13"/>
    <mergeCell ref="F14:H14"/>
    <mergeCell ref="F15:H15"/>
    <mergeCell ref="F16:H16"/>
    <mergeCell ref="F17:H17"/>
    <mergeCell ref="D13:E13"/>
    <mergeCell ref="D14:E14"/>
    <mergeCell ref="D15:E15"/>
    <mergeCell ref="D16:E16"/>
    <mergeCell ref="Q18:R18"/>
    <mergeCell ref="S6:S7"/>
    <mergeCell ref="I6:J6"/>
    <mergeCell ref="L6:L7"/>
    <mergeCell ref="M6:M7"/>
    <mergeCell ref="N6:N7"/>
    <mergeCell ref="O6:O7"/>
    <mergeCell ref="P6:R6"/>
    <mergeCell ref="K6:K7"/>
    <mergeCell ref="B25:F25"/>
    <mergeCell ref="H22:H23"/>
    <mergeCell ref="I28:I29"/>
    <mergeCell ref="H28:H29"/>
    <mergeCell ref="I26:I27"/>
    <mergeCell ref="H26:H27"/>
    <mergeCell ref="I24:I25"/>
    <mergeCell ref="H24:H25"/>
    <mergeCell ref="I22:I23"/>
    <mergeCell ref="B29:F29"/>
    <mergeCell ref="B27:F27"/>
    <mergeCell ref="B28:F28"/>
    <mergeCell ref="B24:F24"/>
  </mergeCells>
  <phoneticPr fontId="2"/>
  <conditionalFormatting sqref="P6:R6">
    <cfRule type="containsBlanks" dxfId="2" priority="3">
      <formula>LEN(TRIM(P6))=0</formula>
    </cfRule>
  </conditionalFormatting>
  <conditionalFormatting sqref="C23 E22:E23 E26">
    <cfRule type="containsBlanks" dxfId="1" priority="1">
      <formula>LEN(TRIM(C22))=0</formula>
    </cfRule>
  </conditionalFormatting>
  <dataValidations count="7">
    <dataValidation type="list" allowBlank="1" showInputMessage="1" showErrorMessage="1" sqref="P6:R6">
      <formula1>$U$6:$U$9</formula1>
    </dataValidation>
    <dataValidation type="list" allowBlank="1" showInputMessage="1" showErrorMessage="1" sqref="A1:B1">
      <formula1>"（第２号様式）,（第６号様式）"</formula1>
    </dataValidation>
    <dataValidation type="list" allowBlank="1" showInputMessage="1" showErrorMessage="1" sqref="C23">
      <formula1>"当,翌"</formula1>
    </dataValidation>
    <dataValidation type="list" allowBlank="1" showInputMessage="1" showErrorMessage="1" sqref="E26">
      <formula1>"前,当,翌"</formula1>
    </dataValidation>
    <dataValidation type="list" allowBlank="1" showInputMessage="1" showErrorMessage="1" sqref="D8:E17">
      <formula1>"令和4年度,令和3年度,令和2年度,令和元年度,平成30年度,平成29年度,平成28年度,平成27年度"</formula1>
    </dataValidation>
    <dataValidation type="list" errorStyle="warning" allowBlank="1" showInputMessage="1" showErrorMessage="1" sqref="K8:K17">
      <formula1>$Z$6:$Z$12</formula1>
    </dataValidation>
    <dataValidation type="date" allowBlank="1" showInputMessage="1" showErrorMessage="1" sqref="I8:J17">
      <formula1>44652</formula1>
      <formula2>45016</formula2>
    </dataValidation>
  </dataValidations>
  <printOptions horizontalCentered="1"/>
  <pageMargins left="0.39370078740157483" right="0.59055118110236227" top="0.74803149606299213" bottom="0.55118110236220474" header="0.31496062992125984" footer="0.31496062992125984"/>
  <pageSetup paperSize="9" scale="65"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1:Y39"/>
  <sheetViews>
    <sheetView zoomScale="70" zoomScaleNormal="70" workbookViewId="0">
      <selection activeCell="X33" sqref="X33"/>
    </sheetView>
  </sheetViews>
  <sheetFormatPr defaultRowHeight="14.25"/>
  <cols>
    <col min="1" max="1" width="5.25" style="1" bestFit="1" customWidth="1"/>
    <col min="2" max="2" width="20.625" style="1" customWidth="1"/>
    <col min="3" max="4" width="9.125" style="1" bestFit="1" customWidth="1"/>
    <col min="5" max="7" width="14.625" style="1" customWidth="1"/>
    <col min="8" max="8" width="3" style="1" bestFit="1" customWidth="1"/>
    <col min="9" max="11" width="9" style="1"/>
    <col min="12" max="12" width="8.375" style="1" bestFit="1" customWidth="1"/>
    <col min="13" max="15" width="9" style="1"/>
    <col min="16" max="16" width="4" style="1" bestFit="1" customWidth="1"/>
    <col min="17" max="17" width="3" style="1" bestFit="1" customWidth="1"/>
    <col min="18" max="20" width="9" style="1"/>
    <col min="21" max="21" width="8.375" style="1" bestFit="1" customWidth="1"/>
    <col min="22" max="24" width="9" style="1"/>
    <col min="25" max="25" width="4" style="1" bestFit="1" customWidth="1"/>
    <col min="26" max="16384" width="9" style="1"/>
  </cols>
  <sheetData>
    <row r="21" spans="1:25">
      <c r="A21" s="1" t="s">
        <v>71</v>
      </c>
      <c r="F21" s="153" t="s">
        <v>7</v>
      </c>
      <c r="G21" s="153"/>
    </row>
    <row r="22" spans="1:25" s="17" customFormat="1" ht="32.25" customHeight="1">
      <c r="A22" s="13" t="s">
        <v>1</v>
      </c>
      <c r="B22" s="13" t="s">
        <v>3</v>
      </c>
      <c r="C22" s="13" t="s">
        <v>4</v>
      </c>
      <c r="D22" s="13" t="s">
        <v>5</v>
      </c>
      <c r="E22" s="13" t="s">
        <v>6</v>
      </c>
      <c r="F22" s="18" t="s">
        <v>8</v>
      </c>
      <c r="G22" s="18" t="s">
        <v>9</v>
      </c>
      <c r="H22" s="19"/>
      <c r="I22" s="20" t="s">
        <v>10</v>
      </c>
      <c r="J22" s="20"/>
      <c r="K22" s="20"/>
      <c r="L22" s="20"/>
      <c r="M22" s="20"/>
      <c r="N22" s="20"/>
      <c r="O22" s="20"/>
      <c r="P22" s="21"/>
      <c r="Q22" s="14"/>
      <c r="R22" s="15" t="s">
        <v>17</v>
      </c>
      <c r="S22" s="15"/>
      <c r="T22" s="15"/>
      <c r="U22" s="15"/>
      <c r="V22" s="15"/>
      <c r="W22" s="15"/>
      <c r="X22" s="15"/>
      <c r="Y22" s="16"/>
    </row>
    <row r="23" spans="1:25">
      <c r="A23" s="152"/>
      <c r="B23" s="152"/>
      <c r="C23" s="154"/>
      <c r="D23" s="154"/>
      <c r="E23" s="154"/>
      <c r="F23" s="154"/>
      <c r="G23" s="154"/>
      <c r="H23" s="2"/>
      <c r="I23" s="3" t="str">
        <f>IF(A23=0,"",82000)</f>
        <v/>
      </c>
      <c r="J23" s="3" t="s">
        <v>11</v>
      </c>
      <c r="K23" s="3" t="str">
        <f>IF(A23=0,"",C23)</f>
        <v/>
      </c>
      <c r="L23" s="3" t="s">
        <v>12</v>
      </c>
      <c r="M23" s="3" t="str">
        <f>IF(A23=0,"",D23)</f>
        <v/>
      </c>
      <c r="N23" s="3" t="s">
        <v>13</v>
      </c>
      <c r="O23" s="3" t="str">
        <f>IFERROR(ROUNDDOWN(I23/K23*M23,-1),"")</f>
        <v/>
      </c>
      <c r="P23" s="4" t="s">
        <v>14</v>
      </c>
      <c r="Q23" s="2"/>
      <c r="R23" s="3" t="str">
        <f>IF(A23=0,"",E23)</f>
        <v/>
      </c>
      <c r="S23" s="3" t="s">
        <v>11</v>
      </c>
      <c r="T23" s="3" t="str">
        <f>IF(A23=0,"",C23)</f>
        <v/>
      </c>
      <c r="U23" s="3" t="s">
        <v>12</v>
      </c>
      <c r="V23" s="3" t="str">
        <f>IF(A23=0,"",D23)</f>
        <v/>
      </c>
      <c r="W23" s="3" t="s">
        <v>13</v>
      </c>
      <c r="X23" s="3" t="str">
        <f>IFERROR(ROUNDDOWN(R23/T23*V23,-1),"")</f>
        <v/>
      </c>
      <c r="Y23" s="4" t="s">
        <v>14</v>
      </c>
    </row>
    <row r="24" spans="1:25">
      <c r="A24" s="152"/>
      <c r="B24" s="152"/>
      <c r="C24" s="154"/>
      <c r="D24" s="154"/>
      <c r="E24" s="154"/>
      <c r="F24" s="154"/>
      <c r="G24" s="154"/>
      <c r="H24" s="5" t="s">
        <v>15</v>
      </c>
      <c r="I24" s="6" t="str">
        <f>IF(A23=0,"",IF(O23&lt;F23,ROUNDDOWN(O23,-1),ROUNDDOWN(F23,-1)))</f>
        <v/>
      </c>
      <c r="J24" s="7" t="s">
        <v>16</v>
      </c>
      <c r="K24" s="8" t="str">
        <f>IF(A23=0,"",IF(G23-(IF(E23-82000&gt;0,E23-82000,0))&gt;0,G23-(IF(E23-82000&gt;0,E23-82000,0)),0))</f>
        <v/>
      </c>
      <c r="L24" s="7" t="s">
        <v>59</v>
      </c>
      <c r="M24" s="9" t="s">
        <v>60</v>
      </c>
      <c r="N24" s="10" t="s">
        <v>61</v>
      </c>
      <c r="O24" s="11" t="str">
        <f>IFERROR(ROUNDDOWN((I24-K24)*3/4,-2),"")</f>
        <v/>
      </c>
      <c r="P24" s="12" t="s">
        <v>0</v>
      </c>
      <c r="Q24" s="5" t="s">
        <v>15</v>
      </c>
      <c r="R24" s="6" t="str">
        <f>IF(A23=0,"",IF(X23&lt;F23,ROUNDDOWN(X23,-1),ROUNDDOWN(F23,-1)))</f>
        <v/>
      </c>
      <c r="S24" s="7" t="s">
        <v>16</v>
      </c>
      <c r="T24" s="8" t="str">
        <f>IF(A23=0,"",G23)</f>
        <v/>
      </c>
      <c r="U24" s="7" t="s">
        <v>59</v>
      </c>
      <c r="V24" s="9" t="s">
        <v>60</v>
      </c>
      <c r="W24" s="10" t="s">
        <v>61</v>
      </c>
      <c r="X24" s="11" t="str">
        <f>IFERROR(ROUNDDOWN((R24-T24)*3/4,-2),"")</f>
        <v/>
      </c>
      <c r="Y24" s="12" t="s">
        <v>0</v>
      </c>
    </row>
    <row r="25" spans="1:25">
      <c r="A25" s="152"/>
      <c r="B25" s="152"/>
      <c r="C25" s="154"/>
      <c r="D25" s="154"/>
      <c r="E25" s="154"/>
      <c r="F25" s="154"/>
      <c r="G25" s="154"/>
      <c r="H25" s="2"/>
      <c r="I25" s="3" t="str">
        <f>IF(A25=0,"",82000)</f>
        <v/>
      </c>
      <c r="J25" s="3" t="s">
        <v>11</v>
      </c>
      <c r="K25" s="3" t="str">
        <f>IF(A25=0,"",C25)</f>
        <v/>
      </c>
      <c r="L25" s="3" t="s">
        <v>12</v>
      </c>
      <c r="M25" s="3" t="str">
        <f>IF(A25=0,"",D25)</f>
        <v/>
      </c>
      <c r="N25" s="3" t="s">
        <v>13</v>
      </c>
      <c r="O25" s="3" t="str">
        <f>IFERROR(ROUNDDOWN(I25/K25*M25,-1),"")</f>
        <v/>
      </c>
      <c r="P25" s="4" t="s">
        <v>14</v>
      </c>
      <c r="Q25" s="2"/>
      <c r="R25" s="3" t="str">
        <f>IF(A25=0,"",E25)</f>
        <v/>
      </c>
      <c r="S25" s="3" t="s">
        <v>11</v>
      </c>
      <c r="T25" s="3" t="str">
        <f>IF(A25=0,"",C25)</f>
        <v/>
      </c>
      <c r="U25" s="3" t="s">
        <v>12</v>
      </c>
      <c r="V25" s="3" t="str">
        <f>IF(A25=0,"",D25)</f>
        <v/>
      </c>
      <c r="W25" s="3" t="s">
        <v>13</v>
      </c>
      <c r="X25" s="3" t="str">
        <f>IFERROR(ROUNDDOWN(R25/T25*V25,-1),"")</f>
        <v/>
      </c>
      <c r="Y25" s="4" t="s">
        <v>14</v>
      </c>
    </row>
    <row r="26" spans="1:25">
      <c r="A26" s="152"/>
      <c r="B26" s="152"/>
      <c r="C26" s="154"/>
      <c r="D26" s="154"/>
      <c r="E26" s="154"/>
      <c r="F26" s="154"/>
      <c r="G26" s="154"/>
      <c r="H26" s="5" t="s">
        <v>15</v>
      </c>
      <c r="I26" s="6" t="str">
        <f>IF(A25=0,"",IF(O25&lt;F25,ROUNDDOWN(O25,-1),ROUNDDOWN(F25,-1)))</f>
        <v/>
      </c>
      <c r="J26" s="7" t="s">
        <v>16</v>
      </c>
      <c r="K26" s="8" t="str">
        <f>IF(A25=0,"",IF(G25-(IF(E25-82000&gt;0,E25-82000,0))&gt;0,G25-(IF(E25-82000&gt;0,E25-82000,0)),0))</f>
        <v/>
      </c>
      <c r="L26" s="7" t="s">
        <v>59</v>
      </c>
      <c r="M26" s="9" t="s">
        <v>60</v>
      </c>
      <c r="N26" s="10" t="s">
        <v>61</v>
      </c>
      <c r="O26" s="11" t="str">
        <f>IFERROR(ROUNDDOWN((I26-K26)*3/4,-2),"")</f>
        <v/>
      </c>
      <c r="P26" s="12" t="s">
        <v>0</v>
      </c>
      <c r="Q26" s="5" t="s">
        <v>15</v>
      </c>
      <c r="R26" s="6" t="str">
        <f>IF(A25=0,"",IF(X25&lt;F25,ROUNDDOWN(X25,-1),ROUNDDOWN(F25,-1)))</f>
        <v/>
      </c>
      <c r="S26" s="7" t="s">
        <v>16</v>
      </c>
      <c r="T26" s="8" t="str">
        <f>IF(A25=0,"",G25)</f>
        <v/>
      </c>
      <c r="U26" s="7" t="s">
        <v>59</v>
      </c>
      <c r="V26" s="9" t="s">
        <v>60</v>
      </c>
      <c r="W26" s="10" t="s">
        <v>61</v>
      </c>
      <c r="X26" s="11" t="str">
        <f>IFERROR(ROUNDDOWN((R26-T26)*3/4,-2),"")</f>
        <v/>
      </c>
      <c r="Y26" s="12" t="s">
        <v>0</v>
      </c>
    </row>
    <row r="27" spans="1:25">
      <c r="A27" s="152"/>
      <c r="B27" s="152"/>
      <c r="C27" s="154"/>
      <c r="D27" s="154"/>
      <c r="E27" s="154"/>
      <c r="F27" s="154"/>
      <c r="G27" s="154"/>
      <c r="H27" s="2"/>
      <c r="I27" s="3" t="str">
        <f>IF(A27=0,"",82000)</f>
        <v/>
      </c>
      <c r="J27" s="3" t="s">
        <v>11</v>
      </c>
      <c r="K27" s="3" t="str">
        <f>IF(A27=0,"",C27)</f>
        <v/>
      </c>
      <c r="L27" s="3" t="s">
        <v>12</v>
      </c>
      <c r="M27" s="3" t="str">
        <f>IF(A27=0,"",D27)</f>
        <v/>
      </c>
      <c r="N27" s="3" t="s">
        <v>13</v>
      </c>
      <c r="O27" s="3" t="str">
        <f>IFERROR(ROUNDDOWN(I27/K27*M27,-1),"")</f>
        <v/>
      </c>
      <c r="P27" s="4" t="s">
        <v>14</v>
      </c>
      <c r="Q27" s="2"/>
      <c r="R27" s="3" t="str">
        <f>IF(A27=0,"",E27)</f>
        <v/>
      </c>
      <c r="S27" s="3" t="s">
        <v>11</v>
      </c>
      <c r="T27" s="3" t="str">
        <f>IF(A27=0,"",C27)</f>
        <v/>
      </c>
      <c r="U27" s="3" t="s">
        <v>12</v>
      </c>
      <c r="V27" s="3" t="str">
        <f>IF(A27=0,"",D27)</f>
        <v/>
      </c>
      <c r="W27" s="3" t="s">
        <v>13</v>
      </c>
      <c r="X27" s="3" t="str">
        <f>IFERROR(ROUNDDOWN(R27/T27*V27,-1),"")</f>
        <v/>
      </c>
      <c r="Y27" s="4" t="s">
        <v>14</v>
      </c>
    </row>
    <row r="28" spans="1:25">
      <c r="A28" s="152"/>
      <c r="B28" s="152"/>
      <c r="C28" s="154"/>
      <c r="D28" s="154"/>
      <c r="E28" s="154"/>
      <c r="F28" s="154"/>
      <c r="G28" s="154"/>
      <c r="H28" s="5" t="s">
        <v>15</v>
      </c>
      <c r="I28" s="6" t="str">
        <f>IF(A27=0,"",IF(O27&lt;F27,ROUNDDOWN(O27,-1),ROUNDDOWN(F27,-1)))</f>
        <v/>
      </c>
      <c r="J28" s="7" t="s">
        <v>16</v>
      </c>
      <c r="K28" s="8" t="str">
        <f>IF(A27=0,"",IF(G27-(IF(E27-82000&gt;0,E27-82000,0))&gt;0,G27-(IF(E27-82000&gt;0,E27-82000,0)),0))</f>
        <v/>
      </c>
      <c r="L28" s="7" t="s">
        <v>59</v>
      </c>
      <c r="M28" s="9" t="s">
        <v>60</v>
      </c>
      <c r="N28" s="10" t="s">
        <v>61</v>
      </c>
      <c r="O28" s="11" t="str">
        <f>IFERROR(ROUNDDOWN((I28-K28)*3/4,-2),"")</f>
        <v/>
      </c>
      <c r="P28" s="12" t="s">
        <v>0</v>
      </c>
      <c r="Q28" s="5" t="s">
        <v>15</v>
      </c>
      <c r="R28" s="6" t="str">
        <f>IF(A27=0,"",IF(X27&lt;F27,ROUNDDOWN(X27,-1),ROUNDDOWN(F27,-1)))</f>
        <v/>
      </c>
      <c r="S28" s="7" t="s">
        <v>16</v>
      </c>
      <c r="T28" s="8" t="str">
        <f>IF(A27=0,"",G27)</f>
        <v/>
      </c>
      <c r="U28" s="7" t="s">
        <v>59</v>
      </c>
      <c r="V28" s="9" t="s">
        <v>60</v>
      </c>
      <c r="W28" s="10" t="s">
        <v>61</v>
      </c>
      <c r="X28" s="11" t="str">
        <f>IFERROR(ROUNDDOWN((R28-T28)*3/4,-2),"")</f>
        <v/>
      </c>
      <c r="Y28" s="12" t="s">
        <v>0</v>
      </c>
    </row>
    <row r="29" spans="1:25">
      <c r="A29" s="152"/>
      <c r="B29" s="152"/>
      <c r="C29" s="154"/>
      <c r="D29" s="154"/>
      <c r="E29" s="154"/>
      <c r="F29" s="154"/>
      <c r="G29" s="154"/>
      <c r="H29" s="2"/>
      <c r="I29" s="3" t="str">
        <f>IF(A29=0,"",82000)</f>
        <v/>
      </c>
      <c r="J29" s="3" t="s">
        <v>11</v>
      </c>
      <c r="K29" s="3" t="str">
        <f>IF(A29=0,"",C29)</f>
        <v/>
      </c>
      <c r="L29" s="3" t="s">
        <v>12</v>
      </c>
      <c r="M29" s="3" t="str">
        <f>IF(A29=0,"",D29)</f>
        <v/>
      </c>
      <c r="N29" s="3" t="s">
        <v>13</v>
      </c>
      <c r="O29" s="3" t="str">
        <f>IFERROR(ROUNDDOWN(I29/K29*M29,-1),"")</f>
        <v/>
      </c>
      <c r="P29" s="4" t="s">
        <v>14</v>
      </c>
      <c r="Q29" s="2"/>
      <c r="R29" s="3" t="str">
        <f>IF(A29=0,"",E29)</f>
        <v/>
      </c>
      <c r="S29" s="3" t="s">
        <v>11</v>
      </c>
      <c r="T29" s="3" t="str">
        <f>IF(A29=0,"",C29)</f>
        <v/>
      </c>
      <c r="U29" s="3" t="s">
        <v>12</v>
      </c>
      <c r="V29" s="3" t="str">
        <f>IF(A29=0,"",D29)</f>
        <v/>
      </c>
      <c r="W29" s="3" t="s">
        <v>13</v>
      </c>
      <c r="X29" s="3" t="str">
        <f>IFERROR(ROUNDDOWN(R29/T29*V29,-1),"")</f>
        <v/>
      </c>
      <c r="Y29" s="4" t="s">
        <v>14</v>
      </c>
    </row>
    <row r="30" spans="1:25">
      <c r="A30" s="152"/>
      <c r="B30" s="152"/>
      <c r="C30" s="154"/>
      <c r="D30" s="154"/>
      <c r="E30" s="154"/>
      <c r="F30" s="154"/>
      <c r="G30" s="154"/>
      <c r="H30" s="5" t="s">
        <v>15</v>
      </c>
      <c r="I30" s="6" t="str">
        <f>IF(A29=0,"",IF(O29&lt;F29,ROUNDDOWN(O29,-1),ROUNDDOWN(F29,-1)))</f>
        <v/>
      </c>
      <c r="J30" s="7" t="s">
        <v>16</v>
      </c>
      <c r="K30" s="8" t="str">
        <f>IF(A29=0,"",IF(G29-(IF(E29-82000&gt;0,E29-82000,0))&gt;0,G29-(IF(E29-82000&gt;0,E29-82000,0)),0))</f>
        <v/>
      </c>
      <c r="L30" s="7" t="s">
        <v>59</v>
      </c>
      <c r="M30" s="9" t="s">
        <v>60</v>
      </c>
      <c r="N30" s="10" t="s">
        <v>61</v>
      </c>
      <c r="O30" s="11" t="str">
        <f>IFERROR(ROUNDDOWN((I30-K30)*3/4,-2),"")</f>
        <v/>
      </c>
      <c r="P30" s="12" t="s">
        <v>0</v>
      </c>
      <c r="Q30" s="5" t="s">
        <v>15</v>
      </c>
      <c r="R30" s="6" t="str">
        <f>IF(A29=0,"",IF(X29&lt;F29,ROUNDDOWN(X29,-1),ROUNDDOWN(F29,-1)))</f>
        <v/>
      </c>
      <c r="S30" s="7" t="s">
        <v>16</v>
      </c>
      <c r="T30" s="8" t="str">
        <f>IF(A29=0,"",G29)</f>
        <v/>
      </c>
      <c r="U30" s="7" t="s">
        <v>59</v>
      </c>
      <c r="V30" s="9" t="s">
        <v>60</v>
      </c>
      <c r="W30" s="10" t="s">
        <v>61</v>
      </c>
      <c r="X30" s="11" t="str">
        <f>IFERROR(ROUNDDOWN((R30-T30)*3/4,-2),"")</f>
        <v/>
      </c>
      <c r="Y30" s="12" t="s">
        <v>0</v>
      </c>
    </row>
    <row r="31" spans="1:25">
      <c r="A31" s="152"/>
      <c r="B31" s="152"/>
      <c r="C31" s="154"/>
      <c r="D31" s="154"/>
      <c r="E31" s="154"/>
      <c r="F31" s="154"/>
      <c r="G31" s="154"/>
      <c r="H31" s="2"/>
      <c r="I31" s="3" t="str">
        <f>IF(A31=0,"",82000)</f>
        <v/>
      </c>
      <c r="J31" s="3" t="s">
        <v>11</v>
      </c>
      <c r="K31" s="3" t="str">
        <f>IF(A31=0,"",C31)</f>
        <v/>
      </c>
      <c r="L31" s="3" t="s">
        <v>12</v>
      </c>
      <c r="M31" s="3" t="str">
        <f>IF(A31=0,"",D31)</f>
        <v/>
      </c>
      <c r="N31" s="3" t="s">
        <v>13</v>
      </c>
      <c r="O31" s="3" t="str">
        <f>IFERROR(ROUNDDOWN(I31/K31*M31,-1),"")</f>
        <v/>
      </c>
      <c r="P31" s="4" t="s">
        <v>14</v>
      </c>
      <c r="Q31" s="2"/>
      <c r="R31" s="3" t="str">
        <f>IF(A31=0,"",E31)</f>
        <v/>
      </c>
      <c r="S31" s="3" t="s">
        <v>11</v>
      </c>
      <c r="T31" s="3" t="str">
        <f>IF(A31=0,"",C31)</f>
        <v/>
      </c>
      <c r="U31" s="3" t="s">
        <v>12</v>
      </c>
      <c r="V31" s="3" t="str">
        <f>IF(A31=0,"",D31)</f>
        <v/>
      </c>
      <c r="W31" s="3" t="s">
        <v>13</v>
      </c>
      <c r="X31" s="3" t="str">
        <f>IFERROR(ROUNDDOWN(R31/T31*V31,-1),"")</f>
        <v/>
      </c>
      <c r="Y31" s="4" t="s">
        <v>14</v>
      </c>
    </row>
    <row r="32" spans="1:25">
      <c r="A32" s="152"/>
      <c r="B32" s="152"/>
      <c r="C32" s="154"/>
      <c r="D32" s="154"/>
      <c r="E32" s="154"/>
      <c r="F32" s="154"/>
      <c r="G32" s="154"/>
      <c r="H32" s="5" t="s">
        <v>15</v>
      </c>
      <c r="I32" s="6" t="str">
        <f>IF(A31=0,"",IF(O31&lt;F31,ROUNDDOWN(O31,-1),ROUNDDOWN(F31,-1)))</f>
        <v/>
      </c>
      <c r="J32" s="7" t="s">
        <v>16</v>
      </c>
      <c r="K32" s="8" t="str">
        <f>IF(A31=0,"",IF(G31-(IF(E31-82000&gt;0,E31-82000,0))&gt;0,G31-(IF(E31-82000&gt;0,E31-82000,0)),0))</f>
        <v/>
      </c>
      <c r="L32" s="7" t="s">
        <v>59</v>
      </c>
      <c r="M32" s="9" t="s">
        <v>60</v>
      </c>
      <c r="N32" s="10" t="s">
        <v>61</v>
      </c>
      <c r="O32" s="11" t="str">
        <f>IFERROR(ROUNDDOWN((I32-K32)*3/4,-2),"")</f>
        <v/>
      </c>
      <c r="P32" s="12" t="s">
        <v>0</v>
      </c>
      <c r="Q32" s="5" t="s">
        <v>15</v>
      </c>
      <c r="R32" s="6" t="str">
        <f>IF(A31=0,"",IF(X31&lt;F31,ROUNDDOWN(X31,-1),ROUNDDOWN(F31,-1)))</f>
        <v/>
      </c>
      <c r="S32" s="7" t="s">
        <v>16</v>
      </c>
      <c r="T32" s="8" t="str">
        <f>IF(A31=0,"",G31)</f>
        <v/>
      </c>
      <c r="U32" s="7" t="s">
        <v>59</v>
      </c>
      <c r="V32" s="9" t="s">
        <v>60</v>
      </c>
      <c r="W32" s="10" t="s">
        <v>61</v>
      </c>
      <c r="X32" s="11" t="str">
        <f>IFERROR(ROUNDDOWN((R32-T32)*3/4,-2),"")</f>
        <v/>
      </c>
      <c r="Y32" s="12" t="s">
        <v>0</v>
      </c>
    </row>
    <row r="33" spans="1:25">
      <c r="A33" s="152"/>
      <c r="B33" s="152"/>
      <c r="C33" s="154"/>
      <c r="D33" s="154"/>
      <c r="E33" s="154"/>
      <c r="F33" s="154"/>
      <c r="G33" s="154"/>
      <c r="H33" s="2"/>
      <c r="I33" s="3" t="str">
        <f>IF(A33=0,"",82000)</f>
        <v/>
      </c>
      <c r="J33" s="3" t="s">
        <v>11</v>
      </c>
      <c r="K33" s="3" t="str">
        <f>IF(A33=0,"",C33)</f>
        <v/>
      </c>
      <c r="L33" s="3" t="s">
        <v>12</v>
      </c>
      <c r="M33" s="3" t="str">
        <f>IF(A33=0,"",D33)</f>
        <v/>
      </c>
      <c r="N33" s="3" t="s">
        <v>13</v>
      </c>
      <c r="O33" s="3" t="str">
        <f>IFERROR(ROUNDDOWN(I33/K33*M33,-1),"")</f>
        <v/>
      </c>
      <c r="P33" s="4" t="s">
        <v>14</v>
      </c>
      <c r="Q33" s="2"/>
      <c r="R33" s="3" t="str">
        <f>IF(A33=0,"",E33)</f>
        <v/>
      </c>
      <c r="S33" s="3" t="s">
        <v>11</v>
      </c>
      <c r="T33" s="3" t="str">
        <f>IF(A33=0,"",C33)</f>
        <v/>
      </c>
      <c r="U33" s="3" t="s">
        <v>12</v>
      </c>
      <c r="V33" s="3" t="str">
        <f>IF(A33=0,"",D33)</f>
        <v/>
      </c>
      <c r="W33" s="3" t="s">
        <v>13</v>
      </c>
      <c r="X33" s="3" t="str">
        <f>IFERROR(ROUNDDOWN(R33/T33*V33,-1),"")</f>
        <v/>
      </c>
      <c r="Y33" s="4" t="s">
        <v>14</v>
      </c>
    </row>
    <row r="34" spans="1:25">
      <c r="A34" s="152"/>
      <c r="B34" s="152"/>
      <c r="C34" s="154"/>
      <c r="D34" s="154"/>
      <c r="E34" s="154"/>
      <c r="F34" s="154"/>
      <c r="G34" s="154"/>
      <c r="H34" s="5" t="s">
        <v>15</v>
      </c>
      <c r="I34" s="6" t="str">
        <f>IF(A33=0,"",IF(O33&lt;F33,ROUNDDOWN(O33,-1),ROUNDDOWN(F33,-1)))</f>
        <v/>
      </c>
      <c r="J34" s="7" t="s">
        <v>16</v>
      </c>
      <c r="K34" s="8" t="str">
        <f>IF(A33=0,"",IF(G33-(IF(E33-82000&gt;0,E33-82000,0))&gt;0,G33-(IF(E33-82000&gt;0,E33-82000,0)),0))</f>
        <v/>
      </c>
      <c r="L34" s="7" t="s">
        <v>59</v>
      </c>
      <c r="M34" s="9" t="s">
        <v>60</v>
      </c>
      <c r="N34" s="10" t="s">
        <v>61</v>
      </c>
      <c r="O34" s="11" t="str">
        <f>IFERROR(ROUNDDOWN((I34-K34)*3/4,-2),"")</f>
        <v/>
      </c>
      <c r="P34" s="12" t="s">
        <v>0</v>
      </c>
      <c r="Q34" s="5" t="s">
        <v>15</v>
      </c>
      <c r="R34" s="6" t="str">
        <f>IF(A33=0,"",IF(X33&lt;F33,ROUNDDOWN(X33,-1),ROUNDDOWN(F33,-1)))</f>
        <v/>
      </c>
      <c r="S34" s="7" t="s">
        <v>16</v>
      </c>
      <c r="T34" s="8" t="str">
        <f>IF(A33=0,"",G33)</f>
        <v/>
      </c>
      <c r="U34" s="7" t="s">
        <v>59</v>
      </c>
      <c r="V34" s="9" t="s">
        <v>60</v>
      </c>
      <c r="W34" s="10" t="s">
        <v>61</v>
      </c>
      <c r="X34" s="11" t="str">
        <f>IFERROR(ROUNDDOWN((R34-T34)*3/4,-2),"")</f>
        <v/>
      </c>
      <c r="Y34" s="12" t="s">
        <v>0</v>
      </c>
    </row>
    <row r="35" spans="1:25" ht="28.5" customHeight="1"/>
    <row r="36" spans="1:25">
      <c r="A36" s="72" t="s">
        <v>75</v>
      </c>
      <c r="B36" s="72"/>
      <c r="C36" s="72"/>
      <c r="D36" s="72"/>
      <c r="E36" s="72"/>
      <c r="F36" s="72"/>
      <c r="G36" s="72"/>
    </row>
    <row r="37" spans="1:25">
      <c r="A37" s="155">
        <v>99</v>
      </c>
      <c r="B37" s="155" t="s">
        <v>74</v>
      </c>
      <c r="C37" s="156">
        <v>30</v>
      </c>
      <c r="D37" s="156">
        <v>17</v>
      </c>
      <c r="E37" s="156">
        <v>90000</v>
      </c>
      <c r="F37" s="156">
        <v>50000</v>
      </c>
      <c r="G37" s="156">
        <v>10000</v>
      </c>
      <c r="H37" s="2"/>
      <c r="I37" s="3">
        <f>IF(A37=0,"",82000)</f>
        <v>82000</v>
      </c>
      <c r="J37" s="3" t="s">
        <v>11</v>
      </c>
      <c r="K37" s="3">
        <f>IF(A37=0,"",C37)</f>
        <v>30</v>
      </c>
      <c r="L37" s="3" t="s">
        <v>12</v>
      </c>
      <c r="M37" s="3">
        <f>IF(A37=0,"",D37)</f>
        <v>17</v>
      </c>
      <c r="N37" s="3" t="s">
        <v>13</v>
      </c>
      <c r="O37" s="3">
        <f>IFERROR(ROUNDDOWN(I37/K37*M37,-1),"")</f>
        <v>46460</v>
      </c>
      <c r="P37" s="4" t="s">
        <v>14</v>
      </c>
      <c r="Q37" s="2"/>
      <c r="R37" s="3">
        <f>IF(A37=0,"",E37)</f>
        <v>90000</v>
      </c>
      <c r="S37" s="3" t="s">
        <v>11</v>
      </c>
      <c r="T37" s="3">
        <f>IF(A37=0,"",C37)</f>
        <v>30</v>
      </c>
      <c r="U37" s="3" t="s">
        <v>12</v>
      </c>
      <c r="V37" s="3">
        <f>IF(A37=0,"",D37)</f>
        <v>17</v>
      </c>
      <c r="W37" s="3" t="s">
        <v>13</v>
      </c>
      <c r="X37" s="3">
        <f>IFERROR(ROUNDDOWN(R37/T37*V37,-1),"")</f>
        <v>51000</v>
      </c>
      <c r="Y37" s="4" t="s">
        <v>14</v>
      </c>
    </row>
    <row r="38" spans="1:25">
      <c r="A38" s="155"/>
      <c r="B38" s="155"/>
      <c r="C38" s="156"/>
      <c r="D38" s="156"/>
      <c r="E38" s="156"/>
      <c r="F38" s="156"/>
      <c r="G38" s="156"/>
      <c r="H38" s="5" t="s">
        <v>15</v>
      </c>
      <c r="I38" s="6">
        <f>IF(A37=0,"",IF(O37&lt;F37,ROUNDDOWN(O37,-1),ROUNDDOWN(F37,-1)))</f>
        <v>46460</v>
      </c>
      <c r="J38" s="7" t="s">
        <v>16</v>
      </c>
      <c r="K38" s="8">
        <f>IF(A37=0,"",IF(G37-(IF(E37-82000&gt;0,E37-82000,0))&gt;0,G37-(IF(E37-82000&gt;0,E37-82000,0)),0))</f>
        <v>2000</v>
      </c>
      <c r="L38" s="7" t="s">
        <v>59</v>
      </c>
      <c r="M38" s="9" t="s">
        <v>60</v>
      </c>
      <c r="N38" s="10" t="s">
        <v>61</v>
      </c>
      <c r="O38" s="11">
        <f>IFERROR(ROUNDDOWN((I38-K38)*3/4,-2),"")</f>
        <v>33300</v>
      </c>
      <c r="P38" s="12" t="s">
        <v>0</v>
      </c>
      <c r="Q38" s="5" t="s">
        <v>15</v>
      </c>
      <c r="R38" s="6">
        <f>IF(A37=0,"",IF(X37&lt;F37,ROUNDDOWN(X37,-1),ROUNDDOWN(F37,-1)))</f>
        <v>50000</v>
      </c>
      <c r="S38" s="7" t="s">
        <v>16</v>
      </c>
      <c r="T38" s="8">
        <f>IF(A37=0,"",G37)</f>
        <v>10000</v>
      </c>
      <c r="U38" s="7" t="s">
        <v>59</v>
      </c>
      <c r="V38" s="9" t="s">
        <v>60</v>
      </c>
      <c r="W38" s="10" t="s">
        <v>61</v>
      </c>
      <c r="X38" s="11">
        <f>IFERROR(ROUNDDOWN((R38-T38)*3/4,-2),"")</f>
        <v>30000</v>
      </c>
      <c r="Y38" s="12" t="s">
        <v>0</v>
      </c>
    </row>
    <row r="39" spans="1:25">
      <c r="A39" s="77" t="s">
        <v>72</v>
      </c>
    </row>
  </sheetData>
  <sheetProtection password="E237" sheet="1" objects="1" scenarios="1"/>
  <mergeCells count="50">
    <mergeCell ref="F37:F38"/>
    <mergeCell ref="G37:G38"/>
    <mergeCell ref="A31:A32"/>
    <mergeCell ref="B31:B32"/>
    <mergeCell ref="C31:C32"/>
    <mergeCell ref="D31:D32"/>
    <mergeCell ref="E31:E32"/>
    <mergeCell ref="F31:F32"/>
    <mergeCell ref="G31:G32"/>
    <mergeCell ref="A33:A34"/>
    <mergeCell ref="B33:B34"/>
    <mergeCell ref="C33:C34"/>
    <mergeCell ref="D33:D34"/>
    <mergeCell ref="E33:E34"/>
    <mergeCell ref="F33:F34"/>
    <mergeCell ref="G33:G34"/>
    <mergeCell ref="A37:A38"/>
    <mergeCell ref="B37:B38"/>
    <mergeCell ref="C37:C38"/>
    <mergeCell ref="D37:D38"/>
    <mergeCell ref="E37:E38"/>
    <mergeCell ref="G29:G30"/>
    <mergeCell ref="F29:F30"/>
    <mergeCell ref="E29:E30"/>
    <mergeCell ref="D29:D30"/>
    <mergeCell ref="C29:C30"/>
    <mergeCell ref="E27:E28"/>
    <mergeCell ref="D27:D28"/>
    <mergeCell ref="C27:C28"/>
    <mergeCell ref="G25:G26"/>
    <mergeCell ref="F25:F26"/>
    <mergeCell ref="E25:E26"/>
    <mergeCell ref="D25:D26"/>
    <mergeCell ref="C25:C26"/>
    <mergeCell ref="A29:A30"/>
    <mergeCell ref="B29:B30"/>
    <mergeCell ref="F21:G21"/>
    <mergeCell ref="A23:A24"/>
    <mergeCell ref="B23:B24"/>
    <mergeCell ref="A25:A26"/>
    <mergeCell ref="B25:B26"/>
    <mergeCell ref="A27:A28"/>
    <mergeCell ref="B27:B28"/>
    <mergeCell ref="G23:G24"/>
    <mergeCell ref="F23:F24"/>
    <mergeCell ref="E23:E24"/>
    <mergeCell ref="D23:D24"/>
    <mergeCell ref="C23:C24"/>
    <mergeCell ref="G27:G28"/>
    <mergeCell ref="F27:F28"/>
  </mergeCells>
  <phoneticPr fontId="2"/>
  <pageMargins left="0" right="0" top="0.74803149606299213" bottom="0.74803149606299213" header="0.31496062992125984" footer="0.31496062992125984"/>
  <pageSetup paperSize="9" scale="59" orientation="landscape" cellComments="asDisplayed"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1"/>
  <sheetViews>
    <sheetView view="pageBreakPreview" zoomScale="80" zoomScaleNormal="80" zoomScaleSheetLayoutView="80" workbookViewId="0">
      <selection activeCell="I22" sqref="I22"/>
    </sheetView>
  </sheetViews>
  <sheetFormatPr defaultRowHeight="13.5"/>
  <cols>
    <col min="1" max="1" width="3.5" style="64" customWidth="1"/>
    <col min="2" max="2" width="18.75" style="24" customWidth="1"/>
    <col min="3" max="3" width="11" style="22" bestFit="1" customWidth="1"/>
    <col min="4" max="4" width="11" style="22" customWidth="1"/>
    <col min="5" max="5" width="18.75" style="22" customWidth="1"/>
    <col min="6" max="6" width="26.625" style="65" customWidth="1"/>
    <col min="7" max="7" width="11.625" style="24" customWidth="1"/>
    <col min="8" max="8" width="11.625" style="22" customWidth="1"/>
    <col min="9" max="9" width="7.875" style="22" customWidth="1"/>
    <col min="10" max="13" width="7.875" style="25" customWidth="1"/>
    <col min="14" max="15" width="7.875" style="24" customWidth="1"/>
    <col min="16" max="16" width="12.5" style="24" customWidth="1"/>
    <col min="17" max="17" width="3.375" style="24" customWidth="1"/>
    <col min="18" max="18" width="20.125" style="65" customWidth="1"/>
    <col min="19" max="21" width="8.25" style="65" customWidth="1"/>
    <col min="22" max="16384" width="9" style="65"/>
  </cols>
  <sheetData>
    <row r="1" spans="1:21">
      <c r="A1" s="143" t="s">
        <v>78</v>
      </c>
      <c r="B1" s="144"/>
      <c r="C1" s="165" t="s">
        <v>73</v>
      </c>
      <c r="D1" s="165"/>
      <c r="F1" s="23" t="str">
        <f>VLOOKUP(A1,R11:S12,2,FALSE)</f>
        <v>補助対象保育士等内訳書</v>
      </c>
    </row>
    <row r="2" spans="1:21">
      <c r="B2" s="65"/>
    </row>
    <row r="3" spans="1:21" ht="24" customHeight="1">
      <c r="B3" s="66" t="s">
        <v>18</v>
      </c>
      <c r="C3" s="145" t="s">
        <v>19</v>
      </c>
      <c r="D3" s="145"/>
      <c r="E3" s="145"/>
      <c r="F3" s="145"/>
      <c r="G3" s="26"/>
    </row>
    <row r="4" spans="1:21" ht="24" customHeight="1">
      <c r="B4" s="66" t="s">
        <v>20</v>
      </c>
      <c r="C4" s="145" t="s">
        <v>21</v>
      </c>
      <c r="D4" s="145"/>
      <c r="E4" s="145"/>
      <c r="F4" s="145"/>
      <c r="G4" s="27"/>
    </row>
    <row r="6" spans="1:21" ht="25.5" customHeight="1">
      <c r="A6" s="157"/>
      <c r="B6" s="159" t="s">
        <v>3</v>
      </c>
      <c r="C6" s="159" t="s">
        <v>22</v>
      </c>
      <c r="D6" s="161" t="s">
        <v>23</v>
      </c>
      <c r="E6" s="162"/>
      <c r="F6" s="159" t="s">
        <v>24</v>
      </c>
      <c r="G6" s="159" t="s">
        <v>25</v>
      </c>
      <c r="H6" s="159"/>
      <c r="I6" s="172" t="s">
        <v>26</v>
      </c>
      <c r="J6" s="172" t="s">
        <v>27</v>
      </c>
      <c r="K6" s="174" t="s">
        <v>68</v>
      </c>
      <c r="L6" s="174" t="s">
        <v>69</v>
      </c>
      <c r="M6" s="176" t="s">
        <v>76</v>
      </c>
      <c r="N6" s="177"/>
      <c r="O6" s="178"/>
      <c r="P6" s="160" t="s">
        <v>28</v>
      </c>
      <c r="Q6" s="65"/>
      <c r="R6" s="28" t="s">
        <v>29</v>
      </c>
      <c r="S6" s="67" t="s">
        <v>30</v>
      </c>
      <c r="T6" s="67" t="s">
        <v>31</v>
      </c>
      <c r="U6" s="67" t="s">
        <v>32</v>
      </c>
    </row>
    <row r="7" spans="1:21" ht="25.5" customHeight="1">
      <c r="A7" s="158"/>
      <c r="B7" s="160"/>
      <c r="C7" s="160"/>
      <c r="D7" s="163"/>
      <c r="E7" s="164"/>
      <c r="F7" s="160"/>
      <c r="G7" s="70" t="s">
        <v>33</v>
      </c>
      <c r="H7" s="71" t="s">
        <v>34</v>
      </c>
      <c r="I7" s="173"/>
      <c r="J7" s="173"/>
      <c r="K7" s="175"/>
      <c r="L7" s="175"/>
      <c r="M7" s="70" t="str">
        <f>IFERROR(VLOOKUP(M6,R6:U9,2,TRUE),"")</f>
        <v>4月</v>
      </c>
      <c r="N7" s="70" t="str">
        <f>IFERROR(VLOOKUP(M6,R6:U9,3,TRUE),"")</f>
        <v>5月</v>
      </c>
      <c r="O7" s="70" t="str">
        <f>IFERROR(VLOOKUP(M6,R6:U9,4,TRUE),"")</f>
        <v>6月</v>
      </c>
      <c r="P7" s="171"/>
      <c r="Q7" s="65"/>
      <c r="R7" s="28" t="s">
        <v>35</v>
      </c>
      <c r="S7" s="67" t="s">
        <v>36</v>
      </c>
      <c r="T7" s="67" t="s">
        <v>37</v>
      </c>
      <c r="U7" s="67" t="s">
        <v>38</v>
      </c>
    </row>
    <row r="8" spans="1:21" ht="33" customHeight="1">
      <c r="A8" s="73">
        <v>1</v>
      </c>
      <c r="B8" s="55"/>
      <c r="C8" s="56"/>
      <c r="D8" s="166"/>
      <c r="E8" s="166"/>
      <c r="F8" s="58"/>
      <c r="G8" s="56"/>
      <c r="H8" s="74"/>
      <c r="I8" s="167"/>
      <c r="J8" s="167"/>
      <c r="K8" s="169">
        <f>IF((I8-J8)&gt;=82000,82000,I8-J8)</f>
        <v>0</v>
      </c>
      <c r="L8" s="169">
        <f>ROUNDDOWN(K8*3/4,-2)</f>
        <v>0</v>
      </c>
      <c r="M8" s="179">
        <f>$L8</f>
        <v>0</v>
      </c>
      <c r="N8" s="179">
        <f>$L8</f>
        <v>0</v>
      </c>
      <c r="O8" s="179">
        <f>$L8</f>
        <v>0</v>
      </c>
      <c r="P8" s="181">
        <f>SUM(M8:O8)</f>
        <v>0</v>
      </c>
      <c r="Q8" s="65"/>
      <c r="R8" s="28" t="s">
        <v>39</v>
      </c>
      <c r="S8" s="67" t="s">
        <v>40</v>
      </c>
      <c r="T8" s="67" t="s">
        <v>41</v>
      </c>
      <c r="U8" s="67" t="s">
        <v>42</v>
      </c>
    </row>
    <row r="9" spans="1:21" ht="33" customHeight="1">
      <c r="A9" s="73">
        <v>2</v>
      </c>
      <c r="B9" s="55"/>
      <c r="C9" s="56"/>
      <c r="D9" s="166"/>
      <c r="E9" s="166"/>
      <c r="F9" s="58"/>
      <c r="G9" s="56"/>
      <c r="H9" s="74"/>
      <c r="I9" s="168"/>
      <c r="J9" s="168"/>
      <c r="K9" s="170"/>
      <c r="L9" s="170"/>
      <c r="M9" s="180"/>
      <c r="N9" s="180"/>
      <c r="O9" s="180"/>
      <c r="P9" s="182"/>
      <c r="Q9" s="65"/>
      <c r="R9" s="28" t="s">
        <v>43</v>
      </c>
      <c r="S9" s="67" t="s">
        <v>44</v>
      </c>
      <c r="T9" s="67" t="s">
        <v>45</v>
      </c>
      <c r="U9" s="67" t="s">
        <v>46</v>
      </c>
    </row>
    <row r="10" spans="1:21" ht="33" customHeight="1">
      <c r="A10" s="73">
        <v>3</v>
      </c>
      <c r="B10" s="55"/>
      <c r="C10" s="56"/>
      <c r="D10" s="166"/>
      <c r="E10" s="166"/>
      <c r="F10" s="75"/>
      <c r="G10" s="56"/>
      <c r="H10" s="74"/>
      <c r="I10" s="167"/>
      <c r="J10" s="167"/>
      <c r="K10" s="169">
        <f>IF((I10-J10)&gt;=82000,82000,I10-J10)</f>
        <v>0</v>
      </c>
      <c r="L10" s="169">
        <f>ROUNDDOWN(K10*3/4,-2)</f>
        <v>0</v>
      </c>
      <c r="M10" s="179">
        <f>$L10</f>
        <v>0</v>
      </c>
      <c r="N10" s="179">
        <f>$L10</f>
        <v>0</v>
      </c>
      <c r="O10" s="179">
        <f>$L10</f>
        <v>0</v>
      </c>
      <c r="P10" s="181">
        <f>SUM(M10:O10)</f>
        <v>0</v>
      </c>
      <c r="Q10" s="65"/>
    </row>
    <row r="11" spans="1:21" ht="33" customHeight="1">
      <c r="A11" s="73">
        <v>4</v>
      </c>
      <c r="B11" s="55"/>
      <c r="C11" s="56"/>
      <c r="D11" s="166"/>
      <c r="E11" s="166"/>
      <c r="F11" s="75"/>
      <c r="G11" s="56"/>
      <c r="H11" s="74"/>
      <c r="I11" s="168"/>
      <c r="J11" s="168"/>
      <c r="K11" s="170"/>
      <c r="L11" s="170"/>
      <c r="M11" s="180"/>
      <c r="N11" s="180"/>
      <c r="O11" s="180"/>
      <c r="P11" s="182"/>
      <c r="Q11" s="65"/>
      <c r="R11" s="76" t="s">
        <v>78</v>
      </c>
      <c r="S11" s="76" t="s">
        <v>79</v>
      </c>
    </row>
    <row r="12" spans="1:21" ht="33" customHeight="1">
      <c r="A12" s="73">
        <v>5</v>
      </c>
      <c r="B12" s="55"/>
      <c r="C12" s="56"/>
      <c r="D12" s="166"/>
      <c r="E12" s="166"/>
      <c r="F12" s="58"/>
      <c r="G12" s="56"/>
      <c r="H12" s="56"/>
      <c r="I12" s="167"/>
      <c r="J12" s="167"/>
      <c r="K12" s="169">
        <f>IF((I12-J12)&gt;=82000,82000,I12-J12)</f>
        <v>0</v>
      </c>
      <c r="L12" s="169">
        <f>ROUNDDOWN(K12*3/4,-2)</f>
        <v>0</v>
      </c>
      <c r="M12" s="179">
        <f>$L12</f>
        <v>0</v>
      </c>
      <c r="N12" s="179">
        <f>$L12</f>
        <v>0</v>
      </c>
      <c r="O12" s="179">
        <f>$L12</f>
        <v>0</v>
      </c>
      <c r="P12" s="181">
        <f>SUM(M12:O12)</f>
        <v>0</v>
      </c>
      <c r="Q12" s="65"/>
      <c r="R12" s="76" t="s">
        <v>77</v>
      </c>
      <c r="S12" s="76" t="s">
        <v>80</v>
      </c>
    </row>
    <row r="13" spans="1:21" ht="33" customHeight="1">
      <c r="A13" s="73">
        <v>6</v>
      </c>
      <c r="B13" s="55"/>
      <c r="C13" s="56"/>
      <c r="D13" s="166"/>
      <c r="E13" s="166"/>
      <c r="F13" s="58"/>
      <c r="G13" s="56"/>
      <c r="H13" s="56"/>
      <c r="I13" s="168"/>
      <c r="J13" s="168"/>
      <c r="K13" s="170"/>
      <c r="L13" s="170"/>
      <c r="M13" s="180"/>
      <c r="N13" s="180"/>
      <c r="O13" s="180"/>
      <c r="P13" s="182"/>
      <c r="Q13" s="65"/>
    </row>
    <row r="14" spans="1:21" ht="33" customHeight="1">
      <c r="A14" s="73">
        <v>7</v>
      </c>
      <c r="B14" s="55"/>
      <c r="C14" s="56"/>
      <c r="D14" s="166"/>
      <c r="E14" s="166"/>
      <c r="F14" s="75"/>
      <c r="G14" s="56"/>
      <c r="H14" s="56"/>
      <c r="I14" s="168"/>
      <c r="J14" s="168"/>
      <c r="K14" s="170"/>
      <c r="L14" s="170"/>
      <c r="M14" s="180"/>
      <c r="N14" s="180"/>
      <c r="O14" s="180"/>
      <c r="P14" s="182"/>
      <c r="Q14" s="65"/>
    </row>
    <row r="15" spans="1:21" ht="33" customHeight="1">
      <c r="A15" s="73">
        <v>8</v>
      </c>
      <c r="B15" s="55"/>
      <c r="C15" s="56"/>
      <c r="D15" s="166"/>
      <c r="E15" s="166"/>
      <c r="F15" s="75"/>
      <c r="G15" s="56"/>
      <c r="H15" s="56"/>
      <c r="I15" s="167"/>
      <c r="J15" s="167"/>
      <c r="K15" s="169">
        <f>IF((I15-J15)&gt;=82000,82000,I15-J15)</f>
        <v>0</v>
      </c>
      <c r="L15" s="169">
        <f>ROUNDDOWN(K15*3/4,-2)</f>
        <v>0</v>
      </c>
      <c r="M15" s="179">
        <f>$L15</f>
        <v>0</v>
      </c>
      <c r="N15" s="179">
        <f>$M15</f>
        <v>0</v>
      </c>
      <c r="O15" s="179">
        <f>$N15</f>
        <v>0</v>
      </c>
      <c r="P15" s="181">
        <f>SUM(M15:O15)</f>
        <v>0</v>
      </c>
      <c r="Q15" s="65"/>
    </row>
    <row r="16" spans="1:21" ht="33" customHeight="1">
      <c r="A16" s="73">
        <v>9</v>
      </c>
      <c r="B16" s="55"/>
      <c r="C16" s="62"/>
      <c r="D16" s="194"/>
      <c r="E16" s="194"/>
      <c r="F16" s="59"/>
      <c r="G16" s="62"/>
      <c r="H16" s="62"/>
      <c r="I16" s="168"/>
      <c r="J16" s="168"/>
      <c r="K16" s="170"/>
      <c r="L16" s="170"/>
      <c r="M16" s="180"/>
      <c r="N16" s="180"/>
      <c r="O16" s="180"/>
      <c r="P16" s="182"/>
      <c r="Q16" s="65"/>
    </row>
    <row r="17" spans="1:17" ht="33" customHeight="1" thickBot="1">
      <c r="A17" s="73">
        <v>10</v>
      </c>
      <c r="B17" s="55"/>
      <c r="C17" s="62"/>
      <c r="D17" s="194"/>
      <c r="E17" s="194"/>
      <c r="F17" s="59"/>
      <c r="G17" s="62"/>
      <c r="H17" s="62"/>
      <c r="I17" s="168"/>
      <c r="J17" s="168"/>
      <c r="K17" s="170"/>
      <c r="L17" s="170"/>
      <c r="M17" s="180"/>
      <c r="N17" s="195"/>
      <c r="O17" s="195"/>
      <c r="P17" s="189"/>
      <c r="Q17" s="65"/>
    </row>
    <row r="18" spans="1:17" ht="33" customHeight="1" thickBot="1">
      <c r="A18" s="63"/>
      <c r="B18" s="60"/>
      <c r="C18" s="53"/>
      <c r="D18" s="53"/>
      <c r="E18" s="61"/>
      <c r="F18" s="61"/>
      <c r="G18" s="53"/>
      <c r="H18" s="53"/>
      <c r="I18" s="54"/>
      <c r="J18" s="54"/>
      <c r="K18" s="54"/>
      <c r="L18" s="54"/>
      <c r="M18" s="60"/>
      <c r="N18" s="192" t="s">
        <v>47</v>
      </c>
      <c r="O18" s="193"/>
      <c r="P18" s="57">
        <f>SUM(P8:P17)</f>
        <v>0</v>
      </c>
      <c r="Q18" s="65"/>
    </row>
    <row r="19" spans="1:17">
      <c r="A19" s="63"/>
      <c r="B19" s="190"/>
      <c r="C19" s="191"/>
      <c r="D19" s="191"/>
      <c r="E19" s="191"/>
      <c r="F19" s="191"/>
      <c r="G19" s="191"/>
      <c r="H19" s="191"/>
      <c r="I19" s="191"/>
      <c r="J19" s="191"/>
      <c r="K19" s="191"/>
      <c r="L19" s="191"/>
      <c r="M19" s="191"/>
      <c r="N19" s="191"/>
      <c r="O19" s="191"/>
      <c r="P19" s="60"/>
    </row>
    <row r="20" spans="1:17" s="69" customFormat="1">
      <c r="A20" s="68"/>
      <c r="B20" s="24"/>
      <c r="C20" s="22"/>
      <c r="D20" s="22"/>
      <c r="E20" s="24" t="s">
        <v>62</v>
      </c>
      <c r="G20" s="22"/>
      <c r="H20" s="36" t="s">
        <v>51</v>
      </c>
      <c r="I20" s="37"/>
      <c r="J20" s="36" t="s">
        <v>49</v>
      </c>
      <c r="K20" s="37"/>
      <c r="L20" s="36" t="s">
        <v>50</v>
      </c>
      <c r="M20" s="24"/>
      <c r="N20" s="24"/>
      <c r="O20" s="24"/>
    </row>
    <row r="21" spans="1:17" s="69" customFormat="1">
      <c r="A21" s="68"/>
      <c r="B21" s="24"/>
      <c r="C21" s="22"/>
      <c r="D21" s="22"/>
      <c r="E21" s="38" t="s">
        <v>48</v>
      </c>
      <c r="F21" s="39" t="s">
        <v>2</v>
      </c>
      <c r="G21" s="40"/>
      <c r="H21" s="22" t="s">
        <v>66</v>
      </c>
      <c r="I21" s="22"/>
      <c r="J21" s="25" t="s">
        <v>65</v>
      </c>
      <c r="K21" s="25"/>
      <c r="L21" s="25"/>
      <c r="M21" s="41"/>
      <c r="N21" s="41"/>
      <c r="O21" s="41"/>
      <c r="P21" s="42"/>
    </row>
    <row r="22" spans="1:17">
      <c r="E22" s="187">
        <f>入力補助シート!A23</f>
        <v>0</v>
      </c>
      <c r="F22" s="188">
        <f>入力補助シート!B23</f>
        <v>0</v>
      </c>
      <c r="G22" s="43" t="s">
        <v>63</v>
      </c>
      <c r="H22" s="44" t="str">
        <f>IF(E22=0,"",IF(入力補助シート!O24&lt;入力補助シート!X24,入力補助シート!I23,入力補助シート!R23))</f>
        <v/>
      </c>
      <c r="I22" s="44" t="s">
        <v>52</v>
      </c>
      <c r="J22" s="44" t="str">
        <f>IF(E22=0,"",入力補助シート!C23)</f>
        <v/>
      </c>
      <c r="K22" s="44" t="s">
        <v>53</v>
      </c>
      <c r="L22" s="44" t="str">
        <f>IF(E22=0,"",入力補助シート!D23)</f>
        <v/>
      </c>
      <c r="M22" s="44" t="s">
        <v>54</v>
      </c>
      <c r="N22" s="45" t="str">
        <f>IFERROR(ROUNDDOWN(ROUNDDOWN((H22/J22),2)*L22,-1),"")</f>
        <v/>
      </c>
      <c r="O22" s="183" t="s">
        <v>55</v>
      </c>
      <c r="P22" s="184"/>
      <c r="Q22" s="65"/>
    </row>
    <row r="23" spans="1:17">
      <c r="E23" s="187"/>
      <c r="F23" s="188"/>
      <c r="G23" s="46" t="s">
        <v>64</v>
      </c>
      <c r="H23" s="47" t="str">
        <f>IF(E22=0,"",IF(入力補助シート!O24&lt;入力補助シート!X24,入力補助シート!I24,入力補助シート!R24))</f>
        <v/>
      </c>
      <c r="I23" s="47" t="s">
        <v>70</v>
      </c>
      <c r="J23" s="47" t="str">
        <f>IF(E22=0,"",IF(入力補助シート!O24&lt;入力補助シート!X24,入力補助シート!K24,入力補助シート!T24))</f>
        <v/>
      </c>
      <c r="K23" s="47" t="s">
        <v>56</v>
      </c>
      <c r="L23" s="47" t="s">
        <v>57</v>
      </c>
      <c r="M23" s="47" t="s">
        <v>54</v>
      </c>
      <c r="N23" s="48" t="str">
        <f>IFERROR(ROUNDDOWN((H23-J23)*3/4,-2),"")</f>
        <v/>
      </c>
      <c r="O23" s="185" t="s">
        <v>58</v>
      </c>
      <c r="P23" s="186"/>
      <c r="Q23" s="65"/>
    </row>
    <row r="24" spans="1:17">
      <c r="E24" s="187">
        <f>入力補助シート!A25</f>
        <v>0</v>
      </c>
      <c r="F24" s="188">
        <f>入力補助シート!B25</f>
        <v>0</v>
      </c>
      <c r="G24" s="43" t="s">
        <v>63</v>
      </c>
      <c r="H24" s="44" t="str">
        <f>IF(E24=0,"",IF(入力補助シート!O26&lt;入力補助シート!X26,入力補助シート!I25,入力補助シート!R25))</f>
        <v/>
      </c>
      <c r="I24" s="44" t="s">
        <v>52</v>
      </c>
      <c r="J24" s="44" t="str">
        <f>IF(E24=0,"",入力補助シート!C25)</f>
        <v/>
      </c>
      <c r="K24" s="44" t="s">
        <v>53</v>
      </c>
      <c r="L24" s="44" t="str">
        <f>IF(E24=0,"",入力補助シート!D25)</f>
        <v/>
      </c>
      <c r="M24" s="44" t="s">
        <v>54</v>
      </c>
      <c r="N24" s="45" t="str">
        <f>IFERROR(ROUNDDOWN(ROUNDDOWN((H24/J24),2)*L24,-1),"")</f>
        <v/>
      </c>
      <c r="O24" s="183" t="s">
        <v>55</v>
      </c>
      <c r="P24" s="184"/>
      <c r="Q24" s="65"/>
    </row>
    <row r="25" spans="1:17">
      <c r="E25" s="187"/>
      <c r="F25" s="188"/>
      <c r="G25" s="46" t="s">
        <v>64</v>
      </c>
      <c r="H25" s="47" t="str">
        <f>IF(E24=0,"",IF(入力補助シート!O26&lt;入力補助シート!X26,入力補助シート!I26,入力補助シート!R26))</f>
        <v/>
      </c>
      <c r="I25" s="47" t="s">
        <v>70</v>
      </c>
      <c r="J25" s="47" t="str">
        <f>IF(E24=0,"",IF(入力補助シート!O26&lt;入力補助シート!X26,入力補助シート!K26,入力補助シート!T26))</f>
        <v/>
      </c>
      <c r="K25" s="47" t="s">
        <v>56</v>
      </c>
      <c r="L25" s="47" t="s">
        <v>57</v>
      </c>
      <c r="M25" s="47" t="s">
        <v>54</v>
      </c>
      <c r="N25" s="48" t="str">
        <f>IFERROR(ROUNDDOWN((H25-J25)*3/4,-2),"")</f>
        <v/>
      </c>
      <c r="O25" s="185" t="s">
        <v>58</v>
      </c>
      <c r="P25" s="186"/>
      <c r="Q25" s="65"/>
    </row>
    <row r="26" spans="1:17">
      <c r="E26" s="187">
        <f>入力補助シート!A27</f>
        <v>0</v>
      </c>
      <c r="F26" s="188">
        <f>入力補助シート!B27</f>
        <v>0</v>
      </c>
      <c r="G26" s="43" t="s">
        <v>63</v>
      </c>
      <c r="H26" s="44" t="str">
        <f>IF(E26=0,"",IF(入力補助シート!O28&lt;入力補助シート!X28,入力補助シート!I27,入力補助シート!R27))</f>
        <v/>
      </c>
      <c r="I26" s="44" t="s">
        <v>52</v>
      </c>
      <c r="J26" s="44" t="str">
        <f>IF(E26=0,"",入力補助シート!C27)</f>
        <v/>
      </c>
      <c r="K26" s="44" t="s">
        <v>53</v>
      </c>
      <c r="L26" s="44" t="str">
        <f>IF(E26=0,"",入力補助シート!D27)</f>
        <v/>
      </c>
      <c r="M26" s="44" t="s">
        <v>54</v>
      </c>
      <c r="N26" s="45" t="str">
        <f>IFERROR(ROUNDDOWN(ROUNDDOWN((H26/J26),2)*L26,-1),"")</f>
        <v/>
      </c>
      <c r="O26" s="183" t="s">
        <v>55</v>
      </c>
      <c r="P26" s="184"/>
      <c r="Q26" s="65"/>
    </row>
    <row r="27" spans="1:17">
      <c r="E27" s="187"/>
      <c r="F27" s="188"/>
      <c r="G27" s="46" t="s">
        <v>64</v>
      </c>
      <c r="H27" s="47" t="str">
        <f>IF(E26=0,"",IF(入力補助シート!O28&lt;入力補助シート!X28,入力補助シート!I28,入力補助シート!R28))</f>
        <v/>
      </c>
      <c r="I27" s="47" t="s">
        <v>70</v>
      </c>
      <c r="J27" s="47" t="str">
        <f>IF(E26=0,"",IF(入力補助シート!O28&lt;入力補助シート!X28,入力補助シート!K28,入力補助シート!T28))</f>
        <v/>
      </c>
      <c r="K27" s="47" t="s">
        <v>56</v>
      </c>
      <c r="L27" s="47" t="s">
        <v>57</v>
      </c>
      <c r="M27" s="47" t="s">
        <v>54</v>
      </c>
      <c r="N27" s="48" t="str">
        <f>IFERROR(ROUNDDOWN((H27-J27)*3/4,-2),"")</f>
        <v/>
      </c>
      <c r="O27" s="185" t="s">
        <v>58</v>
      </c>
      <c r="P27" s="186"/>
      <c r="Q27" s="65"/>
    </row>
    <row r="28" spans="1:17">
      <c r="E28" s="187">
        <f>入力補助シート!A29</f>
        <v>0</v>
      </c>
      <c r="F28" s="188">
        <f>入力補助シート!B29</f>
        <v>0</v>
      </c>
      <c r="G28" s="43" t="s">
        <v>63</v>
      </c>
      <c r="H28" s="44" t="str">
        <f>IF(E28=0,"",IF(入力補助シート!O30&lt;入力補助シート!X30,入力補助シート!I29,入力補助シート!R29))</f>
        <v/>
      </c>
      <c r="I28" s="44" t="s">
        <v>52</v>
      </c>
      <c r="J28" s="44" t="str">
        <f>IF(E28=0,"",入力補助シート!C29)</f>
        <v/>
      </c>
      <c r="K28" s="44" t="s">
        <v>53</v>
      </c>
      <c r="L28" s="44" t="str">
        <f>IF(E28=0,"",入力補助シート!D29)</f>
        <v/>
      </c>
      <c r="M28" s="44" t="s">
        <v>54</v>
      </c>
      <c r="N28" s="45" t="str">
        <f>IFERROR(ROUNDDOWN(ROUNDDOWN((H28/J28),2)*L28,-1),"")</f>
        <v/>
      </c>
      <c r="O28" s="183" t="s">
        <v>55</v>
      </c>
      <c r="P28" s="184"/>
      <c r="Q28" s="65"/>
    </row>
    <row r="29" spans="1:17">
      <c r="E29" s="187"/>
      <c r="F29" s="188"/>
      <c r="G29" s="46" t="s">
        <v>64</v>
      </c>
      <c r="H29" s="47" t="str">
        <f>IF(E28=0,"",IF(入力補助シート!O30&lt;入力補助シート!X30,入力補助シート!I30,入力補助シート!R30))</f>
        <v/>
      </c>
      <c r="I29" s="47" t="s">
        <v>70</v>
      </c>
      <c r="J29" s="47" t="str">
        <f>IF(E28=0,"",IF(入力補助シート!O30&lt;入力補助シート!X30,入力補助シート!K30,入力補助シート!T30))</f>
        <v/>
      </c>
      <c r="K29" s="47" t="s">
        <v>56</v>
      </c>
      <c r="L29" s="47" t="s">
        <v>57</v>
      </c>
      <c r="M29" s="47" t="s">
        <v>54</v>
      </c>
      <c r="N29" s="48" t="str">
        <f>IFERROR(ROUNDDOWN((H29-J29)*3/4,-2),"")</f>
        <v/>
      </c>
      <c r="O29" s="185" t="s">
        <v>58</v>
      </c>
      <c r="P29" s="186"/>
      <c r="Q29" s="65"/>
    </row>
    <row r="30" spans="1:17">
      <c r="D30" s="25"/>
      <c r="E30" s="25"/>
      <c r="F30" s="25"/>
      <c r="G30" s="25"/>
      <c r="H30" s="49"/>
      <c r="I30" s="50"/>
      <c r="J30" s="51"/>
      <c r="K30" s="51"/>
      <c r="L30" s="65"/>
      <c r="M30" s="65"/>
      <c r="N30" s="65"/>
      <c r="O30" s="65"/>
      <c r="P30" s="23" t="s">
        <v>67</v>
      </c>
      <c r="Q30" s="65"/>
    </row>
    <row r="31" spans="1:17">
      <c r="D31" s="25"/>
      <c r="E31" s="25"/>
      <c r="F31" s="25"/>
      <c r="G31" s="25"/>
      <c r="H31" s="52"/>
      <c r="I31" s="51"/>
      <c r="J31" s="51"/>
      <c r="K31" s="51"/>
      <c r="L31" s="65"/>
      <c r="M31" s="65"/>
      <c r="N31" s="65"/>
      <c r="O31" s="65"/>
      <c r="P31" s="65"/>
      <c r="Q31" s="65"/>
    </row>
  </sheetData>
  <mergeCells count="76">
    <mergeCell ref="P15:P17"/>
    <mergeCell ref="B19:O19"/>
    <mergeCell ref="N18:O18"/>
    <mergeCell ref="I15:I17"/>
    <mergeCell ref="J15:J17"/>
    <mergeCell ref="K15:K17"/>
    <mergeCell ref="L15:L17"/>
    <mergeCell ref="D16:E16"/>
    <mergeCell ref="D17:E17"/>
    <mergeCell ref="M15:M17"/>
    <mergeCell ref="N15:N17"/>
    <mergeCell ref="O15:O17"/>
    <mergeCell ref="M10:M11"/>
    <mergeCell ref="N10:N11"/>
    <mergeCell ref="O10:O11"/>
    <mergeCell ref="P10:P11"/>
    <mergeCell ref="I12:I14"/>
    <mergeCell ref="J12:J14"/>
    <mergeCell ref="K12:K14"/>
    <mergeCell ref="L12:L14"/>
    <mergeCell ref="M12:M14"/>
    <mergeCell ref="N12:N14"/>
    <mergeCell ref="O12:O14"/>
    <mergeCell ref="P12:P14"/>
    <mergeCell ref="D13:E13"/>
    <mergeCell ref="D14:E14"/>
    <mergeCell ref="D15:E15"/>
    <mergeCell ref="E26:E27"/>
    <mergeCell ref="F26:F27"/>
    <mergeCell ref="E22:E23"/>
    <mergeCell ref="F22:F23"/>
    <mergeCell ref="O26:P26"/>
    <mergeCell ref="O27:P27"/>
    <mergeCell ref="E28:E29"/>
    <mergeCell ref="F28:F29"/>
    <mergeCell ref="O28:P28"/>
    <mergeCell ref="O29:P29"/>
    <mergeCell ref="O22:P22"/>
    <mergeCell ref="O23:P23"/>
    <mergeCell ref="E24:E25"/>
    <mergeCell ref="F24:F25"/>
    <mergeCell ref="O24:P24"/>
    <mergeCell ref="O25:P25"/>
    <mergeCell ref="P6:P7"/>
    <mergeCell ref="D8:E8"/>
    <mergeCell ref="D9:E9"/>
    <mergeCell ref="D10:E10"/>
    <mergeCell ref="D11:E11"/>
    <mergeCell ref="G6:H6"/>
    <mergeCell ref="I6:I7"/>
    <mergeCell ref="J6:J7"/>
    <mergeCell ref="K6:K7"/>
    <mergeCell ref="L6:L7"/>
    <mergeCell ref="M6:O6"/>
    <mergeCell ref="M8:M9"/>
    <mergeCell ref="N8:N9"/>
    <mergeCell ref="O8:O9"/>
    <mergeCell ref="P8:P9"/>
    <mergeCell ref="I10:I11"/>
    <mergeCell ref="D12:E12"/>
    <mergeCell ref="I8:I9"/>
    <mergeCell ref="J8:J9"/>
    <mergeCell ref="K8:K9"/>
    <mergeCell ref="L8:L9"/>
    <mergeCell ref="J10:J11"/>
    <mergeCell ref="K10:K11"/>
    <mergeCell ref="L10:L11"/>
    <mergeCell ref="A1:B1"/>
    <mergeCell ref="C3:F3"/>
    <mergeCell ref="C4:F4"/>
    <mergeCell ref="A6:A7"/>
    <mergeCell ref="B6:B7"/>
    <mergeCell ref="C6:C7"/>
    <mergeCell ref="D6:E7"/>
    <mergeCell ref="F6:F7"/>
    <mergeCell ref="C1:D1"/>
  </mergeCells>
  <phoneticPr fontId="2"/>
  <conditionalFormatting sqref="M6:O6">
    <cfRule type="containsBlanks" dxfId="0" priority="1">
      <formula>LEN(TRIM(M6))=0</formula>
    </cfRule>
  </conditionalFormatting>
  <dataValidations count="2">
    <dataValidation type="list" allowBlank="1" showInputMessage="1" showErrorMessage="1" sqref="M6:O6">
      <formula1>$R$6:$R$9</formula1>
    </dataValidation>
    <dataValidation type="list" allowBlank="1" showInputMessage="1" showErrorMessage="1" sqref="A1:B1">
      <formula1>"（第２号様式）,（第６号様式）"</formula1>
    </dataValidation>
  </dataValidations>
  <printOptions horizontalCentered="1"/>
  <pageMargins left="0.39370078740157483" right="0.59055118110236227" top="0.74803149606299213" bottom="0.55118110236220474" header="0.31496062992125984" footer="0.31496062992125984"/>
  <pageSetup paperSize="9" scale="6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第６号様式</vt:lpstr>
      <vt:lpstr>入力補助シート</vt:lpstr>
      <vt:lpstr>第２号様式（同居用）</vt:lpstr>
      <vt:lpstr>'第２号様式（同居用）'!Print_Area</vt:lpstr>
      <vt:lpstr>第６号様式!Print_Area</vt:lpstr>
      <vt:lpstr>入力補助シート!Print_Area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2022-07-19T06:37:07Z</dcterms:modified>
</cp:coreProperties>
</file>